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trlProps/ctrlProp3.xml" ContentType="application/vnd.ms-excel.controlproperties+xml"/>
  <Override PartName="/xl/ctrlProps/ctrlProp4.xml" ContentType="application/vnd.ms-excel.controlproperties+xml"/>
  <Override PartName="/xl/drawings/drawing7.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8.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9.xml" ContentType="application/vnd.openxmlformats-officedocument.drawing+xml"/>
  <Override PartName="/xl/ctrlProps/ctrlProp9.xml" ContentType="application/vnd.ms-excel.controlproperties+xml"/>
  <Override PartName="/xl/drawings/drawing10.xml" ContentType="application/vnd.openxmlformats-officedocument.drawing+xml"/>
  <Override PartName="/xl/ctrlProps/ctrlProp10.xml" ContentType="application/vnd.ms-excel.controlproperties+xml"/>
  <Override PartName="/xl/ctrlProps/ctrlProp11.xml" ContentType="application/vnd.ms-excel.controlproperti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1.xml" ContentType="application/vnd.openxmlformats-officedocument.drawing+xml"/>
  <Override PartName="/xl/drawings/drawing12.xml" ContentType="application/vnd.openxmlformats-officedocument.drawing+xml"/>
  <Override PartName="/xl/ctrlProps/ctrlProp12.xml" ContentType="application/vnd.ms-excel.controlproperties+xml"/>
  <Override PartName="/xl/ctrlProps/ctrlProp13.xml" ContentType="application/vnd.ms-excel.controlproperti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ctrlProps/ctrlProp14.xml" ContentType="application/vnd.ms-excel.controlproperti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trlProps/ctrlProp15.xml" ContentType="application/vnd.ms-excel.controlproperties+xml"/>
  <Override PartName="/xl/ctrlProps/ctrlProp16.xml" ContentType="application/vnd.ms-excel.controlproperti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1.xml" ContentType="application/vnd.openxmlformats-officedocument.drawingml.chartshapes+xml"/>
  <Override PartName="/xl/drawings/drawing22.xml" ContentType="application/vnd.openxmlformats-officedocument.drawing+xml"/>
  <Override PartName="/xl/ctrlProps/ctrlProp17.xml" ContentType="application/vnd.ms-excel.controlproperties+xml"/>
  <Override PartName="/xl/ctrlProps/ctrlProp18.xml" ContentType="application/vnd.ms-excel.controlproperti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3.xml" ContentType="application/vnd.openxmlformats-officedocument.drawingml.chartshapes+xml"/>
  <Override PartName="/xl/drawings/drawing2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5.xml" ContentType="application/vnd.openxmlformats-officedocument.drawingml.chartshap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6.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7.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8.xml" ContentType="application/vnd.openxmlformats-officedocument.drawingml.chartshapes+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4"/>
  <workbookPr showInkAnnotation="0" codeName="DieseArbeitsmappe" defaultThemeVersion="124226"/>
  <mc:AlternateContent xmlns:mc="http://schemas.openxmlformats.org/markup-compatibility/2006">
    <mc:Choice Requires="x15">
      <x15ac:absPath xmlns:x15ac="http://schemas.microsoft.com/office/spreadsheetml/2010/11/ac" url="C:\lokaleDaten\bb_Stockflow_gst\bb_stockflow_gst\202303\hefte\StS_W\"/>
    </mc:Choice>
  </mc:AlternateContent>
  <xr:revisionPtr revIDLastSave="0" documentId="13_ncr:1_{EC0D866F-176D-4FFA-9258-69C5C6BA8C81}" xr6:coauthVersionLast="36" xr6:coauthVersionMax="36" xr10:uidLastSave="{00000000-0000-0000-0000-000000000000}"/>
  <bookViews>
    <workbookView xWindow="600" yWindow="45" windowWidth="18120" windowHeight="7080" tabRatio="887" xr2:uid="{00000000-000D-0000-FFFF-FFFF00000000}"/>
  </bookViews>
  <sheets>
    <sheet name="Deckblatt" sheetId="24" r:id="rId1"/>
    <sheet name="Impressum" sheetId="62" r:id="rId2"/>
    <sheet name="Inhaltsverzeichnis" sheetId="152" r:id="rId3"/>
    <sheet name="1" sheetId="134" r:id="rId4"/>
    <sheet name="roh_1" sheetId="109" state="hidden" r:id="rId5"/>
    <sheet name="2.1" sheetId="135" r:id="rId6"/>
    <sheet name="roh_2_1" sheetId="110" state="hidden" r:id="rId7"/>
    <sheet name="2.2" sheetId="136" r:id="rId8"/>
    <sheet name="roh_2_2" sheetId="111" state="hidden" r:id="rId9"/>
    <sheet name="2.3" sheetId="137" r:id="rId10"/>
    <sheet name="roh_2_3" sheetId="112" state="hidden" r:id="rId11"/>
    <sheet name="3.1" sheetId="138" r:id="rId12"/>
    <sheet name="roh_3.1" sheetId="113" state="hidden" r:id="rId13"/>
    <sheet name="3.2" sheetId="132" r:id="rId14"/>
    <sheet name="roh_3.2" sheetId="131" state="hidden" r:id="rId15"/>
    <sheet name="4" sheetId="65" r:id="rId16"/>
    <sheet name="roh_4" sheetId="121" state="hidden" r:id="rId17"/>
    <sheet name="5" sheetId="141" r:id="rId18"/>
    <sheet name="roh_5" sheetId="114" state="hidden" r:id="rId19"/>
    <sheet name="6" sheetId="142" r:id="rId20"/>
    <sheet name="roh_6" sheetId="115" state="hidden" r:id="rId21"/>
    <sheet name="7.1" sheetId="122" r:id="rId22"/>
    <sheet name="7.2" sheetId="123" r:id="rId23"/>
    <sheet name="7.3" sheetId="124" r:id="rId24"/>
    <sheet name="7.4" sheetId="155" r:id="rId25"/>
    <sheet name="8.1" sheetId="146" r:id="rId26"/>
    <sheet name="roh_8_1" sheetId="119" state="hidden" r:id="rId27"/>
    <sheet name="8.2" sheetId="147" r:id="rId28"/>
    <sheet name="roh_8_2" sheetId="120" state="hidden" r:id="rId29"/>
    <sheet name="Hilfstabelle für Grafike" sheetId="49" state="hidden" r:id="rId30"/>
    <sheet name="Hinweis_Ausbildungsmarkt" sheetId="160" r:id="rId31"/>
    <sheet name="Hinweis_Revision_Stellen_2022" sheetId="159" r:id="rId32"/>
    <sheet name="Hinweis_Berufsklassifikation" sheetId="158" r:id="rId33"/>
    <sheet name="Statistik-Infoseite" sheetId="157" r:id="rId34"/>
    <sheet name="alt_Steuerung Klapplisten" sheetId="51" state="hidden" r:id="rId35"/>
    <sheet name="Steuerung Klapplisten" sheetId="148" state="hidden" r:id="rId36"/>
  </sheets>
  <externalReferences>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s>
  <definedNames>
    <definedName name="_A1" localSheetId="24">#REF!</definedName>
    <definedName name="_A1">#REF!</definedName>
    <definedName name="_d11" localSheetId="24">#REF!</definedName>
    <definedName name="_d11">#REF!</definedName>
    <definedName name="a" localSheetId="24">#REF!</definedName>
    <definedName name="a">#REF!</definedName>
    <definedName name="aaa" localSheetId="24">#REF!</definedName>
    <definedName name="aaa">#REF!</definedName>
    <definedName name="aaaaaaaaaa" localSheetId="24">[1]Zugang!#REF!</definedName>
    <definedName name="aaaaaaaaaa">[1]Zugang!#REF!</definedName>
    <definedName name="Art" localSheetId="24">#REF!</definedName>
    <definedName name="Art">#REF!</definedName>
    <definedName name="bbb" localSheetId="24">[1]Zugang!#REF!</definedName>
    <definedName name="bbb">[1]Zugang!#REF!</definedName>
    <definedName name="Bea" localSheetId="24">'[2]ZR SGB i Be'!#REF!</definedName>
    <definedName name="Bea">'[2]ZR SGB i Be'!#REF!</definedName>
    <definedName name="Bee" localSheetId="24">'[2]ZR SGB i Be'!#REF!</definedName>
    <definedName name="Bee">'[2]ZR SGB i Be'!#REF!</definedName>
    <definedName name="Berichtszeit" localSheetId="24">#REF!</definedName>
    <definedName name="Berichtszeit">#REF!</definedName>
    <definedName name="Berichtszeit2" localSheetId="24">#REF!</definedName>
    <definedName name="Berichtszeit2">#REF!</definedName>
    <definedName name="Berichtszeit9" localSheetId="24">#REF!</definedName>
    <definedName name="Berichtszeit9">#REF!</definedName>
    <definedName name="Bevölk" localSheetId="24">#REF!</definedName>
    <definedName name="Bevölk">#REF!</definedName>
    <definedName name="Blatt_1.1_Bestand_SGBII">OFFSET('[3]1.1 ALO-RK-Grafik'!$D$101,0,0,COUNT('[3]1.1 ALO-RK-Grafik'!$B$101:$B$500),1)</definedName>
    <definedName name="Blatt_1.1_Bestand_SGBIII">OFFSET('[3]1.1 ALO-RK-Grafik'!$C$101,0,0,COUNT('[3]1.1 ALO-RK-Grafik'!$B$101:$B$500),1)</definedName>
    <definedName name="Blatt_1.1_Chartbeschriftung_1">OFFSET('[3]1.1 ALO-RK-Grafik'!$B$101,0,0,COUNT('[3]1.1 ALO-RK-Grafik'!$B$101:$B$500),1)</definedName>
    <definedName name="Blatt_1.1_Chartbeschriftung_2">OFFSET('[3]1.1 ALO-RK-Grafik'!$B$101,COUNT('[3]1.1 ALO-RK-Grafik'!$B$101:$B$500)-1,0,-36,1)</definedName>
    <definedName name="Blatt_1.1_VJM_SGBII">OFFSET('[3]1.1 ALO-RK-Grafik'!$H$101,COUNT('[3]1.1 ALO-RK-Grafik'!$B$101:$B$500)-1,0,-36,1)</definedName>
    <definedName name="Blatt_1.1_VJM_SGBIII">OFFSET('[3]1.1 ALO-RK-Grafik'!$G$101,COUNT('[3]1.1 ALO-RK-Grafik'!$B$101:$B$500)-1,0,-36,1)</definedName>
    <definedName name="Blatt_1.1_VM_SGBII">OFFSET('[3]1.1 ALO-RK-Grafik'!$F$101,COUNT('[3]1.1 ALO-RK-Grafik'!$B$101:$B$500)-1,0,-36,1)</definedName>
    <definedName name="Blatt_1.1_VM_SGBIII">OFFSET('[3]1.1 ALO-RK-Grafik'!$E$101,COUNT('[3]1.1 ALO-RK-Grafik'!$B$101:$B$500)-1,0,-36,1)</definedName>
    <definedName name="Blatt_3.1_Bestand_Empfänger">OFFSET('[3]3.1 ALO-ALG-Grafik'!$C$101,0,0,COUNT('[3]3.1 ALO-ALG-Grafik'!$B$101:$B$500),1)</definedName>
    <definedName name="Blatt_3.1_Bestand_ohne_Bezug">OFFSET('[3]3.1 ALO-ALG-Grafik'!$D$101,0,0,COUNT('[3]3.1 ALO-ALG-Grafik'!$B$101:$B$500),1)</definedName>
    <definedName name="Blatt_3.1_Chartbeschriftung_1">OFFSET('[3]3.1 ALO-ALG-Grafik'!$B$101,0,0,COUNT('[3]3.1 ALO-ALG-Grafik'!$B$101:$B$500),1)</definedName>
    <definedName name="Blatt_3.1_Chartbeschriftung_2">OFFSET('[3]3.1 ALO-ALG-Grafik'!$B$101,COUNT('[3]3.1 ALO-ALG-Grafik'!$B$101:$B$500)-1,0,-36,1)</definedName>
    <definedName name="Blatt_3.1_VJM_Empfänger">OFFSET('[3]3.1 ALO-ALG-Grafik'!$E$101,COUNT('[3]3.1 ALO-ALG-Grafik'!$B$101:$B$500)-1,0,-36,1)</definedName>
    <definedName name="Blatt_3.1_VJM_ohne_Bezug">OFFSET('[3]3.1 ALO-ALG-Grafik'!$F$101,COUNT('[3]3.1 ALO-ALG-Grafik'!$B$101:$B$500)-1,0,-36,1)</definedName>
    <definedName name="Blatt_3.2_Bestand_Alo_SGBII">OFFSET('[3]3.2 ALO-ALG-SGB II-Grafik'!$D$101,0,0,COUNT('[3]3.2 ALO-ALG-SGB II-Grafik'!$B$101:$B$500),1)</definedName>
    <definedName name="Blatt_3.2_Bestand_eHB">OFFSET('[3]3.2 ALO-ALG-SGB II-Grafik'!$C$101,0,0,COUNT('[3]3.2 ALO-ALG-SGB II-Grafik'!$B$101:$B$500),1)</definedName>
    <definedName name="Blatt_3.2_Chartbeschriftung_1">OFFSET('[3]3.2 ALO-ALG-SGB II-Grafik'!$B$101,0,0,COUNT('[3]3.2 ALO-ALG-SGB II-Grafik'!$B$101:$B$500),1)</definedName>
    <definedName name="Blatt_3.2_Chartbeschriftung_2">OFFSET('[3]3.2 ALO-ALG-SGB II-Grafik'!$B$101,COUNT('[3]3.2 ALO-ALG-SGB II-Grafik'!$B$101:$B$500)-1,0,-36,1)</definedName>
    <definedName name="Blatt_3.2_VJM_Alo_SGBII">OFFSET('[3]3.2 ALO-ALG-SGB II-Grafik'!$F$101,COUNT('[3]3.2 ALO-ALG-SGB II-Grafik'!$B$101:$B$500)-1,0,-36,1)</definedName>
    <definedName name="Blatt_3.2_VJM_eHb">OFFSET('[3]3.2 ALO-ALG-SGB II-Grafik'!$E$101,COUNT('[3]3.2 ALO-ALG-SGB II-Grafik'!$B$101:$B$500)-1,0,-36,1)</definedName>
    <definedName name="Blatt_3.3_Alg_Saison">OFFSET('[3]3.3 ALO-ALG-Saison-Grafik'!$G$101,0,0,COUNT('[3]3.3 ALO-ALG-Saison-Grafik'!$B$101:$B$500),1)</definedName>
    <definedName name="Blatt_3.3_Alg_Urprung">OFFSET('[3]3.3 ALO-ALG-Saison-Grafik'!$H$101,0,0,COUNT('[3]3.3 ALO-ALG-Saison-Grafik'!$B$101:$B$500),1)</definedName>
    <definedName name="Blatt_3.3_Alo_SGBII_Saison">OFFSET('[3]3.3 ALO-ALG-Saison-Grafik'!$E$101,0,0,COUNT('[3]3.3 ALO-ALG-Saison-Grafik'!$B$101:$B$500),1)</definedName>
    <definedName name="Blatt_3.3_Alo_SGBII_Ursprung">OFFSET('[3]3.3 ALO-ALG-Saison-Grafik'!$F$101,0,0,COUNT('[3]3.3 ALO-ALG-Saison-Grafik'!$B$101:$B$500),1)</definedName>
    <definedName name="Blatt_3.3_Alo_SGBIII_Saison">OFFSET('[3]3.3 ALO-ALG-Saison-Grafik'!$C$101,0,0,COUNT('[3]3.3 ALO-ALG-Saison-Grafik'!$B$101:$B$500),1)</definedName>
    <definedName name="Blatt_3.3_Alo_SGBIII_Ursprung">OFFSET('[3]3.3 ALO-ALG-Saison-Grafik'!$D$101,0,0,COUNT('[3]3.3 ALO-ALG-Saison-Grafik'!$B$101:$B$500),1)</definedName>
    <definedName name="Blatt_3.3_Chartbeschriftung">OFFSET('[3]3.3 ALO-ALG-Saison-Grafik'!$B$101,0,0,COUNT('[3]3.3 ALO-ALG-Saison-Grafik'!$B$101:$B$500),1)</definedName>
    <definedName name="Blatt_3.3_eHb_Saison">OFFSET('[3]3.3 ALO-ALG-Saison-Grafik'!$I$101,0,0,COUNT('[3]3.3 ALO-ALG-Saison-Grafik'!$B$101:$B$500),1)</definedName>
    <definedName name="Blatt_3.3_eHb_Ursprung">OFFSET('[3]3.3 ALO-ALG-Saison-Grafik'!$J$101,0,0,COUNT('[3]3.3 ALO-ALG-Saison-Grafik'!$B$101:$B$500),1)</definedName>
    <definedName name="Blatt_4.3_Abgangsrate_SGB_II">OFFSET('[3]4.3  Zug-Abg-Quoten-Grafik'!$F$101,0,0,COUNT('[3]4.3  Zug-Abg-Quoten-Grafik'!$B$101:$B$500),1)</definedName>
    <definedName name="Blatt_4.3_Abgangsrate_SGB_III">OFFSET('[3]4.3  Zug-Abg-Quoten-Grafik'!$E$101,0,0,COUNT('[3]4.3  Zug-Abg-Quoten-Grafik'!$B$101:$B$500),1)</definedName>
    <definedName name="Blatt_4.3_Chartbeschriftung_1">OFFSET('[3]4.3  Zug-Abg-Quoten-Grafik'!$B$101,0,0,COUNT('[3]4.3  Zug-Abg-Quoten-Grafik'!$B$101:$B$500),1)</definedName>
    <definedName name="Blatt_4.3_Chartbeschriftung_2">OFFSET('[3]4.3  Zug-Abg-Quoten-Grafik'!$B$101,COUNT('[3]4.3  Zug-Abg-Quoten-Grafik'!$B$101:$B$500)-1,0,-36,1)</definedName>
    <definedName name="Blatt_4.3_VJM_Abgang_SGB_II">OFFSET('[3]4.3  Zug-Abg-Quoten-Grafik'!$J$101,COUNT('[3]4.3  Zug-Abg-Quoten-Grafik'!$B$101:$B$500)-1,0,-36,1)</definedName>
    <definedName name="Blatt_4.3_VJM_Abgang_SGB_III">OFFSET('[3]4.3  Zug-Abg-Quoten-Grafik'!$I$101,COUNT('[3]4.3  Zug-Abg-Quoten-Grafik'!$B$101:$B$500)-1,0,-36,1)</definedName>
    <definedName name="Blatt_4.3_VJM_Zugang_SGB_II">OFFSET('[3]4.3  Zug-Abg-Quoten-Grafik'!$H$101,COUNT('[3]4.3  Zug-Abg-Quoten-Grafik'!$B$101:$B$500)-1,0,-36,1)</definedName>
    <definedName name="Blatt_4.3_VJM_Zugang_SGB_III">OFFSET('[3]4.3  Zug-Abg-Quoten-Grafik'!$G$101,COUNT('[3]4.3  Zug-Abg-Quoten-Grafik'!$B$101:$B$500)-1,0,-36,1)</definedName>
    <definedName name="Blatt_4.3_Zugangsrate_SGB_II">OFFSET('[3]4.3  Zug-Abg-Quoten-Grafik'!$D$101,0,0,COUNT('[3]4.3  Zug-Abg-Quoten-Grafik'!$B$101:$B$500),1)</definedName>
    <definedName name="Blatt_4.3_Zugangsrate_SGB_III">OFFSET('[3]4.3  Zug-Abg-Quoten-Grafik'!$C$101,0,0,COUNT('[3]4.3  Zug-Abg-Quoten-Grafik'!$B$101:$B$500),1)</definedName>
    <definedName name="Blatt_6.1_Alo">OFFSET('[3]6.1 Entlastung-SGB III-Grafik'!$D$101,0,0,COUNT('[3]6.1 Entlastung-SGB III-Grafik'!$B$101:$B$500),1)</definedName>
    <definedName name="Blatt_6.1_Chartbeschriftung_1">OFFSET('[3]6.1 Entlastung-SGB III-Grafik'!$B$101,0,0,COUNT('[3]6.1 Entlastung-SGB III-Grafik'!$B$101:$B$500),1)</definedName>
    <definedName name="Blatt_6.1_Chartbeschriftung_2">OFFSET('[3]6.1 Entlastung-SGB III-Grafik'!$B$101,COUNT('[3]6.1 Entlastung-SGB III-Grafik'!$B$101:$B$500)-1,0,-36,1)</definedName>
    <definedName name="Blatt_6.1_Entl_mit_KuG">OFFSET('[3]6.1 Entlastung-SGB III-Grafik'!$F$101,0,0,COUNT('[3]6.1 Entlastung-SGB III-Grafik'!$B$101:$B$500),1)</definedName>
    <definedName name="Blatt_6.1_Entl_ohne_KuG">OFFSET('[3]6.1 Entlastung-SGB III-Grafik'!$E$101,0,0,COUNT('[3]6.1 Entlastung-SGB III-Grafik'!$B$101:$B$500),1)</definedName>
    <definedName name="Blatt_6.1_UB_ohne_KuG">OFFSET('[3]6.1 Entlastung-SGB III-Grafik'!$C$101,0,0,COUNT('[3]6.1 Entlastung-SGB III-Grafik'!$B$101:$B$500),1)</definedName>
    <definedName name="Blatt_6.1_VJM_Entl_ohne_KuG">OFFSET('[3]6.1 Entlastung-SGB III-Grafik'!$H$101,COUNT('[3]6.1 Entlastung-SGB III-Grafik'!$B$101:$B$500)-1,0,-36,1)</definedName>
    <definedName name="Blatt_6.1_VJM_UB_ohne_KuG">OFFSET('[3]6.1 Entlastung-SGB III-Grafik'!$G$101,COUNT('[3]6.1 Entlastung-SGB III-Grafik'!$B$101:$B$500)-1,0,-36,1)</definedName>
    <definedName name="Blatt_6.2_Alo">OFFSET('[3]6.2 Entlastung-SGB II-Grafik'!$D$101,0,0,COUNT('[3]6.2 Entlastung-SGB II-Grafik'!$B$101:$B$500),1)</definedName>
    <definedName name="Blatt_6.2_Chartbeschriftung_1">OFFSET('[3]6.2 Entlastung-SGB II-Grafik'!$B$101,0,0,COUNT('[3]6.2 Entlastung-SGB II-Grafik'!$B$101:$B$500),1)</definedName>
    <definedName name="Blatt_6.2_Chartbeschriftung_2">OFFSET('[3]6.2 Entlastung-SGB II-Grafik'!$B$101,COUNT('[3]6.2 Entlastung-SGB II-Grafik'!$B$101:$B$500)-1,0,-36,1)</definedName>
    <definedName name="Blatt_6.2_Entl">OFFSET('[3]6.2 Entlastung-SGB II-Grafik'!$E$101,0,0,COUNT('[3]6.2 Entlastung-SGB II-Grafik'!$B$101:$B$500),1)</definedName>
    <definedName name="Blatt_6.2_UB">OFFSET('[3]6.2 Entlastung-SGB II-Grafik'!$C$101,0,0,COUNT('[3]6.2 Entlastung-SGB II-Grafik'!$B$101:$B$500),1)</definedName>
    <definedName name="Blatt_6.2_VJM_Entl">OFFSET('[3]6.2 Entlastung-SGB II-Grafik'!$H$101,COUNT('[3]6.2 Entlastung-SGB II-Grafik'!$B$101:$B$500)-1,0,-36,1)</definedName>
    <definedName name="Blatt_6.2_VJM_UB">OFFSET('[3]6.2 Entlastung-SGB II-Grafik'!$G$101,COUNT('[3]6.2 Entlastung-SGB II-Grafik'!$B$101:$B$500)-1,0,-36,1)</definedName>
    <definedName name="BM_Zeit" localSheetId="24">#REF!</definedName>
    <definedName name="BM_Zeit">#REF!</definedName>
    <definedName name="ccc" localSheetId="24">[4]Zugang!#REF!</definedName>
    <definedName name="ccc">[4]Zugang!#REF!</definedName>
    <definedName name="clo" localSheetId="24">#REF!</definedName>
    <definedName name="clo">#REF!</definedName>
    <definedName name="Copyright" localSheetId="24">[5]bst_monat_zr_d!#REF!</definedName>
    <definedName name="Copyright">[5]bst_monat_zr_d!#REF!</definedName>
    <definedName name="DAT0" localSheetId="24">#REF!</definedName>
    <definedName name="DAT0">#REF!</definedName>
    <definedName name="Datei" localSheetId="24">'[2]ZR SGB i Be'!#REF!</definedName>
    <definedName name="Datei">'[2]ZR SGB i Be'!#REF!</definedName>
    <definedName name="Datei_aktuell" localSheetId="24">#REF!</definedName>
    <definedName name="Datei_aktuell">#REF!</definedName>
    <definedName name="datle" localSheetId="24">#REF!</definedName>
    <definedName name="datle">#REF!</definedName>
    <definedName name="Datum" localSheetId="24">#REF!</definedName>
    <definedName name="Datum">#REF!</definedName>
    <definedName name="Deckblatt_ChartBeschriftung">OFFSET([3]Deckblatt!$B$101,0,0,COUNT([3]Deckblatt!$B$101:$B$500),1)</definedName>
    <definedName name="Deckblatt_ChartSGBII">OFFSET([3]Deckblatt!$D$101,0,0,COUNT([3]Deckblatt!$B$101:$B$500),1)</definedName>
    <definedName name="Deckblatt_ChartSGBIII">OFFSET([3]Deckblatt!$C$101,0,0,COUNT([3]Deckblatt!$B$101:$B$500),1)</definedName>
    <definedName name="DM">1.95583</definedName>
    <definedName name="_xlnm.Print_Area" localSheetId="13">'3.2'!$A$1:$E$58</definedName>
    <definedName name="_xlnm.Print_Area" localSheetId="15">'4'!$A$1:$I$27</definedName>
    <definedName name="_xlnm.Print_Area" localSheetId="30">Hinweis_Ausbildungsmarkt!$A$1:$B$76</definedName>
    <definedName name="_xlnm.Print_Area" localSheetId="32">Hinweis_Berufsklassifikation!$A$1:$B$31</definedName>
    <definedName name="_xlnm.Print_Area" localSheetId="31">Hinweis_Revision_Stellen_2022!$A$1:$B$12</definedName>
    <definedName name="_xlnm.Print_Area" localSheetId="1">Impressum!$A$1:$B$44</definedName>
    <definedName name="DruckM" localSheetId="24">#REF!</definedName>
    <definedName name="DruckM">#REF!</definedName>
    <definedName name="_xlnm.Print_Titles" localSheetId="30">Hinweis_Ausbildungsmarkt!$1:$3</definedName>
    <definedName name="_xlnm.Print_Titles" localSheetId="32">Hinweis_Berufsklassifikation!$1:$3</definedName>
    <definedName name="_xlnm.Print_Titles" localSheetId="31">Hinweis_Revision_Stellen_2022!$1:$3</definedName>
    <definedName name="E_1_1_Baden_Württemberg" localSheetId="24">#REF!</definedName>
    <definedName name="E_1_1_Baden_Württemberg">#REF!</definedName>
    <definedName name="E_1_1_Bayern" localSheetId="24">#REF!</definedName>
    <definedName name="E_1_1_Bayern">#REF!</definedName>
    <definedName name="E_1_1_Berlin_Gesamt" localSheetId="24">#REF!</definedName>
    <definedName name="E_1_1_Berlin_Gesamt">#REF!</definedName>
    <definedName name="E_1_1_Berlin_Ost" localSheetId="24">#REF!</definedName>
    <definedName name="E_1_1_Berlin_Ost">#REF!</definedName>
    <definedName name="E_1_1_Berlin_West" localSheetId="24">#REF!</definedName>
    <definedName name="E_1_1_Berlin_West">#REF!</definedName>
    <definedName name="E_1_1_Brandenburg" localSheetId="24">#REF!</definedName>
    <definedName name="E_1_1_Brandenburg">#REF!</definedName>
    <definedName name="E_1_1_Bremen" localSheetId="24">#REF!</definedName>
    <definedName name="E_1_1_Bremen">#REF!</definedName>
    <definedName name="E_1_1_Hamburg" localSheetId="24">#REF!</definedName>
    <definedName name="E_1_1_Hamburg">#REF!</definedName>
    <definedName name="E_1_1_Hessen" localSheetId="24">#REF!</definedName>
    <definedName name="E_1_1_Hessen">#REF!</definedName>
    <definedName name="E_1_1_Mecklenburg_Vorpommern" localSheetId="24">#REF!</definedName>
    <definedName name="E_1_1_Mecklenburg_Vorpommern">#REF!</definedName>
    <definedName name="E_1_1_Niedersachsen" localSheetId="24">#REF!</definedName>
    <definedName name="E_1_1_Niedersachsen">#REF!</definedName>
    <definedName name="E_1_1_Nordrhein_Westfalen" localSheetId="24">#REF!</definedName>
    <definedName name="E_1_1_Nordrhein_Westfalen">#REF!</definedName>
    <definedName name="E_1_1_Rheinland_Pfalz" localSheetId="24">#REF!</definedName>
    <definedName name="E_1_1_Rheinland_Pfalz">#REF!</definedName>
    <definedName name="E_1_1_Saarland" localSheetId="24">#REF!</definedName>
    <definedName name="E_1_1_Saarland">#REF!</definedName>
    <definedName name="E_1_1_Sachsen" localSheetId="24">#REF!</definedName>
    <definedName name="E_1_1_Sachsen">#REF!</definedName>
    <definedName name="E_1_1_Sachsen_Anhalt" localSheetId="24">#REF!</definedName>
    <definedName name="E_1_1_Sachsen_Anhalt">#REF!</definedName>
    <definedName name="E_1_1_Schleswig_Holstein" localSheetId="24">#REF!</definedName>
    <definedName name="E_1_1_Schleswig_Holstein">#REF!</definedName>
    <definedName name="E_1_1_Thüringen" localSheetId="24">#REF!</definedName>
    <definedName name="E_1_1_Thüringen">#REF!</definedName>
    <definedName name="E_1_2_Deutschland" localSheetId="24">#REF!</definedName>
    <definedName name="E_1_2_Deutschland">#REF!</definedName>
    <definedName name="E_1_3_Berlin_Gesamt" localSheetId="24">#REF!</definedName>
    <definedName name="E_1_3_Berlin_Gesamt">#REF!</definedName>
    <definedName name="E_1_3_Berlin_Ost" localSheetId="24">#REF!</definedName>
    <definedName name="E_1_3_Berlin_Ost">#REF!</definedName>
    <definedName name="E_1_3_Berlin_West" localSheetId="24">#REF!</definedName>
    <definedName name="E_1_3_Berlin_West">#REF!</definedName>
    <definedName name="e_mail" localSheetId="24">#REF!</definedName>
    <definedName name="e_mail">#REF!</definedName>
    <definedName name="ErstellDat" localSheetId="24">#REF!</definedName>
    <definedName name="ErstellDat">#REF!</definedName>
    <definedName name="Erstelldatum" localSheetId="24">#REF!</definedName>
    <definedName name="Erstelldatum">#REF!</definedName>
    <definedName name="EUR">1</definedName>
    <definedName name="fussn1" localSheetId="24">#REF!</definedName>
    <definedName name="fussn1">#REF!</definedName>
    <definedName name="fussn2" localSheetId="24">#REF!</definedName>
    <definedName name="fussn2">#REF!</definedName>
    <definedName name="fussn3" localSheetId="24">#REF!</definedName>
    <definedName name="fussn3">#REF!</definedName>
    <definedName name="Grunddaten" localSheetId="24">[6]Grunddaten!#REF!</definedName>
    <definedName name="Grunddaten">[6]Grunddaten!#REF!</definedName>
    <definedName name="Herausgeber" localSheetId="24">#REF!</definedName>
    <definedName name="Herausgeber">#REF!</definedName>
    <definedName name="Hinweis" localSheetId="24">[7]Impressum!#REF!</definedName>
    <definedName name="Hinweis">[7]Impressum!#REF!</definedName>
    <definedName name="i" localSheetId="24">#REF!</definedName>
    <definedName name="i">#REF!</definedName>
    <definedName name="kopfz1" localSheetId="24">#REF!</definedName>
    <definedName name="kopfz1">#REF!</definedName>
    <definedName name="kopfz2" localSheetId="24">#REF!</definedName>
    <definedName name="kopfz2">#REF!</definedName>
    <definedName name="kopfz3" localSheetId="24">#REF!</definedName>
    <definedName name="kopfz3">#REF!</definedName>
    <definedName name="Kreis_aktuell" localSheetId="24">#REF!</definedName>
    <definedName name="Kreis_aktuell">#REF!</definedName>
    <definedName name="m" localSheetId="24">#REF!</definedName>
    <definedName name="m">#REF!</definedName>
    <definedName name="Matrix" localSheetId="24">#REF!</definedName>
    <definedName name="Matrix">#REF!</definedName>
    <definedName name="meta1_kreuz" localSheetId="24">#REF!</definedName>
    <definedName name="meta1_kreuz">#REF!</definedName>
    <definedName name="meta1_kreuz_bgw" localSheetId="24">#REF!</definedName>
    <definedName name="meta1_kreuz_bgw">#REF!</definedName>
    <definedName name="meta1_kreuz_oBhi" localSheetId="24">#REF!</definedName>
    <definedName name="meta1_kreuz_oBhi">#REF!</definedName>
    <definedName name="meta3_kreuz_LAÄ" localSheetId="24">#REF!</definedName>
    <definedName name="meta3_kreuz_LAÄ">#REF!</definedName>
    <definedName name="Method.Erl." localSheetId="24">#REF!</definedName>
    <definedName name="Method.Erl.">#REF!</definedName>
    <definedName name="Murx" localSheetId="24">#REF!</definedName>
    <definedName name="Murx">#REF!</definedName>
    <definedName name="Periodizität" localSheetId="24">#REF!</definedName>
    <definedName name="Periodizität">#REF!</definedName>
    <definedName name="Print_Area" localSheetId="3">'1'!$A$1:$H$52</definedName>
    <definedName name="Print_Area" localSheetId="11">'3.1'!$A$1:$M$124</definedName>
    <definedName name="Print_Area" localSheetId="13">'3.2'!$A$1:$E$58</definedName>
    <definedName name="Print_Area" localSheetId="15">'4'!$A$1:$I$28</definedName>
    <definedName name="Print_Area" localSheetId="17">'5'!$A$1:$F$47</definedName>
    <definedName name="Print_Area" localSheetId="19">'6'!$A$1:$K$54</definedName>
    <definedName name="Print_Area" localSheetId="21">'7.1'!$A$1:$O$29</definedName>
    <definedName name="Print_Area" localSheetId="23">'7.3'!$A$1:$O$29</definedName>
    <definedName name="Print_Area" localSheetId="25">'8.1'!$A$1:$G$49</definedName>
    <definedName name="Print_Area" localSheetId="27">'8.2'!$A$1:$G$47</definedName>
    <definedName name="Print_Area" localSheetId="0">Deckblatt!$A$1:$C$57</definedName>
    <definedName name="Print_Area" localSheetId="30">Hinweis_Ausbildungsmarkt!$A$1:$B$76</definedName>
    <definedName name="Print_Area" localSheetId="32">Hinweis_Berufsklassifikation!$A$1:$B$31</definedName>
    <definedName name="Print_Area" localSheetId="31">Hinweis_Revision_Stellen_2022!$A$1:$B$14</definedName>
    <definedName name="Print_Area" localSheetId="1">Impressum!$A$1:$B$44</definedName>
    <definedName name="Print_Area" localSheetId="33">'Statistik-Infoseite'!$A$1:$G$46</definedName>
    <definedName name="Print_Titles" localSheetId="22">'7.2'!$1:$10</definedName>
    <definedName name="Print_Titles" localSheetId="23">'7.3'!$1:$10</definedName>
    <definedName name="Print_Titles" localSheetId="24">'7.4'!$1:$10</definedName>
    <definedName name="Print_Titles" localSheetId="30">Hinweis_Ausbildungsmarkt!$1:$3</definedName>
    <definedName name="Print_Titles" localSheetId="32">Hinweis_Berufsklassifikation!$1:$3</definedName>
    <definedName name="Print_Titles" localSheetId="31">Hinweis_Revision_Stellen_2022!$1:$3</definedName>
    <definedName name="Profil.der.Hilfeempfänger">[8]E_6_1_Deutschland!$D$3</definedName>
    <definedName name="psan" localSheetId="24">#REF!</definedName>
    <definedName name="psan">#REF!</definedName>
    <definedName name="qwe" localSheetId="24">#REF!</definedName>
    <definedName name="qwe">#REF!</definedName>
    <definedName name="Region" localSheetId="24">#REF!</definedName>
    <definedName name="Region">#REF!</definedName>
    <definedName name="Region_aktuell" localSheetId="24">#REF!</definedName>
    <definedName name="Region_aktuell">#REF!</definedName>
    <definedName name="Regionen_ermitteln" localSheetId="24">#REF!</definedName>
    <definedName name="Regionen_ermitteln">#REF!</definedName>
    <definedName name="Regionenindex" localSheetId="24">#REF!</definedName>
    <definedName name="Regionenindex">#REF!</definedName>
    <definedName name="Reihe" localSheetId="24">#REF!</definedName>
    <definedName name="Reihe">#REF!</definedName>
    <definedName name="rngBerichtsmonat">'[9]EA 1'!$C$11</definedName>
    <definedName name="rngWährung">'[9]EA 1'!$J$11</definedName>
    <definedName name="Rückfragen" localSheetId="24">#REF!</definedName>
    <definedName name="Rückfragen">#REF!</definedName>
    <definedName name="Seite" localSheetId="24">[5]bst_monat_zr_d!#REF!</definedName>
    <definedName name="Seite">[5]bst_monat_zr_d!#REF!</definedName>
    <definedName name="Spalte" localSheetId="24">#REF!</definedName>
    <definedName name="Spalte">#REF!</definedName>
    <definedName name="Spalte_Kennzahl">[6]Steuerung!$A$7:$B$156</definedName>
    <definedName name="spaltüs1" localSheetId="24">#REF!</definedName>
    <definedName name="spaltüs1">#REF!</definedName>
    <definedName name="spaltüs2" localSheetId="24">#REF!</definedName>
    <definedName name="spaltüs2">#REF!</definedName>
    <definedName name="spaltüs3" localSheetId="24">#REF!</definedName>
    <definedName name="spaltüs3">#REF!</definedName>
    <definedName name="spaltüs4" localSheetId="24">'[2]ZR SGB i Be'!#REF!</definedName>
    <definedName name="spaltüs4">'[2]ZR SGB i Be'!#REF!</definedName>
    <definedName name="Stand" localSheetId="24">#REF!</definedName>
    <definedName name="Stand">#REF!</definedName>
    <definedName name="Start_Tab" localSheetId="24">[10]Inhalt!#REF!</definedName>
    <definedName name="Start_Tab">[10]Inhalt!#REF!</definedName>
    <definedName name="Statistkneu" localSheetId="24">#REF!</definedName>
    <definedName name="Statistkneu">#REF!</definedName>
    <definedName name="Steuerdaten" localSheetId="24">#REF!</definedName>
    <definedName name="Steuerdaten">#REF!</definedName>
    <definedName name="test" localSheetId="24">#REF!</definedName>
    <definedName name="test">#REF!</definedName>
    <definedName name="Testbereich" localSheetId="24">#REF!</definedName>
    <definedName name="Testbereich">#REF!</definedName>
    <definedName name="TestbereichG1" localSheetId="24">#REF!,#REF!</definedName>
    <definedName name="TestbereichG1">#REF!,#REF!</definedName>
    <definedName name="text_zurueck" localSheetId="24">[11]id!#REF!</definedName>
    <definedName name="text_zurueck">[11]id!#REF!</definedName>
    <definedName name="Titel" localSheetId="24">#REF!</definedName>
    <definedName name="Titel">#REF!</definedName>
    <definedName name="TitelA" localSheetId="24">#REF!</definedName>
    <definedName name="TitelA">#REF!</definedName>
    <definedName name="Titelzeile">[12]Tabelle1!$A$5:$A$5</definedName>
    <definedName name="traeger" localSheetId="24">#REF!</definedName>
    <definedName name="traeger">#REF!</definedName>
    <definedName name="Träger" localSheetId="24">'[2]ZR SGB i Be'!#REF!</definedName>
    <definedName name="Träger">'[2]ZR SGB i Be'!#REF!</definedName>
    <definedName name="Ur" localSheetId="24">#REF!</definedName>
    <definedName name="Ur">#REF!</definedName>
    <definedName name="Veröffentlichungstermin" localSheetId="24">#REF!</definedName>
    <definedName name="Veröffentlichungstermin">#REF!</definedName>
    <definedName name="Versatz" localSheetId="24">#REF!</definedName>
    <definedName name="Versatz">#REF!</definedName>
    <definedName name="vo" localSheetId="24">#REF!</definedName>
    <definedName name="vo">#REF!</definedName>
    <definedName name="vzhuh" localSheetId="24">#REF!</definedName>
    <definedName name="vzhuh">#REF!</definedName>
    <definedName name="Zeile" localSheetId="24">#REF!</definedName>
    <definedName name="Zeile">#REF!</definedName>
    <definedName name="Zeile_Jahr">[6]Steuerung!$D$7:$E$34</definedName>
    <definedName name="Zeit" localSheetId="24">#REF!</definedName>
    <definedName name="Zeit">#REF!</definedName>
  </definedNames>
  <calcPr calcId="191029"/>
</workbook>
</file>

<file path=xl/calcChain.xml><?xml version="1.0" encoding="utf-8"?>
<calcChain xmlns="http://schemas.openxmlformats.org/spreadsheetml/2006/main">
  <c r="B31" i="62" l="1"/>
  <c r="A31" i="134" l="1"/>
  <c r="I119" i="138" l="1"/>
  <c r="H119" i="138"/>
  <c r="G119" i="138"/>
  <c r="F119" i="138"/>
  <c r="E119" i="138"/>
  <c r="D119" i="138"/>
  <c r="C119" i="138"/>
  <c r="B119" i="138"/>
  <c r="I118" i="138"/>
  <c r="H118" i="138"/>
  <c r="G118" i="138"/>
  <c r="F118" i="138"/>
  <c r="E118" i="138"/>
  <c r="D118" i="138"/>
  <c r="C118" i="138"/>
  <c r="B118" i="138"/>
  <c r="I117" i="138"/>
  <c r="H117" i="138"/>
  <c r="G117" i="138"/>
  <c r="F117" i="138"/>
  <c r="E117" i="138"/>
  <c r="D117" i="138"/>
  <c r="C117" i="138"/>
  <c r="B117" i="138"/>
  <c r="I116" i="138"/>
  <c r="H116" i="138"/>
  <c r="G116" i="138"/>
  <c r="F116" i="138"/>
  <c r="E116" i="138"/>
  <c r="D116" i="138"/>
  <c r="C116" i="138"/>
  <c r="B116" i="138"/>
  <c r="I115" i="138"/>
  <c r="H115" i="138"/>
  <c r="G115" i="138"/>
  <c r="F115" i="138"/>
  <c r="E115" i="138"/>
  <c r="D115" i="138"/>
  <c r="C115" i="138"/>
  <c r="B115" i="138"/>
  <c r="I114" i="138"/>
  <c r="H114" i="138"/>
  <c r="G114" i="138"/>
  <c r="F114" i="138"/>
  <c r="E114" i="138"/>
  <c r="D114" i="138"/>
  <c r="C114" i="138"/>
  <c r="B114" i="138"/>
  <c r="I113" i="138"/>
  <c r="H113" i="138"/>
  <c r="G113" i="138"/>
  <c r="F113" i="138"/>
  <c r="E113" i="138"/>
  <c r="D113" i="138"/>
  <c r="C113" i="138"/>
  <c r="B113" i="138"/>
  <c r="I112" i="138"/>
  <c r="H112" i="138"/>
  <c r="G112" i="138"/>
  <c r="F112" i="138"/>
  <c r="E112" i="138"/>
  <c r="D112" i="138"/>
  <c r="C112" i="138"/>
  <c r="B112" i="138"/>
  <c r="I111" i="138"/>
  <c r="H111" i="138"/>
  <c r="G111" i="138"/>
  <c r="F111" i="138"/>
  <c r="E111" i="138"/>
  <c r="D111" i="138"/>
  <c r="C111" i="138"/>
  <c r="B111" i="138"/>
  <c r="I110" i="138"/>
  <c r="H110" i="138"/>
  <c r="G110" i="138"/>
  <c r="F110" i="138"/>
  <c r="E110" i="138"/>
  <c r="D110" i="138"/>
  <c r="C110" i="138"/>
  <c r="B110" i="138"/>
  <c r="I109" i="138"/>
  <c r="H109" i="138"/>
  <c r="G109" i="138"/>
  <c r="F109" i="138"/>
  <c r="E109" i="138"/>
  <c r="D109" i="138"/>
  <c r="C109" i="138"/>
  <c r="B109" i="138"/>
  <c r="I108" i="138"/>
  <c r="H108" i="138"/>
  <c r="G108" i="138"/>
  <c r="F108" i="138"/>
  <c r="E108" i="138"/>
  <c r="D108" i="138"/>
  <c r="C108" i="138"/>
  <c r="B108" i="138"/>
  <c r="I107" i="138"/>
  <c r="H107" i="138"/>
  <c r="G107" i="138"/>
  <c r="F107" i="138"/>
  <c r="E107" i="138"/>
  <c r="D107" i="138"/>
  <c r="C107" i="138"/>
  <c r="B107" i="138"/>
  <c r="I106" i="138"/>
  <c r="H106" i="138"/>
  <c r="G106" i="138"/>
  <c r="F106" i="138"/>
  <c r="E106" i="138"/>
  <c r="D106" i="138"/>
  <c r="C106" i="138"/>
  <c r="B106" i="138"/>
  <c r="I105" i="138"/>
  <c r="H105" i="138"/>
  <c r="G105" i="138"/>
  <c r="F105" i="138"/>
  <c r="E105" i="138"/>
  <c r="D105" i="138"/>
  <c r="C105" i="138"/>
  <c r="B105" i="138"/>
  <c r="I104" i="138"/>
  <c r="H104" i="138"/>
  <c r="G104" i="138"/>
  <c r="F104" i="138"/>
  <c r="E104" i="138"/>
  <c r="D104" i="138"/>
  <c r="C104" i="138"/>
  <c r="B104" i="138"/>
  <c r="I103" i="138"/>
  <c r="H103" i="138"/>
  <c r="G103" i="138"/>
  <c r="F103" i="138"/>
  <c r="E103" i="138"/>
  <c r="D103" i="138"/>
  <c r="C103" i="138"/>
  <c r="B103" i="138"/>
  <c r="I102" i="138"/>
  <c r="H102" i="138"/>
  <c r="G102" i="138"/>
  <c r="F102" i="138"/>
  <c r="E102" i="138"/>
  <c r="D102" i="138"/>
  <c r="C102" i="138"/>
  <c r="B102" i="138"/>
  <c r="I101" i="138"/>
  <c r="H101" i="138"/>
  <c r="G101" i="138"/>
  <c r="F101" i="138"/>
  <c r="E101" i="138"/>
  <c r="D101" i="138"/>
  <c r="C101" i="138"/>
  <c r="B101" i="138"/>
  <c r="I100" i="138"/>
  <c r="H100" i="138"/>
  <c r="G100" i="138"/>
  <c r="F100" i="138"/>
  <c r="E100" i="138"/>
  <c r="D100" i="138"/>
  <c r="C100" i="138"/>
  <c r="B100" i="138"/>
  <c r="I99" i="138"/>
  <c r="H99" i="138"/>
  <c r="G99" i="138"/>
  <c r="F99" i="138"/>
  <c r="E99" i="138"/>
  <c r="D99" i="138"/>
  <c r="C99" i="138"/>
  <c r="B99" i="138"/>
  <c r="I98" i="138"/>
  <c r="H98" i="138"/>
  <c r="G98" i="138"/>
  <c r="F98" i="138"/>
  <c r="E98" i="138"/>
  <c r="D98" i="138"/>
  <c r="C98" i="138"/>
  <c r="B98" i="138"/>
  <c r="I97" i="138"/>
  <c r="H97" i="138"/>
  <c r="G97" i="138"/>
  <c r="F97" i="138"/>
  <c r="E97" i="138"/>
  <c r="D97" i="138"/>
  <c r="C97" i="138"/>
  <c r="B97" i="138"/>
  <c r="I96" i="138"/>
  <c r="H96" i="138"/>
  <c r="G96" i="138"/>
  <c r="F96" i="138"/>
  <c r="E96" i="138"/>
  <c r="D96" i="138"/>
  <c r="C96" i="138"/>
  <c r="B96" i="138"/>
  <c r="I95" i="138"/>
  <c r="H95" i="138"/>
  <c r="G95" i="138"/>
  <c r="F95" i="138"/>
  <c r="E95" i="138"/>
  <c r="D95" i="138"/>
  <c r="C95" i="138"/>
  <c r="B95" i="138"/>
  <c r="I94" i="138"/>
  <c r="H94" i="138"/>
  <c r="G94" i="138"/>
  <c r="F94" i="138"/>
  <c r="E94" i="138"/>
  <c r="D94" i="138"/>
  <c r="C94" i="138"/>
  <c r="B94" i="138"/>
  <c r="I93" i="138"/>
  <c r="H93" i="138"/>
  <c r="G93" i="138"/>
  <c r="F93" i="138"/>
  <c r="E93" i="138"/>
  <c r="D93" i="138"/>
  <c r="C93" i="138"/>
  <c r="B93" i="138"/>
  <c r="I92" i="138"/>
  <c r="H92" i="138"/>
  <c r="G92" i="138"/>
  <c r="F92" i="138"/>
  <c r="E92" i="138"/>
  <c r="D92" i="138"/>
  <c r="C92" i="138"/>
  <c r="B92" i="138"/>
  <c r="I91" i="138"/>
  <c r="H91" i="138"/>
  <c r="G91" i="138"/>
  <c r="F91" i="138"/>
  <c r="E91" i="138"/>
  <c r="D91" i="138"/>
  <c r="C91" i="138"/>
  <c r="B91" i="138"/>
  <c r="I90" i="138"/>
  <c r="H90" i="138"/>
  <c r="G90" i="138"/>
  <c r="F90" i="138"/>
  <c r="E90" i="138"/>
  <c r="D90" i="138"/>
  <c r="C90" i="138"/>
  <c r="B90" i="138"/>
  <c r="I89" i="138"/>
  <c r="H89" i="138"/>
  <c r="G89" i="138"/>
  <c r="F89" i="138"/>
  <c r="E89" i="138"/>
  <c r="D89" i="138"/>
  <c r="C89" i="138"/>
  <c r="B89" i="138"/>
  <c r="I88" i="138"/>
  <c r="H88" i="138"/>
  <c r="G88" i="138"/>
  <c r="F88" i="138"/>
  <c r="E88" i="138"/>
  <c r="D88" i="138"/>
  <c r="C88" i="138"/>
  <c r="B88" i="138"/>
  <c r="I87" i="138"/>
  <c r="H87" i="138"/>
  <c r="G87" i="138"/>
  <c r="F87" i="138"/>
  <c r="E87" i="138"/>
  <c r="D87" i="138"/>
  <c r="C87" i="138"/>
  <c r="B87" i="138"/>
  <c r="I86" i="138"/>
  <c r="H86" i="138"/>
  <c r="G86" i="138"/>
  <c r="F86" i="138"/>
  <c r="E86" i="138"/>
  <c r="D86" i="138"/>
  <c r="C86" i="138"/>
  <c r="B86" i="138"/>
  <c r="I85" i="138"/>
  <c r="H85" i="138"/>
  <c r="G85" i="138"/>
  <c r="F85" i="138"/>
  <c r="E85" i="138"/>
  <c r="D85" i="138"/>
  <c r="C85" i="138"/>
  <c r="B85" i="138"/>
  <c r="I84" i="138"/>
  <c r="H84" i="138"/>
  <c r="G84" i="138"/>
  <c r="F84" i="138"/>
  <c r="E84" i="138"/>
  <c r="D84" i="138"/>
  <c r="C84" i="138"/>
  <c r="B84" i="138"/>
  <c r="I83" i="138"/>
  <c r="H83" i="138"/>
  <c r="G83" i="138"/>
  <c r="F83" i="138"/>
  <c r="E83" i="138"/>
  <c r="D83" i="138"/>
  <c r="C83" i="138"/>
  <c r="B83" i="138"/>
  <c r="I82" i="138"/>
  <c r="H82" i="138"/>
  <c r="G82" i="138"/>
  <c r="F82" i="138"/>
  <c r="E82" i="138"/>
  <c r="D82" i="138"/>
  <c r="C82" i="138"/>
  <c r="B82" i="138"/>
  <c r="I81" i="138"/>
  <c r="H81" i="138"/>
  <c r="G81" i="138"/>
  <c r="F81" i="138"/>
  <c r="E81" i="138"/>
  <c r="D81" i="138"/>
  <c r="C81" i="138"/>
  <c r="B81" i="138"/>
  <c r="I80" i="138"/>
  <c r="H80" i="138"/>
  <c r="G80" i="138"/>
  <c r="F80" i="138"/>
  <c r="E80" i="138"/>
  <c r="D80" i="138"/>
  <c r="C80" i="138"/>
  <c r="B80" i="138"/>
  <c r="I79" i="138"/>
  <c r="H79" i="138"/>
  <c r="G79" i="138"/>
  <c r="F79" i="138"/>
  <c r="E79" i="138"/>
  <c r="D79" i="138"/>
  <c r="C79" i="138"/>
  <c r="B79" i="138"/>
  <c r="I78" i="138"/>
  <c r="H78" i="138"/>
  <c r="G78" i="138"/>
  <c r="F78" i="138"/>
  <c r="E78" i="138"/>
  <c r="D78" i="138"/>
  <c r="C78" i="138"/>
  <c r="B78" i="138"/>
  <c r="I77" i="138"/>
  <c r="H77" i="138"/>
  <c r="G77" i="138"/>
  <c r="F77" i="138"/>
  <c r="E77" i="138"/>
  <c r="D77" i="138"/>
  <c r="C77" i="138"/>
  <c r="B77" i="138"/>
  <c r="I76" i="138"/>
  <c r="H76" i="138"/>
  <c r="G76" i="138"/>
  <c r="F76" i="138"/>
  <c r="E76" i="138"/>
  <c r="D76" i="138"/>
  <c r="C76" i="138"/>
  <c r="B76" i="138"/>
  <c r="I75" i="138"/>
  <c r="H75" i="138"/>
  <c r="G75" i="138"/>
  <c r="F75" i="138"/>
  <c r="E75" i="138"/>
  <c r="D75" i="138"/>
  <c r="C75" i="138"/>
  <c r="B75" i="138"/>
  <c r="I74" i="138"/>
  <c r="H74" i="138"/>
  <c r="G74" i="138"/>
  <c r="F74" i="138"/>
  <c r="E74" i="138"/>
  <c r="D74" i="138"/>
  <c r="C74" i="138"/>
  <c r="B74" i="138"/>
  <c r="I73" i="138"/>
  <c r="H73" i="138"/>
  <c r="G73" i="138"/>
  <c r="F73" i="138"/>
  <c r="E73" i="138"/>
  <c r="D73" i="138"/>
  <c r="C73" i="138"/>
  <c r="B73" i="138"/>
  <c r="I72" i="138"/>
  <c r="H72" i="138"/>
  <c r="G72" i="138"/>
  <c r="F72" i="138"/>
  <c r="E72" i="138"/>
  <c r="D72" i="138"/>
  <c r="C72" i="138"/>
  <c r="B72" i="138"/>
  <c r="I71" i="138"/>
  <c r="H71" i="138"/>
  <c r="G71" i="138"/>
  <c r="F71" i="138"/>
  <c r="E71" i="138"/>
  <c r="D71" i="138"/>
  <c r="C71" i="138"/>
  <c r="B71" i="138"/>
  <c r="I70" i="138"/>
  <c r="H70" i="138"/>
  <c r="G70" i="138"/>
  <c r="F70" i="138"/>
  <c r="E70" i="138"/>
  <c r="D70" i="138"/>
  <c r="C70" i="138"/>
  <c r="B70" i="138"/>
  <c r="I69" i="138"/>
  <c r="H69" i="138"/>
  <c r="G69" i="138"/>
  <c r="F69" i="138"/>
  <c r="E69" i="138"/>
  <c r="D69" i="138"/>
  <c r="C69" i="138"/>
  <c r="B69" i="138"/>
  <c r="I68" i="138"/>
  <c r="H68" i="138"/>
  <c r="G68" i="138"/>
  <c r="F68" i="138"/>
  <c r="E68" i="138"/>
  <c r="D68" i="138"/>
  <c r="C68" i="138"/>
  <c r="B68" i="138"/>
  <c r="I67" i="138"/>
  <c r="H67" i="138"/>
  <c r="G67" i="138"/>
  <c r="F67" i="138"/>
  <c r="E67" i="138"/>
  <c r="D67" i="138"/>
  <c r="C67" i="138"/>
  <c r="B67" i="138"/>
  <c r="I66" i="138"/>
  <c r="H66" i="138"/>
  <c r="G66" i="138"/>
  <c r="F66" i="138"/>
  <c r="E66" i="138"/>
  <c r="D66" i="138"/>
  <c r="C66" i="138"/>
  <c r="B66" i="138"/>
  <c r="L101" i="138" l="1"/>
  <c r="M101" i="138" s="1"/>
  <c r="L104" i="138"/>
  <c r="M104" i="138" s="1"/>
  <c r="J105" i="138"/>
  <c r="K105" i="138" s="1"/>
  <c r="L107" i="138"/>
  <c r="M107" i="138" s="1"/>
  <c r="J108" i="138"/>
  <c r="K108" i="138" s="1"/>
  <c r="L110" i="138"/>
  <c r="M110" i="138" s="1"/>
  <c r="J111" i="138"/>
  <c r="K111" i="138" s="1"/>
  <c r="L113" i="138"/>
  <c r="M113" i="138" s="1"/>
  <c r="J114" i="138"/>
  <c r="K114" i="138" s="1"/>
  <c r="L116" i="138"/>
  <c r="M116" i="138" s="1"/>
  <c r="J117" i="138"/>
  <c r="K117" i="138" s="1"/>
  <c r="L119" i="138"/>
  <c r="M119" i="138" s="1"/>
  <c r="L67" i="138"/>
  <c r="M67" i="138" s="1"/>
  <c r="J68" i="138"/>
  <c r="K68" i="138" s="1"/>
  <c r="L70" i="138"/>
  <c r="M70" i="138" s="1"/>
  <c r="J71" i="138"/>
  <c r="K71" i="138" s="1"/>
  <c r="L73" i="138"/>
  <c r="M73" i="138" s="1"/>
  <c r="J74" i="138"/>
  <c r="K74" i="138" s="1"/>
  <c r="L76" i="138"/>
  <c r="M76" i="138" s="1"/>
  <c r="J77" i="138"/>
  <c r="K77" i="138" s="1"/>
  <c r="L79" i="138"/>
  <c r="M79" i="138" s="1"/>
  <c r="J80" i="138"/>
  <c r="K80" i="138" s="1"/>
  <c r="L82" i="138"/>
  <c r="M82" i="138" s="1"/>
  <c r="J83" i="138"/>
  <c r="K83" i="138" s="1"/>
  <c r="L85" i="138"/>
  <c r="M85" i="138" s="1"/>
  <c r="J86" i="138"/>
  <c r="K86" i="138" s="1"/>
  <c r="L88" i="138"/>
  <c r="M88" i="138" s="1"/>
  <c r="J89" i="138"/>
  <c r="K89" i="138" s="1"/>
  <c r="L91" i="138"/>
  <c r="M91" i="138" s="1"/>
  <c r="J92" i="138"/>
  <c r="K92" i="138" s="1"/>
  <c r="L94" i="138"/>
  <c r="M94" i="138" s="1"/>
  <c r="J95" i="138"/>
  <c r="K95" i="138" s="1"/>
  <c r="L97" i="138"/>
  <c r="M97" i="138" s="1"/>
  <c r="J98" i="138"/>
  <c r="K98" i="138" s="1"/>
  <c r="L100" i="138"/>
  <c r="M100" i="138" s="1"/>
  <c r="J101" i="138"/>
  <c r="K101" i="138" s="1"/>
  <c r="L103" i="138"/>
  <c r="M103" i="138" s="1"/>
  <c r="J104" i="138"/>
  <c r="K104" i="138" s="1"/>
  <c r="L106" i="138"/>
  <c r="M106" i="138" s="1"/>
  <c r="J107" i="138"/>
  <c r="K107" i="138" s="1"/>
  <c r="L109" i="138"/>
  <c r="M109" i="138" s="1"/>
  <c r="J110" i="138"/>
  <c r="K110" i="138" s="1"/>
  <c r="L112" i="138"/>
  <c r="M112" i="138" s="1"/>
  <c r="J113" i="138"/>
  <c r="K113" i="138" s="1"/>
  <c r="L115" i="138"/>
  <c r="M115" i="138" s="1"/>
  <c r="J116" i="138"/>
  <c r="K116" i="138" s="1"/>
  <c r="L118" i="138"/>
  <c r="M118" i="138" s="1"/>
  <c r="J119" i="138"/>
  <c r="K119" i="138" s="1"/>
  <c r="J66" i="138"/>
  <c r="K66" i="138" s="1"/>
  <c r="J69" i="138"/>
  <c r="K69" i="138" s="1"/>
  <c r="J72" i="138"/>
  <c r="K72" i="138" s="1"/>
  <c r="J75" i="138"/>
  <c r="K75" i="138" s="1"/>
  <c r="J78" i="138"/>
  <c r="K78" i="138" s="1"/>
  <c r="L80" i="138"/>
  <c r="M80" i="138" s="1"/>
  <c r="L83" i="138"/>
  <c r="M83" i="138" s="1"/>
  <c r="L86" i="138"/>
  <c r="M86" i="138" s="1"/>
  <c r="L89" i="138"/>
  <c r="M89" i="138" s="1"/>
  <c r="L95" i="138"/>
  <c r="M95" i="138" s="1"/>
  <c r="J99" i="138"/>
  <c r="K99" i="138" s="1"/>
  <c r="L68" i="138"/>
  <c r="M68" i="138" s="1"/>
  <c r="L74" i="138"/>
  <c r="M74" i="138" s="1"/>
  <c r="J81" i="138"/>
  <c r="K81" i="138" s="1"/>
  <c r="J87" i="138"/>
  <c r="K87" i="138" s="1"/>
  <c r="L92" i="138"/>
  <c r="M92" i="138" s="1"/>
  <c r="J96" i="138"/>
  <c r="K96" i="138" s="1"/>
  <c r="L98" i="138"/>
  <c r="M98" i="138" s="1"/>
  <c r="J102" i="138"/>
  <c r="K102" i="138" s="1"/>
  <c r="L71" i="138"/>
  <c r="M71" i="138" s="1"/>
  <c r="L77" i="138"/>
  <c r="M77" i="138" s="1"/>
  <c r="J84" i="138"/>
  <c r="K84" i="138" s="1"/>
  <c r="J90" i="138"/>
  <c r="K90" i="138" s="1"/>
  <c r="J93" i="138"/>
  <c r="K93" i="138" s="1"/>
  <c r="L66" i="138"/>
  <c r="M66" i="138" s="1"/>
  <c r="J67" i="138"/>
  <c r="K67" i="138" s="1"/>
  <c r="L69" i="138"/>
  <c r="M69" i="138" s="1"/>
  <c r="J70" i="138"/>
  <c r="K70" i="138" s="1"/>
  <c r="L72" i="138"/>
  <c r="M72" i="138" s="1"/>
  <c r="J73" i="138"/>
  <c r="K73" i="138" s="1"/>
  <c r="L75" i="138"/>
  <c r="M75" i="138" s="1"/>
  <c r="J76" i="138"/>
  <c r="K76" i="138" s="1"/>
  <c r="L78" i="138"/>
  <c r="M78" i="138" s="1"/>
  <c r="J79" i="138"/>
  <c r="K79" i="138" s="1"/>
  <c r="L81" i="138"/>
  <c r="M81" i="138" s="1"/>
  <c r="J82" i="138"/>
  <c r="K82" i="138" s="1"/>
  <c r="L84" i="138"/>
  <c r="M84" i="138" s="1"/>
  <c r="J85" i="138"/>
  <c r="K85" i="138" s="1"/>
  <c r="L87" i="138"/>
  <c r="M87" i="138" s="1"/>
  <c r="J88" i="138"/>
  <c r="K88" i="138" s="1"/>
  <c r="L90" i="138"/>
  <c r="M90" i="138" s="1"/>
  <c r="J91" i="138"/>
  <c r="K91" i="138" s="1"/>
  <c r="L93" i="138"/>
  <c r="M93" i="138" s="1"/>
  <c r="J94" i="138"/>
  <c r="K94" i="138" s="1"/>
  <c r="L96" i="138"/>
  <c r="M96" i="138" s="1"/>
  <c r="J97" i="138"/>
  <c r="K97" i="138" s="1"/>
  <c r="L99" i="138"/>
  <c r="M99" i="138" s="1"/>
  <c r="J100" i="138"/>
  <c r="K100" i="138" s="1"/>
  <c r="L102" i="138"/>
  <c r="M102" i="138" s="1"/>
  <c r="J103" i="138"/>
  <c r="K103" i="138" s="1"/>
  <c r="L105" i="138"/>
  <c r="M105" i="138" s="1"/>
  <c r="J106" i="138"/>
  <c r="K106" i="138" s="1"/>
  <c r="L108" i="138"/>
  <c r="M108" i="138" s="1"/>
  <c r="J109" i="138"/>
  <c r="K109" i="138" s="1"/>
  <c r="L111" i="138"/>
  <c r="M111" i="138" s="1"/>
  <c r="J112" i="138"/>
  <c r="K112" i="138" s="1"/>
  <c r="L114" i="138"/>
  <c r="M114" i="138" s="1"/>
  <c r="J115" i="138"/>
  <c r="K115" i="138" s="1"/>
  <c r="L117" i="138"/>
  <c r="M117" i="138" s="1"/>
  <c r="J118" i="138"/>
  <c r="K118" i="138" s="1"/>
  <c r="A4" i="147"/>
  <c r="A27" i="147" s="1"/>
  <c r="A4" i="146"/>
  <c r="A29" i="146" s="1"/>
  <c r="A4" i="142"/>
  <c r="A4" i="141"/>
  <c r="A4" i="138" l="1"/>
  <c r="A4" i="137"/>
  <c r="A4" i="136"/>
  <c r="A4" i="135"/>
  <c r="A4" i="134"/>
  <c r="B12" i="142" l="1"/>
  <c r="A33" i="141"/>
  <c r="A36" i="142" l="1"/>
  <c r="B66" i="49"/>
  <c r="B71" i="49"/>
  <c r="B70" i="49"/>
  <c r="B69" i="49"/>
  <c r="B68" i="49"/>
  <c r="A30" i="134"/>
  <c r="G92" i="49" l="1"/>
  <c r="G91" i="49"/>
  <c r="G89" i="49"/>
  <c r="G90" i="49"/>
  <c r="G88" i="49"/>
  <c r="I145" i="49"/>
  <c r="D9" i="49" l="1"/>
  <c r="E9" i="49"/>
  <c r="C9" i="49"/>
  <c r="B11" i="49"/>
  <c r="B10" i="49"/>
  <c r="B64" i="49" l="1"/>
  <c r="I156" i="49" l="1"/>
  <c r="B111" i="49" l="1"/>
  <c r="E110" i="49"/>
  <c r="B110" i="49" s="1"/>
  <c r="B109" i="49"/>
  <c r="B108" i="49"/>
  <c r="B107" i="49"/>
  <c r="B106" i="49"/>
  <c r="B105" i="49"/>
  <c r="B104" i="49"/>
  <c r="B103" i="49"/>
  <c r="B67" i="49" l="1"/>
  <c r="B65" i="49"/>
  <c r="E71" i="49"/>
  <c r="B63" i="49"/>
  <c r="A12" i="155" l="1"/>
  <c r="A13" i="155"/>
  <c r="A14" i="155"/>
  <c r="A15" i="155"/>
  <c r="A11" i="155"/>
  <c r="B10" i="134"/>
  <c r="C10" i="49" s="1"/>
  <c r="B11" i="134" l="1"/>
  <c r="I11" i="155" l="1"/>
  <c r="I12" i="155"/>
  <c r="I13" i="155"/>
  <c r="I14" i="155"/>
  <c r="I15" i="155"/>
  <c r="H11" i="155"/>
  <c r="H12" i="155"/>
  <c r="H13" i="155"/>
  <c r="H14" i="155"/>
  <c r="H15" i="155"/>
  <c r="G11" i="155"/>
  <c r="G12" i="155"/>
  <c r="G13" i="155"/>
  <c r="G14" i="155"/>
  <c r="G15" i="155"/>
  <c r="F11" i="155"/>
  <c r="F12" i="155"/>
  <c r="F13" i="155"/>
  <c r="F14" i="155"/>
  <c r="F15" i="155"/>
  <c r="D11" i="155"/>
  <c r="D12" i="155"/>
  <c r="D13" i="155"/>
  <c r="D14" i="155"/>
  <c r="D15" i="155"/>
  <c r="E11" i="155"/>
  <c r="E12" i="155"/>
  <c r="E13" i="155"/>
  <c r="E14" i="155"/>
  <c r="E15" i="155"/>
  <c r="C11" i="155"/>
  <c r="C12" i="155"/>
  <c r="C13" i="155"/>
  <c r="C14" i="155"/>
  <c r="C15" i="155"/>
  <c r="B11" i="155"/>
  <c r="B12" i="155"/>
  <c r="B13" i="155"/>
  <c r="B14" i="155"/>
  <c r="B15" i="155"/>
  <c r="K11" i="155" l="1"/>
  <c r="K12" i="155"/>
  <c r="K13" i="155"/>
  <c r="K14" i="155"/>
  <c r="K15" i="155"/>
  <c r="J11" i="155"/>
  <c r="N11" i="155" s="1"/>
  <c r="O11" i="155" s="1"/>
  <c r="J12" i="155"/>
  <c r="J13" i="155"/>
  <c r="N13" i="155" s="1"/>
  <c r="O13" i="155" s="1"/>
  <c r="J14" i="155"/>
  <c r="J15" i="155"/>
  <c r="N15" i="155" s="1"/>
  <c r="O15" i="155" s="1"/>
  <c r="L15" i="155"/>
  <c r="M15" i="155" s="1"/>
  <c r="L14" i="155"/>
  <c r="M14" i="155" s="1"/>
  <c r="L13" i="155"/>
  <c r="M13" i="155" s="1"/>
  <c r="L12" i="155"/>
  <c r="M12" i="155" s="1"/>
  <c r="L11" i="155"/>
  <c r="M11" i="155" s="1"/>
  <c r="A4" i="155"/>
  <c r="N12" i="155" l="1"/>
  <c r="O12" i="155" s="1"/>
  <c r="N14" i="155"/>
  <c r="O14" i="155" s="1"/>
  <c r="D21" i="134"/>
  <c r="C21" i="134"/>
  <c r="B21" i="134"/>
  <c r="D20" i="134"/>
  <c r="C20" i="134"/>
  <c r="B20" i="134"/>
  <c r="D19" i="134"/>
  <c r="C19" i="134"/>
  <c r="B19" i="134"/>
  <c r="D18" i="134"/>
  <c r="E11" i="49" s="1"/>
  <c r="C18" i="134"/>
  <c r="D11" i="49" s="1"/>
  <c r="B18" i="134"/>
  <c r="C11" i="49" s="1"/>
  <c r="D17" i="134"/>
  <c r="C17" i="134"/>
  <c r="B17" i="134"/>
  <c r="D16" i="134"/>
  <c r="C16" i="134"/>
  <c r="B16" i="134"/>
  <c r="B14" i="134"/>
  <c r="C14" i="134"/>
  <c r="D14" i="134"/>
  <c r="D13" i="134"/>
  <c r="C13" i="134"/>
  <c r="B13" i="134"/>
  <c r="D11" i="134"/>
  <c r="C11" i="134"/>
  <c r="D10" i="134"/>
  <c r="E10" i="49" s="1"/>
  <c r="C10" i="134"/>
  <c r="D10" i="49" s="1"/>
  <c r="B7" i="141" l="1"/>
  <c r="B55" i="132"/>
  <c r="A55" i="132"/>
  <c r="B54" i="132"/>
  <c r="A54" i="132"/>
  <c r="B53" i="132"/>
  <c r="A53" i="132"/>
  <c r="B52" i="132"/>
  <c r="A52" i="132"/>
  <c r="B51" i="132"/>
  <c r="A51" i="132"/>
  <c r="B50" i="132"/>
  <c r="A50" i="132"/>
  <c r="B49" i="132"/>
  <c r="A49" i="132"/>
  <c r="B48" i="132"/>
  <c r="A48" i="132"/>
  <c r="B47" i="132"/>
  <c r="A47" i="132"/>
  <c r="B46" i="132"/>
  <c r="A46" i="132"/>
  <c r="B45" i="132"/>
  <c r="A45" i="132"/>
  <c r="B44" i="132"/>
  <c r="B40" i="132"/>
  <c r="A40" i="132"/>
  <c r="B39" i="132"/>
  <c r="A39" i="132"/>
  <c r="B38" i="132"/>
  <c r="A38" i="132"/>
  <c r="B37" i="132"/>
  <c r="A37" i="132"/>
  <c r="B36" i="132"/>
  <c r="A36" i="132"/>
  <c r="B35" i="132"/>
  <c r="A35" i="132"/>
  <c r="B34" i="132"/>
  <c r="A34" i="132"/>
  <c r="B33" i="132"/>
  <c r="A33" i="132"/>
  <c r="B32" i="132"/>
  <c r="A32" i="132"/>
  <c r="B31" i="132"/>
  <c r="A31" i="132"/>
  <c r="B30" i="132"/>
  <c r="B29" i="132"/>
  <c r="A29" i="132"/>
  <c r="B28" i="132"/>
  <c r="A28" i="132"/>
  <c r="B27" i="132"/>
  <c r="A27" i="132"/>
  <c r="B26" i="132"/>
  <c r="A26" i="132"/>
  <c r="B25" i="132"/>
  <c r="A25" i="132"/>
  <c r="B24" i="132"/>
  <c r="A24" i="132"/>
  <c r="B23" i="132"/>
  <c r="A23" i="132"/>
  <c r="B22" i="132"/>
  <c r="A22" i="132"/>
  <c r="B21" i="132"/>
  <c r="A21" i="132"/>
  <c r="B20" i="132"/>
  <c r="A20" i="132"/>
  <c r="B19" i="132"/>
  <c r="B18" i="132"/>
  <c r="A18" i="132"/>
  <c r="B17" i="132"/>
  <c r="A17" i="132"/>
  <c r="B16" i="132"/>
  <c r="A16" i="132"/>
  <c r="B15" i="132"/>
  <c r="A15" i="132"/>
  <c r="B14" i="132"/>
  <c r="A14" i="132"/>
  <c r="B13" i="132"/>
  <c r="A13" i="132"/>
  <c r="B12" i="132"/>
  <c r="A12" i="132"/>
  <c r="B11" i="132"/>
  <c r="A11" i="132"/>
  <c r="B10" i="132"/>
  <c r="A10" i="132"/>
  <c r="B9" i="132"/>
  <c r="A9" i="132"/>
  <c r="B8" i="132"/>
  <c r="B7" i="132"/>
  <c r="G21" i="147"/>
  <c r="F21" i="147"/>
  <c r="E21" i="147"/>
  <c r="D21" i="147"/>
  <c r="C21" i="147"/>
  <c r="B21" i="147"/>
  <c r="G20" i="147"/>
  <c r="F20" i="147"/>
  <c r="E20" i="147"/>
  <c r="D20" i="147"/>
  <c r="C20" i="147"/>
  <c r="B20" i="147"/>
  <c r="G19" i="147"/>
  <c r="F19" i="147"/>
  <c r="E19" i="147"/>
  <c r="D19" i="147"/>
  <c r="C19" i="147"/>
  <c r="B19" i="147"/>
  <c r="G18" i="147"/>
  <c r="F18" i="147"/>
  <c r="E18" i="147"/>
  <c r="D18" i="147"/>
  <c r="C18" i="147"/>
  <c r="B18" i="147"/>
  <c r="G17" i="147"/>
  <c r="F17" i="147"/>
  <c r="E17" i="147"/>
  <c r="D17" i="147"/>
  <c r="C17" i="147"/>
  <c r="B17" i="147"/>
  <c r="G16" i="147"/>
  <c r="F16" i="147"/>
  <c r="E16" i="147"/>
  <c r="D16" i="147"/>
  <c r="C16" i="147"/>
  <c r="B16" i="147"/>
  <c r="G15" i="147"/>
  <c r="O156" i="49" s="1"/>
  <c r="F15" i="147"/>
  <c r="N156" i="49" s="1"/>
  <c r="E15" i="147"/>
  <c r="M156" i="49" s="1"/>
  <c r="D15" i="147"/>
  <c r="L156" i="49" s="1"/>
  <c r="C15" i="147"/>
  <c r="K156" i="49" s="1"/>
  <c r="B15" i="147"/>
  <c r="J156" i="49" s="1"/>
  <c r="G14" i="147"/>
  <c r="F14" i="147"/>
  <c r="E14" i="147"/>
  <c r="D14" i="147"/>
  <c r="C14" i="147"/>
  <c r="B14" i="147"/>
  <c r="G13" i="147"/>
  <c r="F13" i="147"/>
  <c r="E13" i="147"/>
  <c r="D13" i="147"/>
  <c r="C13" i="147"/>
  <c r="B13" i="147"/>
  <c r="G12" i="147"/>
  <c r="F12" i="147"/>
  <c r="E12" i="147"/>
  <c r="D12" i="147"/>
  <c r="C12" i="147"/>
  <c r="B12" i="147"/>
  <c r="G11" i="147"/>
  <c r="F11" i="147"/>
  <c r="E11" i="147"/>
  <c r="D11" i="147"/>
  <c r="C11" i="147"/>
  <c r="B11" i="147"/>
  <c r="G10" i="147"/>
  <c r="F10" i="147"/>
  <c r="E10" i="147"/>
  <c r="D10" i="147"/>
  <c r="C10" i="147"/>
  <c r="B10" i="147"/>
  <c r="G21" i="146"/>
  <c r="F21" i="146"/>
  <c r="E21" i="146"/>
  <c r="D21" i="146"/>
  <c r="C21" i="146"/>
  <c r="B21" i="146"/>
  <c r="G20" i="146"/>
  <c r="F20" i="146"/>
  <c r="E20" i="146"/>
  <c r="D20" i="146"/>
  <c r="C20" i="146"/>
  <c r="B20" i="146"/>
  <c r="G19" i="146"/>
  <c r="F19" i="146"/>
  <c r="E19" i="146"/>
  <c r="D19" i="146"/>
  <c r="C19" i="146"/>
  <c r="B19" i="146"/>
  <c r="G18" i="146"/>
  <c r="F18" i="146"/>
  <c r="E18" i="146"/>
  <c r="D18" i="146"/>
  <c r="C18" i="146"/>
  <c r="B18" i="146"/>
  <c r="G17" i="146"/>
  <c r="F17" i="146"/>
  <c r="E17" i="146"/>
  <c r="D17" i="146"/>
  <c r="C17" i="146"/>
  <c r="B17" i="146"/>
  <c r="G16" i="146"/>
  <c r="F16" i="146"/>
  <c r="E16" i="146"/>
  <c r="D16" i="146"/>
  <c r="C16" i="146"/>
  <c r="B16" i="146"/>
  <c r="G15" i="146"/>
  <c r="O145" i="49" s="1"/>
  <c r="F15" i="146"/>
  <c r="N145" i="49" s="1"/>
  <c r="E15" i="146"/>
  <c r="M145" i="49" s="1"/>
  <c r="D15" i="146"/>
  <c r="L145" i="49" s="1"/>
  <c r="C15" i="146"/>
  <c r="B15" i="146"/>
  <c r="G14" i="146"/>
  <c r="F14" i="146"/>
  <c r="E14" i="146"/>
  <c r="D14" i="146"/>
  <c r="C14" i="146"/>
  <c r="B14" i="146"/>
  <c r="G13" i="146"/>
  <c r="F13" i="146"/>
  <c r="E13" i="146"/>
  <c r="D13" i="146"/>
  <c r="C13" i="146"/>
  <c r="B13" i="146"/>
  <c r="G12" i="146"/>
  <c r="F12" i="146"/>
  <c r="E12" i="146"/>
  <c r="D12" i="146"/>
  <c r="C12" i="146"/>
  <c r="B12" i="146"/>
  <c r="G11" i="146"/>
  <c r="F11" i="146"/>
  <c r="E11" i="146"/>
  <c r="D11" i="146"/>
  <c r="C11" i="146"/>
  <c r="B11" i="146"/>
  <c r="G10" i="146"/>
  <c r="F10" i="146"/>
  <c r="E10" i="146"/>
  <c r="D10" i="146"/>
  <c r="C10" i="146"/>
  <c r="B10" i="146"/>
  <c r="H30" i="142"/>
  <c r="G30" i="142"/>
  <c r="F30" i="142"/>
  <c r="E30" i="142"/>
  <c r="D30" i="142"/>
  <c r="B30" i="142"/>
  <c r="K29" i="142"/>
  <c r="J29" i="142"/>
  <c r="I29" i="142"/>
  <c r="H29" i="142"/>
  <c r="G29" i="142"/>
  <c r="F29" i="142"/>
  <c r="E29" i="142"/>
  <c r="D29" i="142"/>
  <c r="B29" i="142"/>
  <c r="C70" i="49" s="1"/>
  <c r="K28" i="142"/>
  <c r="J28" i="142"/>
  <c r="I28" i="142"/>
  <c r="H28" i="142"/>
  <c r="G28" i="142"/>
  <c r="F28" i="142"/>
  <c r="E28" i="142"/>
  <c r="D28" i="142"/>
  <c r="B28" i="142"/>
  <c r="K27" i="142"/>
  <c r="J27" i="142"/>
  <c r="I27" i="142"/>
  <c r="H27" i="142"/>
  <c r="G27" i="142"/>
  <c r="F27" i="142"/>
  <c r="E27" i="142"/>
  <c r="D27" i="142"/>
  <c r="B27" i="142"/>
  <c r="K26" i="142"/>
  <c r="J26" i="142"/>
  <c r="I26" i="142"/>
  <c r="H26" i="142"/>
  <c r="G26" i="142"/>
  <c r="F26" i="142"/>
  <c r="E26" i="142"/>
  <c r="D26" i="142"/>
  <c r="B26" i="142"/>
  <c r="C69" i="49" s="1"/>
  <c r="K25" i="142"/>
  <c r="J25" i="142"/>
  <c r="I25" i="142"/>
  <c r="H25" i="142"/>
  <c r="G25" i="142"/>
  <c r="F25" i="142"/>
  <c r="E25" i="142"/>
  <c r="D25" i="142"/>
  <c r="B25" i="142"/>
  <c r="K24" i="142"/>
  <c r="J24" i="142"/>
  <c r="I24" i="142"/>
  <c r="H24" i="142"/>
  <c r="G24" i="142"/>
  <c r="F24" i="142"/>
  <c r="E24" i="142"/>
  <c r="D24" i="142"/>
  <c r="B24" i="142"/>
  <c r="K23" i="142"/>
  <c r="J23" i="142"/>
  <c r="I23" i="142"/>
  <c r="H23" i="142"/>
  <c r="G23" i="142"/>
  <c r="F23" i="142"/>
  <c r="E23" i="142"/>
  <c r="D23" i="142"/>
  <c r="B23" i="142"/>
  <c r="C68" i="49" s="1"/>
  <c r="K22" i="142"/>
  <c r="J22" i="142"/>
  <c r="I22" i="142"/>
  <c r="H22" i="142"/>
  <c r="G22" i="142"/>
  <c r="F22" i="142"/>
  <c r="E22" i="142"/>
  <c r="D22" i="142"/>
  <c r="B22" i="142"/>
  <c r="C67" i="49" s="1"/>
  <c r="K21" i="142"/>
  <c r="J21" i="142"/>
  <c r="I21" i="142"/>
  <c r="H21" i="142"/>
  <c r="G21" i="142"/>
  <c r="F21" i="142"/>
  <c r="E21" i="142"/>
  <c r="D21" i="142"/>
  <c r="B21" i="142"/>
  <c r="C66" i="49" s="1"/>
  <c r="K20" i="142"/>
  <c r="J20" i="142"/>
  <c r="I20" i="142"/>
  <c r="H20" i="142"/>
  <c r="G20" i="142"/>
  <c r="F20" i="142"/>
  <c r="E20" i="142"/>
  <c r="D20" i="142"/>
  <c r="B20" i="142"/>
  <c r="K19" i="142"/>
  <c r="J19" i="142"/>
  <c r="I19" i="142"/>
  <c r="H19" i="142"/>
  <c r="G19" i="142"/>
  <c r="F19" i="142"/>
  <c r="E19" i="142"/>
  <c r="D19" i="142"/>
  <c r="B19" i="142"/>
  <c r="K18" i="142"/>
  <c r="J18" i="142"/>
  <c r="I18" i="142"/>
  <c r="H18" i="142"/>
  <c r="G18" i="142"/>
  <c r="F18" i="142"/>
  <c r="E18" i="142"/>
  <c r="D18" i="142"/>
  <c r="B18" i="142"/>
  <c r="C65" i="49" s="1"/>
  <c r="E17" i="142"/>
  <c r="D17" i="142"/>
  <c r="B17" i="142"/>
  <c r="E16" i="142"/>
  <c r="D16" i="142"/>
  <c r="B16" i="142"/>
  <c r="E15" i="142"/>
  <c r="D15" i="142"/>
  <c r="B15" i="142"/>
  <c r="C64" i="49" s="1"/>
  <c r="E14" i="142"/>
  <c r="D14" i="142"/>
  <c r="B14" i="142"/>
  <c r="E13" i="142"/>
  <c r="D13" i="142"/>
  <c r="B13" i="142"/>
  <c r="I12" i="142"/>
  <c r="I14" i="142" s="1"/>
  <c r="H12" i="142"/>
  <c r="H14" i="142" s="1"/>
  <c r="G12" i="142"/>
  <c r="G14" i="142" s="1"/>
  <c r="F12" i="142"/>
  <c r="F14" i="142" s="1"/>
  <c r="E12" i="142"/>
  <c r="D12" i="142"/>
  <c r="F24" i="141"/>
  <c r="E24" i="141"/>
  <c r="D24" i="141"/>
  <c r="C24" i="141"/>
  <c r="B24" i="141"/>
  <c r="F23" i="141"/>
  <c r="E23" i="141"/>
  <c r="D23" i="141"/>
  <c r="C23" i="141"/>
  <c r="B23" i="141"/>
  <c r="H91" i="49" s="1"/>
  <c r="F22" i="141"/>
  <c r="E22" i="141"/>
  <c r="D22" i="141"/>
  <c r="C22" i="141"/>
  <c r="B22" i="141"/>
  <c r="H92" i="49" s="1"/>
  <c r="F21" i="141"/>
  <c r="E21" i="141"/>
  <c r="D21" i="141"/>
  <c r="C21" i="141"/>
  <c r="B21" i="141"/>
  <c r="F20" i="141"/>
  <c r="E20" i="141"/>
  <c r="D20" i="141"/>
  <c r="C20" i="141"/>
  <c r="B20" i="141"/>
  <c r="F19" i="141"/>
  <c r="E19" i="141"/>
  <c r="D19" i="141"/>
  <c r="C19" i="141"/>
  <c r="B19" i="141"/>
  <c r="F18" i="141"/>
  <c r="E18" i="141"/>
  <c r="D18" i="141"/>
  <c r="C18" i="141"/>
  <c r="B18" i="141"/>
  <c r="F17" i="141"/>
  <c r="E17" i="141"/>
  <c r="D17" i="141"/>
  <c r="C17" i="141"/>
  <c r="B17" i="141"/>
  <c r="F16" i="141"/>
  <c r="E16" i="141"/>
  <c r="D16" i="141"/>
  <c r="C16" i="141"/>
  <c r="B16" i="141"/>
  <c r="F15" i="141"/>
  <c r="E15" i="141"/>
  <c r="D15" i="141"/>
  <c r="C15" i="141"/>
  <c r="B15" i="141"/>
  <c r="F14" i="141"/>
  <c r="E14" i="141"/>
  <c r="D14" i="141"/>
  <c r="C14" i="141"/>
  <c r="B14" i="141"/>
  <c r="F13" i="141"/>
  <c r="E13" i="141"/>
  <c r="D13" i="141"/>
  <c r="C13" i="141"/>
  <c r="B13" i="141"/>
  <c r="H90" i="49" s="1"/>
  <c r="F12" i="141"/>
  <c r="E12" i="141"/>
  <c r="D12" i="141"/>
  <c r="C12" i="141"/>
  <c r="B12" i="141"/>
  <c r="H89" i="49" s="1"/>
  <c r="F11" i="141"/>
  <c r="E11" i="141"/>
  <c r="D11" i="141"/>
  <c r="C11" i="141"/>
  <c r="B11" i="141"/>
  <c r="H88" i="49" s="1"/>
  <c r="F10" i="141"/>
  <c r="E10" i="141"/>
  <c r="D10" i="141"/>
  <c r="C10" i="141"/>
  <c r="B10" i="141"/>
  <c r="I65" i="138"/>
  <c r="H65" i="138"/>
  <c r="G65" i="138"/>
  <c r="F65" i="138"/>
  <c r="E65" i="138"/>
  <c r="D65" i="138"/>
  <c r="C65" i="138"/>
  <c r="B65" i="138"/>
  <c r="I64" i="138"/>
  <c r="H64" i="138"/>
  <c r="G64" i="138"/>
  <c r="F64" i="138"/>
  <c r="E64" i="138"/>
  <c r="D64" i="138"/>
  <c r="C64" i="138"/>
  <c r="B64" i="138"/>
  <c r="I63" i="138"/>
  <c r="H63" i="138"/>
  <c r="G63" i="138"/>
  <c r="F63" i="138"/>
  <c r="E63" i="138"/>
  <c r="D63" i="138"/>
  <c r="C63" i="138"/>
  <c r="B63" i="138"/>
  <c r="I62" i="138"/>
  <c r="H62" i="138"/>
  <c r="G62" i="138"/>
  <c r="F62" i="138"/>
  <c r="E62" i="138"/>
  <c r="D62" i="138"/>
  <c r="C62" i="138"/>
  <c r="B62" i="138"/>
  <c r="I61" i="138"/>
  <c r="H61" i="138"/>
  <c r="G61" i="138"/>
  <c r="F61" i="138"/>
  <c r="E61" i="138"/>
  <c r="D61" i="138"/>
  <c r="C61" i="138"/>
  <c r="B61" i="138"/>
  <c r="I60" i="138"/>
  <c r="H60" i="138"/>
  <c r="G60" i="138"/>
  <c r="F60" i="138"/>
  <c r="E60" i="138"/>
  <c r="D60" i="138"/>
  <c r="C60" i="138"/>
  <c r="B60" i="138"/>
  <c r="I59" i="138"/>
  <c r="H59" i="138"/>
  <c r="G59" i="138"/>
  <c r="F59" i="138"/>
  <c r="E59" i="138"/>
  <c r="D59" i="138"/>
  <c r="C59" i="138"/>
  <c r="B59" i="138"/>
  <c r="I58" i="138"/>
  <c r="H58" i="138"/>
  <c r="G58" i="138"/>
  <c r="F58" i="138"/>
  <c r="E58" i="138"/>
  <c r="D58" i="138"/>
  <c r="C58" i="138"/>
  <c r="B58" i="138"/>
  <c r="I57" i="138"/>
  <c r="H57" i="138"/>
  <c r="G57" i="138"/>
  <c r="F57" i="138"/>
  <c r="E57" i="138"/>
  <c r="D57" i="138"/>
  <c r="C57" i="138"/>
  <c r="B57" i="138"/>
  <c r="I56" i="138"/>
  <c r="H56" i="138"/>
  <c r="G56" i="138"/>
  <c r="F56" i="138"/>
  <c r="E56" i="138"/>
  <c r="D56" i="138"/>
  <c r="C56" i="138"/>
  <c r="B56" i="138"/>
  <c r="I55" i="138"/>
  <c r="H55" i="138"/>
  <c r="G55" i="138"/>
  <c r="F55" i="138"/>
  <c r="E55" i="138"/>
  <c r="D55" i="138"/>
  <c r="C55" i="138"/>
  <c r="B55" i="138"/>
  <c r="I54" i="138"/>
  <c r="H54" i="138"/>
  <c r="G54" i="138"/>
  <c r="F54" i="138"/>
  <c r="E54" i="138"/>
  <c r="D54" i="138"/>
  <c r="C54" i="138"/>
  <c r="B54" i="138"/>
  <c r="I53" i="138"/>
  <c r="H53" i="138"/>
  <c r="G53" i="138"/>
  <c r="F53" i="138"/>
  <c r="E53" i="138"/>
  <c r="D53" i="138"/>
  <c r="C53" i="138"/>
  <c r="B53" i="138"/>
  <c r="I52" i="138"/>
  <c r="H52" i="138"/>
  <c r="G52" i="138"/>
  <c r="F52" i="138"/>
  <c r="E52" i="138"/>
  <c r="D52" i="138"/>
  <c r="C52" i="138"/>
  <c r="B52" i="138"/>
  <c r="I51" i="138"/>
  <c r="H51" i="138"/>
  <c r="G51" i="138"/>
  <c r="F51" i="138"/>
  <c r="E51" i="138"/>
  <c r="D51" i="138"/>
  <c r="C51" i="138"/>
  <c r="B51" i="138"/>
  <c r="I50" i="138"/>
  <c r="H50" i="138"/>
  <c r="G50" i="138"/>
  <c r="F50" i="138"/>
  <c r="E50" i="138"/>
  <c r="D50" i="138"/>
  <c r="C50" i="138"/>
  <c r="B50" i="138"/>
  <c r="I49" i="138"/>
  <c r="H49" i="138"/>
  <c r="G49" i="138"/>
  <c r="F49" i="138"/>
  <c r="E49" i="138"/>
  <c r="D49" i="138"/>
  <c r="C49" i="138"/>
  <c r="B49" i="138"/>
  <c r="I48" i="138"/>
  <c r="H48" i="138"/>
  <c r="G48" i="138"/>
  <c r="F48" i="138"/>
  <c r="E48" i="138"/>
  <c r="D48" i="138"/>
  <c r="C48" i="138"/>
  <c r="B48" i="138"/>
  <c r="I47" i="138"/>
  <c r="H47" i="138"/>
  <c r="G47" i="138"/>
  <c r="F47" i="138"/>
  <c r="E47" i="138"/>
  <c r="D47" i="138"/>
  <c r="C47" i="138"/>
  <c r="B47" i="138"/>
  <c r="I46" i="138"/>
  <c r="H46" i="138"/>
  <c r="G46" i="138"/>
  <c r="F46" i="138"/>
  <c r="E46" i="138"/>
  <c r="D46" i="138"/>
  <c r="C46" i="138"/>
  <c r="B46" i="138"/>
  <c r="I45" i="138"/>
  <c r="H45" i="138"/>
  <c r="G45" i="138"/>
  <c r="F45" i="138"/>
  <c r="E45" i="138"/>
  <c r="D45" i="138"/>
  <c r="C45" i="138"/>
  <c r="B45" i="138"/>
  <c r="I44" i="138"/>
  <c r="H44" i="138"/>
  <c r="G44" i="138"/>
  <c r="F44" i="138"/>
  <c r="E44" i="138"/>
  <c r="D44" i="138"/>
  <c r="C44" i="138"/>
  <c r="B44" i="138"/>
  <c r="I43" i="138"/>
  <c r="H43" i="138"/>
  <c r="G43" i="138"/>
  <c r="F43" i="138"/>
  <c r="E43" i="138"/>
  <c r="D43" i="138"/>
  <c r="C43" i="138"/>
  <c r="B43" i="138"/>
  <c r="I42" i="138"/>
  <c r="H42" i="138"/>
  <c r="G42" i="138"/>
  <c r="F42" i="138"/>
  <c r="E42" i="138"/>
  <c r="D42" i="138"/>
  <c r="C42" i="138"/>
  <c r="B42" i="138"/>
  <c r="I41" i="138"/>
  <c r="H41" i="138"/>
  <c r="G41" i="138"/>
  <c r="F41" i="138"/>
  <c r="E41" i="138"/>
  <c r="D41" i="138"/>
  <c r="C41" i="138"/>
  <c r="B41" i="138"/>
  <c r="I40" i="138"/>
  <c r="H40" i="138"/>
  <c r="G40" i="138"/>
  <c r="F40" i="138"/>
  <c r="E40" i="138"/>
  <c r="D40" i="138"/>
  <c r="C40" i="138"/>
  <c r="B40" i="138"/>
  <c r="I39" i="138"/>
  <c r="H39" i="138"/>
  <c r="G39" i="138"/>
  <c r="F39" i="138"/>
  <c r="E39" i="138"/>
  <c r="D39" i="138"/>
  <c r="C39" i="138"/>
  <c r="B39" i="138"/>
  <c r="I38" i="138"/>
  <c r="H38" i="138"/>
  <c r="G38" i="138"/>
  <c r="F38" i="138"/>
  <c r="E38" i="138"/>
  <c r="D38" i="138"/>
  <c r="C38" i="138"/>
  <c r="B38" i="138"/>
  <c r="I37" i="138"/>
  <c r="H37" i="138"/>
  <c r="G37" i="138"/>
  <c r="F37" i="138"/>
  <c r="E37" i="138"/>
  <c r="D37" i="138"/>
  <c r="C37" i="138"/>
  <c r="B37" i="138"/>
  <c r="I36" i="138"/>
  <c r="H36" i="138"/>
  <c r="G36" i="138"/>
  <c r="F36" i="138"/>
  <c r="E36" i="138"/>
  <c r="D36" i="138"/>
  <c r="C36" i="138"/>
  <c r="B36" i="138"/>
  <c r="I35" i="138"/>
  <c r="H35" i="138"/>
  <c r="G35" i="138"/>
  <c r="F35" i="138"/>
  <c r="E35" i="138"/>
  <c r="D35" i="138"/>
  <c r="C35" i="138"/>
  <c r="B35" i="138"/>
  <c r="I34" i="138"/>
  <c r="H34" i="138"/>
  <c r="G34" i="138"/>
  <c r="F34" i="138"/>
  <c r="E34" i="138"/>
  <c r="D34" i="138"/>
  <c r="C34" i="138"/>
  <c r="B34" i="138"/>
  <c r="I33" i="138"/>
  <c r="H33" i="138"/>
  <c r="G33" i="138"/>
  <c r="F33" i="138"/>
  <c r="E33" i="138"/>
  <c r="D33" i="138"/>
  <c r="C33" i="138"/>
  <c r="B33" i="138"/>
  <c r="I32" i="138"/>
  <c r="H32" i="138"/>
  <c r="G32" i="138"/>
  <c r="F32" i="138"/>
  <c r="E32" i="138"/>
  <c r="D32" i="138"/>
  <c r="C32" i="138"/>
  <c r="B32" i="138"/>
  <c r="I31" i="138"/>
  <c r="H31" i="138"/>
  <c r="G31" i="138"/>
  <c r="F31" i="138"/>
  <c r="E31" i="138"/>
  <c r="D31" i="138"/>
  <c r="C31" i="138"/>
  <c r="B31" i="138"/>
  <c r="I30" i="138"/>
  <c r="H30" i="138"/>
  <c r="G30" i="138"/>
  <c r="F30" i="138"/>
  <c r="E30" i="138"/>
  <c r="D30" i="138"/>
  <c r="C30" i="138"/>
  <c r="B30" i="138"/>
  <c r="I29" i="138"/>
  <c r="H29" i="138"/>
  <c r="G29" i="138"/>
  <c r="F29" i="138"/>
  <c r="E29" i="138"/>
  <c r="D29" i="138"/>
  <c r="C29" i="138"/>
  <c r="B29" i="138"/>
  <c r="I28" i="138"/>
  <c r="H28" i="138"/>
  <c r="G28" i="138"/>
  <c r="F28" i="138"/>
  <c r="E28" i="138"/>
  <c r="D28" i="138"/>
  <c r="C28" i="138"/>
  <c r="B28" i="138"/>
  <c r="I27" i="138"/>
  <c r="H27" i="138"/>
  <c r="G27" i="138"/>
  <c r="F27" i="138"/>
  <c r="E27" i="138"/>
  <c r="D27" i="138"/>
  <c r="C27" i="138"/>
  <c r="B27" i="138"/>
  <c r="I26" i="138"/>
  <c r="H26" i="138"/>
  <c r="G26" i="138"/>
  <c r="F26" i="138"/>
  <c r="E26" i="138"/>
  <c r="D26" i="138"/>
  <c r="C26" i="138"/>
  <c r="B26" i="138"/>
  <c r="I25" i="138"/>
  <c r="H25" i="138"/>
  <c r="G25" i="138"/>
  <c r="F25" i="138"/>
  <c r="E25" i="138"/>
  <c r="D25" i="138"/>
  <c r="C25" i="138"/>
  <c r="B25" i="138"/>
  <c r="I24" i="138"/>
  <c r="H24" i="138"/>
  <c r="G24" i="138"/>
  <c r="F24" i="138"/>
  <c r="E24" i="138"/>
  <c r="D24" i="138"/>
  <c r="C24" i="138"/>
  <c r="B24" i="138"/>
  <c r="I23" i="138"/>
  <c r="H23" i="138"/>
  <c r="G23" i="138"/>
  <c r="F23" i="138"/>
  <c r="E23" i="138"/>
  <c r="D23" i="138"/>
  <c r="C23" i="138"/>
  <c r="B23" i="138"/>
  <c r="I22" i="138"/>
  <c r="H22" i="138"/>
  <c r="G22" i="138"/>
  <c r="F22" i="138"/>
  <c r="E22" i="138"/>
  <c r="D22" i="138"/>
  <c r="C22" i="138"/>
  <c r="B22" i="138"/>
  <c r="I21" i="138"/>
  <c r="H21" i="138"/>
  <c r="G21" i="138"/>
  <c r="F21" i="138"/>
  <c r="E21" i="138"/>
  <c r="D21" i="138"/>
  <c r="C21" i="138"/>
  <c r="B21" i="138"/>
  <c r="I20" i="138"/>
  <c r="H20" i="138"/>
  <c r="G20" i="138"/>
  <c r="F20" i="138"/>
  <c r="E20" i="138"/>
  <c r="D20" i="138"/>
  <c r="C20" i="138"/>
  <c r="B20" i="138"/>
  <c r="I19" i="138"/>
  <c r="H19" i="138"/>
  <c r="G19" i="138"/>
  <c r="F19" i="138"/>
  <c r="E19" i="138"/>
  <c r="D19" i="138"/>
  <c r="C19" i="138"/>
  <c r="B19" i="138"/>
  <c r="I18" i="138"/>
  <c r="H18" i="138"/>
  <c r="G18" i="138"/>
  <c r="F18" i="138"/>
  <c r="E18" i="138"/>
  <c r="D18" i="138"/>
  <c r="C18" i="138"/>
  <c r="B18" i="138"/>
  <c r="I17" i="138"/>
  <c r="H17" i="138"/>
  <c r="G17" i="138"/>
  <c r="F17" i="138"/>
  <c r="E17" i="138"/>
  <c r="D17" i="138"/>
  <c r="C17" i="138"/>
  <c r="B17" i="138"/>
  <c r="I16" i="138"/>
  <c r="H16" i="138"/>
  <c r="G16" i="138"/>
  <c r="F16" i="138"/>
  <c r="E16" i="138"/>
  <c r="D16" i="138"/>
  <c r="C16" i="138"/>
  <c r="B16" i="138"/>
  <c r="I15" i="138"/>
  <c r="H15" i="138"/>
  <c r="G15" i="138"/>
  <c r="F15" i="138"/>
  <c r="E15" i="138"/>
  <c r="D15" i="138"/>
  <c r="C15" i="138"/>
  <c r="B15" i="138"/>
  <c r="I14" i="138"/>
  <c r="H14" i="138"/>
  <c r="G14" i="138"/>
  <c r="F14" i="138"/>
  <c r="E14" i="138"/>
  <c r="D14" i="138"/>
  <c r="C14" i="138"/>
  <c r="B14" i="138"/>
  <c r="I13" i="138"/>
  <c r="H13" i="138"/>
  <c r="G13" i="138"/>
  <c r="F13" i="138"/>
  <c r="E13" i="138"/>
  <c r="D13" i="138"/>
  <c r="C13" i="138"/>
  <c r="B13" i="138"/>
  <c r="I11" i="138"/>
  <c r="H11" i="138"/>
  <c r="G11" i="138"/>
  <c r="F11" i="138"/>
  <c r="E11" i="138"/>
  <c r="D11" i="138"/>
  <c r="C11" i="138"/>
  <c r="B11" i="138"/>
  <c r="I37" i="137"/>
  <c r="H37" i="137"/>
  <c r="G37" i="137"/>
  <c r="F37" i="137"/>
  <c r="E37" i="137"/>
  <c r="D37" i="137"/>
  <c r="B37" i="137"/>
  <c r="I36" i="137"/>
  <c r="H36" i="137"/>
  <c r="G36" i="137"/>
  <c r="F36" i="137"/>
  <c r="E36" i="137"/>
  <c r="D36" i="137"/>
  <c r="B36" i="137"/>
  <c r="I34" i="137"/>
  <c r="H34" i="137"/>
  <c r="G34" i="137"/>
  <c r="F34" i="137"/>
  <c r="E34" i="137"/>
  <c r="D34" i="137"/>
  <c r="B34" i="137"/>
  <c r="I33" i="137"/>
  <c r="H33" i="137"/>
  <c r="G33" i="137"/>
  <c r="F33" i="137"/>
  <c r="E33" i="137"/>
  <c r="D33" i="137"/>
  <c r="B33" i="137"/>
  <c r="I32" i="137"/>
  <c r="H32" i="137"/>
  <c r="G32" i="137"/>
  <c r="F32" i="137"/>
  <c r="E32" i="137"/>
  <c r="D32" i="137"/>
  <c r="B32" i="137"/>
  <c r="I30" i="137"/>
  <c r="H30" i="137"/>
  <c r="G30" i="137"/>
  <c r="F30" i="137"/>
  <c r="E30" i="137"/>
  <c r="D30" i="137"/>
  <c r="B30" i="137"/>
  <c r="I29" i="137"/>
  <c r="H29" i="137"/>
  <c r="G29" i="137"/>
  <c r="F29" i="137"/>
  <c r="E29" i="137"/>
  <c r="D29" i="137"/>
  <c r="B29" i="137"/>
  <c r="I28" i="137"/>
  <c r="H28" i="137"/>
  <c r="G28" i="137"/>
  <c r="F28" i="137"/>
  <c r="E28" i="137"/>
  <c r="D28" i="137"/>
  <c r="B28" i="137"/>
  <c r="I27" i="137"/>
  <c r="H27" i="137"/>
  <c r="G27" i="137"/>
  <c r="F27" i="137"/>
  <c r="E27" i="137"/>
  <c r="D27" i="137"/>
  <c r="B27" i="137"/>
  <c r="I26" i="137"/>
  <c r="H26" i="137"/>
  <c r="G26" i="137"/>
  <c r="F26" i="137"/>
  <c r="E26" i="137"/>
  <c r="D26" i="137"/>
  <c r="B26" i="137"/>
  <c r="I24" i="137"/>
  <c r="H24" i="137"/>
  <c r="G24" i="137"/>
  <c r="F24" i="137"/>
  <c r="E24" i="137"/>
  <c r="D24" i="137"/>
  <c r="B24" i="137"/>
  <c r="I23" i="137"/>
  <c r="H23" i="137"/>
  <c r="G23" i="137"/>
  <c r="F23" i="137"/>
  <c r="E23" i="137"/>
  <c r="D23" i="137"/>
  <c r="B23" i="137"/>
  <c r="I22" i="137"/>
  <c r="H22" i="137"/>
  <c r="G22" i="137"/>
  <c r="F22" i="137"/>
  <c r="E22" i="137"/>
  <c r="D22" i="137"/>
  <c r="B22" i="137"/>
  <c r="I21" i="137"/>
  <c r="H21" i="137"/>
  <c r="G21" i="137"/>
  <c r="F21" i="137"/>
  <c r="E21" i="137"/>
  <c r="D21" i="137"/>
  <c r="B21" i="137"/>
  <c r="I20" i="137"/>
  <c r="H20" i="137"/>
  <c r="G20" i="137"/>
  <c r="F20" i="137"/>
  <c r="E20" i="137"/>
  <c r="D20" i="137"/>
  <c r="B20" i="137"/>
  <c r="I18" i="137"/>
  <c r="H18" i="137"/>
  <c r="G18" i="137"/>
  <c r="F18" i="137"/>
  <c r="E18" i="137"/>
  <c r="D18" i="137"/>
  <c r="B18" i="137"/>
  <c r="I17" i="137"/>
  <c r="H17" i="137"/>
  <c r="G17" i="137"/>
  <c r="F17" i="137"/>
  <c r="E17" i="137"/>
  <c r="D17" i="137"/>
  <c r="B17" i="137"/>
  <c r="I15" i="137"/>
  <c r="H15" i="137"/>
  <c r="G15" i="137"/>
  <c r="F15" i="137"/>
  <c r="E15" i="137"/>
  <c r="D15" i="137"/>
  <c r="B15" i="137"/>
  <c r="I14" i="137"/>
  <c r="H14" i="137"/>
  <c r="G14" i="137"/>
  <c r="F14" i="137"/>
  <c r="E14" i="137"/>
  <c r="D14" i="137"/>
  <c r="B14" i="137"/>
  <c r="I13" i="137"/>
  <c r="H13" i="137"/>
  <c r="G13" i="137"/>
  <c r="F13" i="137"/>
  <c r="E13" i="137"/>
  <c r="D13" i="137"/>
  <c r="B13" i="137"/>
  <c r="I11" i="137"/>
  <c r="H11" i="137"/>
  <c r="G11" i="137"/>
  <c r="F11" i="137"/>
  <c r="E11" i="137"/>
  <c r="D11" i="137"/>
  <c r="B11" i="137"/>
  <c r="I10" i="137"/>
  <c r="H10" i="137"/>
  <c r="G10" i="137"/>
  <c r="F10" i="137"/>
  <c r="E10" i="137"/>
  <c r="D10" i="137"/>
  <c r="B10" i="137"/>
  <c r="I42" i="136"/>
  <c r="H42" i="136"/>
  <c r="G42" i="136"/>
  <c r="F42" i="136"/>
  <c r="E42" i="136"/>
  <c r="D42" i="136"/>
  <c r="B42" i="136"/>
  <c r="I41" i="136"/>
  <c r="H41" i="136"/>
  <c r="G41" i="136"/>
  <c r="F41" i="136"/>
  <c r="E41" i="136"/>
  <c r="D41" i="136"/>
  <c r="B41" i="136"/>
  <c r="I40" i="136"/>
  <c r="H40" i="136"/>
  <c r="G40" i="136"/>
  <c r="F40" i="136"/>
  <c r="E40" i="136"/>
  <c r="D40" i="136"/>
  <c r="B40" i="136"/>
  <c r="I38" i="136"/>
  <c r="H38" i="136"/>
  <c r="G38" i="136"/>
  <c r="F38" i="136"/>
  <c r="E38" i="136"/>
  <c r="D38" i="136"/>
  <c r="B38" i="136"/>
  <c r="I37" i="136"/>
  <c r="H37" i="136"/>
  <c r="G37" i="136"/>
  <c r="F37" i="136"/>
  <c r="E37" i="136"/>
  <c r="D37" i="136"/>
  <c r="B37" i="136"/>
  <c r="I36" i="136"/>
  <c r="H36" i="136"/>
  <c r="G36" i="136"/>
  <c r="F36" i="136"/>
  <c r="E36" i="136"/>
  <c r="D36" i="136"/>
  <c r="B36" i="136"/>
  <c r="I35" i="136"/>
  <c r="H35" i="136"/>
  <c r="G35" i="136"/>
  <c r="F35" i="136"/>
  <c r="E35" i="136"/>
  <c r="D35" i="136"/>
  <c r="B35" i="136"/>
  <c r="I34" i="136"/>
  <c r="H34" i="136"/>
  <c r="G34" i="136"/>
  <c r="F34" i="136"/>
  <c r="E34" i="136"/>
  <c r="D34" i="136"/>
  <c r="B34" i="136"/>
  <c r="I32" i="136"/>
  <c r="H32" i="136"/>
  <c r="G32" i="136"/>
  <c r="F32" i="136"/>
  <c r="E32" i="136"/>
  <c r="D32" i="136"/>
  <c r="B32" i="136"/>
  <c r="I31" i="136"/>
  <c r="H31" i="136"/>
  <c r="G31" i="136"/>
  <c r="F31" i="136"/>
  <c r="E31" i="136"/>
  <c r="D31" i="136"/>
  <c r="B31" i="136"/>
  <c r="I30" i="136"/>
  <c r="H30" i="136"/>
  <c r="G30" i="136"/>
  <c r="F30" i="136"/>
  <c r="E30" i="136"/>
  <c r="D30" i="136"/>
  <c r="B30" i="136"/>
  <c r="I29" i="136"/>
  <c r="H29" i="136"/>
  <c r="G29" i="136"/>
  <c r="F29" i="136"/>
  <c r="E29" i="136"/>
  <c r="D29" i="136"/>
  <c r="B29" i="136"/>
  <c r="I28" i="136"/>
  <c r="H28" i="136"/>
  <c r="G28" i="136"/>
  <c r="F28" i="136"/>
  <c r="E28" i="136"/>
  <c r="D28" i="136"/>
  <c r="B28" i="136"/>
  <c r="I26" i="136"/>
  <c r="H26" i="136"/>
  <c r="G26" i="136"/>
  <c r="F26" i="136"/>
  <c r="E26" i="136"/>
  <c r="D26" i="136"/>
  <c r="B26" i="136"/>
  <c r="I25" i="136"/>
  <c r="H25" i="136"/>
  <c r="G25" i="136"/>
  <c r="F25" i="136"/>
  <c r="E25" i="136"/>
  <c r="D25" i="136"/>
  <c r="B25" i="136"/>
  <c r="I23" i="136"/>
  <c r="H23" i="136"/>
  <c r="G23" i="136"/>
  <c r="F23" i="136"/>
  <c r="E23" i="136"/>
  <c r="D23" i="136"/>
  <c r="B23" i="136"/>
  <c r="I22" i="136"/>
  <c r="H22" i="136"/>
  <c r="G22" i="136"/>
  <c r="F22" i="136"/>
  <c r="E22" i="136"/>
  <c r="D22" i="136"/>
  <c r="B22" i="136"/>
  <c r="I21" i="136"/>
  <c r="H21" i="136"/>
  <c r="G21" i="136"/>
  <c r="F21" i="136"/>
  <c r="E21" i="136"/>
  <c r="D21" i="136"/>
  <c r="B21" i="136"/>
  <c r="I19" i="136"/>
  <c r="H19" i="136"/>
  <c r="G19" i="136"/>
  <c r="F19" i="136"/>
  <c r="E19" i="136"/>
  <c r="D19" i="136"/>
  <c r="B19" i="136"/>
  <c r="I18" i="136"/>
  <c r="H18" i="136"/>
  <c r="G18" i="136"/>
  <c r="F18" i="136"/>
  <c r="E18" i="136"/>
  <c r="D18" i="136"/>
  <c r="B18" i="136"/>
  <c r="I17" i="136"/>
  <c r="H17" i="136"/>
  <c r="G17" i="136"/>
  <c r="F17" i="136"/>
  <c r="E17" i="136"/>
  <c r="D17" i="136"/>
  <c r="B17" i="136"/>
  <c r="I15" i="136"/>
  <c r="H15" i="136"/>
  <c r="G15" i="136"/>
  <c r="F15" i="136"/>
  <c r="E15" i="136"/>
  <c r="D15" i="136"/>
  <c r="B15" i="136"/>
  <c r="I14" i="136"/>
  <c r="H14" i="136"/>
  <c r="G14" i="136"/>
  <c r="F14" i="136"/>
  <c r="E14" i="136"/>
  <c r="D14" i="136"/>
  <c r="B14" i="136"/>
  <c r="I13" i="136"/>
  <c r="H13" i="136"/>
  <c r="G13" i="136"/>
  <c r="F13" i="136"/>
  <c r="E13" i="136"/>
  <c r="D13" i="136"/>
  <c r="B13" i="136"/>
  <c r="I12" i="136"/>
  <c r="H12" i="136"/>
  <c r="G12" i="136"/>
  <c r="F12" i="136"/>
  <c r="E12" i="136"/>
  <c r="D12" i="136"/>
  <c r="B12" i="136"/>
  <c r="I11" i="136"/>
  <c r="H11" i="136"/>
  <c r="G11" i="136"/>
  <c r="F11" i="136"/>
  <c r="E11" i="136"/>
  <c r="D11" i="136"/>
  <c r="B11" i="136"/>
  <c r="I10" i="136"/>
  <c r="H10" i="136"/>
  <c r="G10" i="136"/>
  <c r="F10" i="136"/>
  <c r="E10" i="136"/>
  <c r="D10" i="136"/>
  <c r="B10" i="136"/>
  <c r="I40" i="135"/>
  <c r="H40" i="135"/>
  <c r="G40" i="135"/>
  <c r="F40" i="135"/>
  <c r="E40" i="135"/>
  <c r="D40" i="135"/>
  <c r="B40" i="135"/>
  <c r="I39" i="135"/>
  <c r="H39" i="135"/>
  <c r="G39" i="135"/>
  <c r="F39" i="135"/>
  <c r="E39" i="135"/>
  <c r="D39" i="135"/>
  <c r="B39" i="135"/>
  <c r="I37" i="135"/>
  <c r="H37" i="135"/>
  <c r="G37" i="135"/>
  <c r="F37" i="135"/>
  <c r="E37" i="135"/>
  <c r="D37" i="135"/>
  <c r="B37" i="135"/>
  <c r="I36" i="135"/>
  <c r="H36" i="135"/>
  <c r="G36" i="135"/>
  <c r="F36" i="135"/>
  <c r="E36" i="135"/>
  <c r="D36" i="135"/>
  <c r="B36" i="135"/>
  <c r="I35" i="135"/>
  <c r="H35" i="135"/>
  <c r="G35" i="135"/>
  <c r="F35" i="135"/>
  <c r="E35" i="135"/>
  <c r="D35" i="135"/>
  <c r="B35" i="135"/>
  <c r="I33" i="135"/>
  <c r="H33" i="135"/>
  <c r="G33" i="135"/>
  <c r="F33" i="135"/>
  <c r="E33" i="135"/>
  <c r="D33" i="135"/>
  <c r="B33" i="135"/>
  <c r="I32" i="135"/>
  <c r="H32" i="135"/>
  <c r="G32" i="135"/>
  <c r="F32" i="135"/>
  <c r="E32" i="135"/>
  <c r="D32" i="135"/>
  <c r="B32" i="135"/>
  <c r="I31" i="135"/>
  <c r="H31" i="135"/>
  <c r="G31" i="135"/>
  <c r="F31" i="135"/>
  <c r="E31" i="135"/>
  <c r="D31" i="135"/>
  <c r="B31" i="135"/>
  <c r="I30" i="135"/>
  <c r="H30" i="135"/>
  <c r="G30" i="135"/>
  <c r="F30" i="135"/>
  <c r="E30" i="135"/>
  <c r="D30" i="135"/>
  <c r="B30" i="135"/>
  <c r="I29" i="135"/>
  <c r="H29" i="135"/>
  <c r="G29" i="135"/>
  <c r="F29" i="135"/>
  <c r="E29" i="135"/>
  <c r="D29" i="135"/>
  <c r="B29" i="135"/>
  <c r="I27" i="135"/>
  <c r="H27" i="135"/>
  <c r="G27" i="135"/>
  <c r="F27" i="135"/>
  <c r="E27" i="135"/>
  <c r="D27" i="135"/>
  <c r="B27" i="135"/>
  <c r="I26" i="135"/>
  <c r="H26" i="135"/>
  <c r="G26" i="135"/>
  <c r="F26" i="135"/>
  <c r="E26" i="135"/>
  <c r="D26" i="135"/>
  <c r="B26" i="135"/>
  <c r="I25" i="135"/>
  <c r="H25" i="135"/>
  <c r="G25" i="135"/>
  <c r="F25" i="135"/>
  <c r="E25" i="135"/>
  <c r="D25" i="135"/>
  <c r="B25" i="135"/>
  <c r="I24" i="135"/>
  <c r="H24" i="135"/>
  <c r="G24" i="135"/>
  <c r="F24" i="135"/>
  <c r="E24" i="135"/>
  <c r="D24" i="135"/>
  <c r="B24" i="135"/>
  <c r="I23" i="135"/>
  <c r="H23" i="135"/>
  <c r="G23" i="135"/>
  <c r="F23" i="135"/>
  <c r="E23" i="135"/>
  <c r="D23" i="135"/>
  <c r="B23" i="135"/>
  <c r="I21" i="135"/>
  <c r="H21" i="135"/>
  <c r="G21" i="135"/>
  <c r="F21" i="135"/>
  <c r="E21" i="135"/>
  <c r="D21" i="135"/>
  <c r="B21" i="135"/>
  <c r="I20" i="135"/>
  <c r="H20" i="135"/>
  <c r="G20" i="135"/>
  <c r="F20" i="135"/>
  <c r="E20" i="135"/>
  <c r="D20" i="135"/>
  <c r="B20" i="135"/>
  <c r="I18" i="135"/>
  <c r="H18" i="135"/>
  <c r="G18" i="135"/>
  <c r="F18" i="135"/>
  <c r="E18" i="135"/>
  <c r="D18" i="135"/>
  <c r="B18" i="135"/>
  <c r="I17" i="135"/>
  <c r="H17" i="135"/>
  <c r="G17" i="135"/>
  <c r="F17" i="135"/>
  <c r="E17" i="135"/>
  <c r="D17" i="135"/>
  <c r="B17" i="135"/>
  <c r="I16" i="135"/>
  <c r="H16" i="135"/>
  <c r="G16" i="135"/>
  <c r="F16" i="135"/>
  <c r="E16" i="135"/>
  <c r="D16" i="135"/>
  <c r="B16" i="135"/>
  <c r="I14" i="135"/>
  <c r="H14" i="135"/>
  <c r="G14" i="135"/>
  <c r="F14" i="135"/>
  <c r="E14" i="135"/>
  <c r="D14" i="135"/>
  <c r="B14" i="135"/>
  <c r="I13" i="135"/>
  <c r="H13" i="135"/>
  <c r="G13" i="135"/>
  <c r="F13" i="135"/>
  <c r="E13" i="135"/>
  <c r="D13" i="135"/>
  <c r="B13" i="135"/>
  <c r="I12" i="135"/>
  <c r="H12" i="135"/>
  <c r="G12" i="135"/>
  <c r="F12" i="135"/>
  <c r="E12" i="135"/>
  <c r="D12" i="135"/>
  <c r="B12" i="135"/>
  <c r="I10" i="135"/>
  <c r="H10" i="135"/>
  <c r="G10" i="135"/>
  <c r="F10" i="135"/>
  <c r="E10" i="135"/>
  <c r="D10" i="135"/>
  <c r="B10" i="135"/>
  <c r="D35" i="148"/>
  <c r="D18" i="148"/>
  <c r="D54" i="148"/>
  <c r="D5" i="148"/>
  <c r="D10" i="148"/>
  <c r="D61" i="148"/>
  <c r="D46" i="148"/>
  <c r="D26" i="148"/>
  <c r="D68" i="148"/>
  <c r="K145" i="49" l="1"/>
  <c r="J145" i="49"/>
  <c r="C63" i="49"/>
  <c r="C12" i="142"/>
  <c r="L13" i="138"/>
  <c r="M13" i="138" s="1"/>
  <c r="L16" i="138"/>
  <c r="M16" i="138" s="1"/>
  <c r="J17" i="138"/>
  <c r="K17" i="138" s="1"/>
  <c r="L19" i="138"/>
  <c r="M19" i="138" s="1"/>
  <c r="L22" i="138"/>
  <c r="M22" i="138" s="1"/>
  <c r="L25" i="138"/>
  <c r="M25" i="138" s="1"/>
  <c r="J26" i="138"/>
  <c r="K26" i="138" s="1"/>
  <c r="L31" i="138"/>
  <c r="M31" i="138" s="1"/>
  <c r="J32" i="138"/>
  <c r="K32" i="138" s="1"/>
  <c r="J35" i="138"/>
  <c r="K35" i="138" s="1"/>
  <c r="J38" i="138"/>
  <c r="K38" i="138" s="1"/>
  <c r="L40" i="138"/>
  <c r="M40" i="138" s="1"/>
  <c r="J44" i="138"/>
  <c r="K44" i="138" s="1"/>
  <c r="L46" i="138"/>
  <c r="M46" i="138" s="1"/>
  <c r="J47" i="138"/>
  <c r="K47" i="138" s="1"/>
  <c r="L49" i="138"/>
  <c r="M49" i="138" s="1"/>
  <c r="J50" i="138"/>
  <c r="K50" i="138" s="1"/>
  <c r="L52" i="138"/>
  <c r="M52" i="138" s="1"/>
  <c r="J53" i="138"/>
  <c r="K53" i="138" s="1"/>
  <c r="L55" i="138"/>
  <c r="M55" i="138" s="1"/>
  <c r="J56" i="138"/>
  <c r="K56" i="138" s="1"/>
  <c r="L58" i="138"/>
  <c r="M58" i="138" s="1"/>
  <c r="J59" i="138"/>
  <c r="K59" i="138" s="1"/>
  <c r="L61" i="138"/>
  <c r="M61" i="138" s="1"/>
  <c r="J62" i="138"/>
  <c r="K62" i="138" s="1"/>
  <c r="J65" i="138"/>
  <c r="K65" i="138" s="1"/>
  <c r="L11" i="138"/>
  <c r="M11" i="138" s="1"/>
  <c r="J13" i="138"/>
  <c r="K13" i="138" s="1"/>
  <c r="L15" i="138"/>
  <c r="M15" i="138" s="1"/>
  <c r="J16" i="138"/>
  <c r="K16" i="138" s="1"/>
  <c r="L18" i="138"/>
  <c r="M18" i="138" s="1"/>
  <c r="J19" i="138"/>
  <c r="K19" i="138" s="1"/>
  <c r="L21" i="138"/>
  <c r="M21" i="138" s="1"/>
  <c r="J22" i="138"/>
  <c r="K22" i="138" s="1"/>
  <c r="J25" i="138"/>
  <c r="K25" i="138" s="1"/>
  <c r="L27" i="138"/>
  <c r="M27" i="138" s="1"/>
  <c r="J28" i="138"/>
  <c r="K28" i="138" s="1"/>
  <c r="L30" i="138"/>
  <c r="M30" i="138" s="1"/>
  <c r="J31" i="138"/>
  <c r="K31" i="138" s="1"/>
  <c r="L33" i="138"/>
  <c r="M33" i="138" s="1"/>
  <c r="J34" i="138"/>
  <c r="K34" i="138" s="1"/>
  <c r="J40" i="138"/>
  <c r="K40" i="138" s="1"/>
  <c r="J46" i="138"/>
  <c r="K46" i="138" s="1"/>
  <c r="L48" i="138"/>
  <c r="M48" i="138" s="1"/>
  <c r="J49" i="138"/>
  <c r="K49" i="138" s="1"/>
  <c r="J52" i="138"/>
  <c r="K52" i="138" s="1"/>
  <c r="J55" i="138"/>
  <c r="K55" i="138" s="1"/>
  <c r="L57" i="138"/>
  <c r="M57" i="138" s="1"/>
  <c r="J58" i="138"/>
  <c r="K58" i="138" s="1"/>
  <c r="L60" i="138"/>
  <c r="M60" i="138" s="1"/>
  <c r="J61" i="138"/>
  <c r="K61" i="138" s="1"/>
  <c r="L63" i="138"/>
  <c r="M63" i="138" s="1"/>
  <c r="J64" i="138"/>
  <c r="K64" i="138" s="1"/>
  <c r="J11" i="138"/>
  <c r="K11" i="138" s="1"/>
  <c r="L14" i="138"/>
  <c r="M14" i="138" s="1"/>
  <c r="J15" i="138"/>
  <c r="K15" i="138" s="1"/>
  <c r="L17" i="138"/>
  <c r="M17" i="138" s="1"/>
  <c r="J18" i="138"/>
  <c r="K18" i="138" s="1"/>
  <c r="J21" i="138"/>
  <c r="K21" i="138" s="1"/>
  <c r="J24" i="138"/>
  <c r="K24" i="138" s="1"/>
  <c r="J27" i="138"/>
  <c r="K27" i="138" s="1"/>
  <c r="L29" i="138"/>
  <c r="M29" i="138" s="1"/>
  <c r="J30" i="138"/>
  <c r="K30" i="138" s="1"/>
  <c r="J33" i="138"/>
  <c r="K33" i="138" s="1"/>
  <c r="L35" i="138"/>
  <c r="M35" i="138" s="1"/>
  <c r="L38" i="138"/>
  <c r="M38" i="138" s="1"/>
  <c r="J39" i="138"/>
  <c r="K39" i="138" s="1"/>
  <c r="J45" i="138"/>
  <c r="K45" i="138" s="1"/>
  <c r="J48" i="138"/>
  <c r="K48" i="138" s="1"/>
  <c r="L50" i="138"/>
  <c r="M50" i="138" s="1"/>
  <c r="J51" i="138"/>
  <c r="K51" i="138" s="1"/>
  <c r="L53" i="138"/>
  <c r="M53" i="138" s="1"/>
  <c r="J54" i="138"/>
  <c r="K54" i="138" s="1"/>
  <c r="L56" i="138"/>
  <c r="M56" i="138" s="1"/>
  <c r="J57" i="138"/>
  <c r="K57" i="138" s="1"/>
  <c r="L59" i="138"/>
  <c r="M59" i="138" s="1"/>
  <c r="J60" i="138"/>
  <c r="K60" i="138" s="1"/>
  <c r="J63" i="138"/>
  <c r="K63" i="138" s="1"/>
  <c r="L65" i="138"/>
  <c r="M65" i="138" s="1"/>
  <c r="L26" i="138"/>
  <c r="M26" i="138" s="1"/>
  <c r="J36" i="138"/>
  <c r="K36" i="138" s="1"/>
  <c r="L51" i="138"/>
  <c r="M51" i="138" s="1"/>
  <c r="J42" i="138"/>
  <c r="K42" i="138" s="1"/>
  <c r="L34" i="138"/>
  <c r="M34" i="138" s="1"/>
  <c r="J20" i="138"/>
  <c r="K20" i="138" s="1"/>
  <c r="J14" i="138"/>
  <c r="K14" i="138" s="1"/>
  <c r="J37" i="138"/>
  <c r="K37" i="138" s="1"/>
  <c r="L41" i="138"/>
  <c r="M41" i="138" s="1"/>
  <c r="L28" i="138"/>
  <c r="M28" i="138" s="1"/>
  <c r="L62" i="138"/>
  <c r="M62" i="138" s="1"/>
  <c r="L64" i="138"/>
  <c r="M64" i="138" s="1"/>
  <c r="L32" i="138"/>
  <c r="M32" i="138" s="1"/>
  <c r="L54" i="138"/>
  <c r="M54" i="138" s="1"/>
  <c r="L36" i="138"/>
  <c r="M36" i="138" s="1"/>
  <c r="L39" i="138"/>
  <c r="M39" i="138" s="1"/>
  <c r="J43" i="138"/>
  <c r="K43" i="138" s="1"/>
  <c r="J23" i="138"/>
  <c r="K23" i="138" s="1"/>
  <c r="L37" i="138"/>
  <c r="M37" i="138" s="1"/>
  <c r="L44" i="138"/>
  <c r="M44" i="138" s="1"/>
  <c r="L42" i="138"/>
  <c r="M42" i="138" s="1"/>
  <c r="L23" i="138"/>
  <c r="M23" i="138" s="1"/>
  <c r="L43" i="138"/>
  <c r="M43" i="138" s="1"/>
  <c r="C17" i="137"/>
  <c r="L45" i="138"/>
  <c r="M45" i="138" s="1"/>
  <c r="L47" i="138"/>
  <c r="M47" i="138" s="1"/>
  <c r="J41" i="138"/>
  <c r="K41" i="138" s="1"/>
  <c r="L20" i="138"/>
  <c r="M20" i="138" s="1"/>
  <c r="J29" i="138"/>
  <c r="K29" i="138" s="1"/>
  <c r="C25" i="136"/>
  <c r="C28" i="136"/>
  <c r="C32" i="136"/>
  <c r="C14" i="142"/>
  <c r="C16" i="142"/>
  <c r="C18" i="142"/>
  <c r="D65" i="49" s="1"/>
  <c r="C20" i="142"/>
  <c r="C21" i="142"/>
  <c r="D66" i="49" s="1"/>
  <c r="C23" i="142"/>
  <c r="D68" i="49" s="1"/>
  <c r="C25" i="142"/>
  <c r="C27" i="142"/>
  <c r="C29" i="142"/>
  <c r="D70" i="49" s="1"/>
  <c r="C30" i="142"/>
  <c r="C13" i="142"/>
  <c r="D63" i="49" s="1"/>
  <c r="C15" i="142"/>
  <c r="D64" i="49" s="1"/>
  <c r="C17" i="142"/>
  <c r="C19" i="142"/>
  <c r="C22" i="142"/>
  <c r="D67" i="49" s="1"/>
  <c r="C24" i="142"/>
  <c r="C26" i="142"/>
  <c r="D69" i="49" s="1"/>
  <c r="C28" i="142"/>
  <c r="L24" i="138"/>
  <c r="M24" i="138" s="1"/>
  <c r="C14" i="136"/>
  <c r="C35" i="136"/>
  <c r="C19" i="136"/>
  <c r="C30" i="136"/>
  <c r="C40" i="136"/>
  <c r="C13" i="137"/>
  <c r="C15" i="137"/>
  <c r="C18" i="137"/>
  <c r="C21" i="137"/>
  <c r="C23" i="137"/>
  <c r="C26" i="137"/>
  <c r="C28" i="137"/>
  <c r="C30" i="137"/>
  <c r="C33" i="137"/>
  <c r="C36" i="137"/>
  <c r="C12" i="136"/>
  <c r="C17" i="136"/>
  <c r="C22" i="136"/>
  <c r="C37" i="136"/>
  <c r="C42" i="136"/>
  <c r="C11" i="137"/>
  <c r="C14" i="137"/>
  <c r="C20" i="137"/>
  <c r="C22" i="137"/>
  <c r="C24" i="137"/>
  <c r="C27" i="137"/>
  <c r="C29" i="137"/>
  <c r="C32" i="137"/>
  <c r="C34" i="137"/>
  <c r="C37" i="137"/>
  <c r="C11" i="136"/>
  <c r="C13" i="136"/>
  <c r="C15" i="136"/>
  <c r="C18" i="136"/>
  <c r="C21" i="136"/>
  <c r="C23" i="136"/>
  <c r="C26" i="136"/>
  <c r="C29" i="136"/>
  <c r="C31" i="136"/>
  <c r="C34" i="136"/>
  <c r="C36" i="136"/>
  <c r="C38" i="136"/>
  <c r="C41" i="136"/>
  <c r="C13" i="135"/>
  <c r="C16" i="135"/>
  <c r="C18" i="135"/>
  <c r="C21" i="135"/>
  <c r="C24" i="135"/>
  <c r="C26" i="135"/>
  <c r="C29" i="135"/>
  <c r="C31" i="135"/>
  <c r="C33" i="135"/>
  <c r="C36" i="135"/>
  <c r="C39" i="135"/>
  <c r="C12" i="135"/>
  <c r="C14" i="135"/>
  <c r="C17" i="135"/>
  <c r="C20" i="135"/>
  <c r="C23" i="135"/>
  <c r="C25" i="135"/>
  <c r="C27" i="135"/>
  <c r="C30" i="135"/>
  <c r="C32" i="135"/>
  <c r="C35" i="135"/>
  <c r="C37" i="135"/>
  <c r="C40" i="135"/>
  <c r="A33" i="142" l="1"/>
  <c r="A37" i="142"/>
  <c r="A34" i="141"/>
  <c r="G21" i="134"/>
  <c r="H21" i="134" s="1"/>
  <c r="E21" i="134"/>
  <c r="F21" i="134" s="1"/>
  <c r="G19" i="134"/>
  <c r="H19" i="134" s="1"/>
  <c r="G17" i="134"/>
  <c r="H17" i="134" s="1"/>
  <c r="E17" i="134"/>
  <c r="F17" i="134" s="1"/>
  <c r="G14" i="134"/>
  <c r="H14" i="134" s="1"/>
  <c r="C23" i="134"/>
  <c r="G11" i="134"/>
  <c r="H11" i="134" s="1"/>
  <c r="E11" i="134"/>
  <c r="F11" i="134" s="1"/>
  <c r="C22" i="134"/>
  <c r="B22" i="134"/>
  <c r="G10" i="134" l="1"/>
  <c r="H10" i="134" s="1"/>
  <c r="G16" i="134"/>
  <c r="H16" i="134" s="1"/>
  <c r="G20" i="134"/>
  <c r="H20" i="134" s="1"/>
  <c r="B23" i="134"/>
  <c r="D23" i="134"/>
  <c r="E14" i="134"/>
  <c r="G18" i="134"/>
  <c r="H18" i="134" s="1"/>
  <c r="E19" i="134"/>
  <c r="F19" i="134" s="1"/>
  <c r="D22" i="134"/>
  <c r="E10" i="134"/>
  <c r="F10" i="134" s="1"/>
  <c r="E13" i="134"/>
  <c r="F13" i="134" s="1"/>
  <c r="G13" i="134"/>
  <c r="H13" i="134" s="1"/>
  <c r="E16" i="134"/>
  <c r="F16" i="134" s="1"/>
  <c r="E18" i="134"/>
  <c r="F18" i="134" s="1"/>
  <c r="E20" i="134"/>
  <c r="F20" i="134" s="1"/>
  <c r="G23" i="134" l="1"/>
  <c r="E23" i="134"/>
  <c r="F14" i="134"/>
  <c r="K12" i="142" s="1"/>
  <c r="J12" i="142"/>
  <c r="E22" i="134"/>
  <c r="G22" i="134"/>
  <c r="C23" i="49" l="1"/>
  <c r="C22" i="49"/>
  <c r="A5" i="124"/>
  <c r="A5" i="123"/>
  <c r="A5" i="122"/>
  <c r="C31" i="49" l="1"/>
  <c r="C26" i="49"/>
  <c r="C25" i="49"/>
  <c r="C24" i="49"/>
  <c r="C28" i="49" l="1"/>
  <c r="E1" i="132" l="1"/>
  <c r="C5" i="132"/>
  <c r="B5" i="132"/>
  <c r="C4" i="132"/>
  <c r="B4" i="132"/>
  <c r="A156" i="49" l="1"/>
  <c r="F156" i="49" s="1"/>
  <c r="A145" i="49"/>
  <c r="C156" i="49" l="1"/>
  <c r="E156" i="49"/>
  <c r="G156" i="49"/>
  <c r="B156" i="49"/>
  <c r="D156" i="49"/>
  <c r="G116" i="49" l="1"/>
  <c r="A4" i="124" l="1"/>
  <c r="O1" i="124"/>
  <c r="A4" i="123"/>
  <c r="O1" i="123"/>
  <c r="B20" i="65" l="1"/>
  <c r="B21" i="65"/>
  <c r="B22" i="65"/>
  <c r="B23" i="65"/>
  <c r="B24" i="65"/>
  <c r="D20" i="65"/>
  <c r="F20" i="65"/>
  <c r="H20" i="65"/>
  <c r="D21" i="65"/>
  <c r="F21" i="65"/>
  <c r="H21" i="65"/>
  <c r="D22" i="65"/>
  <c r="F22" i="65"/>
  <c r="H22" i="65"/>
  <c r="D23" i="65"/>
  <c r="F23" i="65"/>
  <c r="H23" i="65"/>
  <c r="D24" i="65"/>
  <c r="F24" i="65"/>
  <c r="H24" i="65"/>
  <c r="H10" i="65"/>
  <c r="B10" i="65"/>
  <c r="D10" i="65"/>
  <c r="F10" i="65"/>
  <c r="B11" i="65"/>
  <c r="D11" i="65"/>
  <c r="F11" i="65"/>
  <c r="H11" i="65"/>
  <c r="B12" i="65"/>
  <c r="D12" i="65"/>
  <c r="F12" i="65"/>
  <c r="H12" i="65"/>
  <c r="B13" i="65"/>
  <c r="D13" i="65"/>
  <c r="F13" i="65"/>
  <c r="H13" i="65"/>
  <c r="B14" i="65"/>
  <c r="D14" i="65"/>
  <c r="F14" i="65"/>
  <c r="H14" i="65"/>
  <c r="B15" i="65"/>
  <c r="D15" i="65"/>
  <c r="F15" i="65"/>
  <c r="H15" i="65"/>
  <c r="G10" i="65" l="1"/>
  <c r="C10" i="65"/>
  <c r="G24" i="65"/>
  <c r="G22" i="65"/>
  <c r="G20" i="65"/>
  <c r="C24" i="65"/>
  <c r="C22" i="65"/>
  <c r="C20" i="65"/>
  <c r="G15" i="65"/>
  <c r="C15" i="65"/>
  <c r="G14" i="65"/>
  <c r="C14" i="65"/>
  <c r="G13" i="65"/>
  <c r="C13" i="65"/>
  <c r="G12" i="65"/>
  <c r="C12" i="65"/>
  <c r="G11" i="65"/>
  <c r="C11" i="65"/>
  <c r="G23" i="65"/>
  <c r="G21" i="65"/>
  <c r="C23" i="65"/>
  <c r="C21" i="65"/>
  <c r="A4" i="122" l="1"/>
  <c r="O1" i="122"/>
  <c r="G145" i="49" l="1"/>
  <c r="F145" i="49" l="1"/>
  <c r="E145" i="49"/>
  <c r="D145" i="49"/>
  <c r="C145" i="49"/>
  <c r="B145" i="49"/>
  <c r="F110" i="49" l="1"/>
  <c r="C110" i="49" s="1"/>
  <c r="C109" i="49"/>
  <c r="C108" i="49"/>
  <c r="C107" i="49"/>
  <c r="C106" i="49"/>
  <c r="C105" i="49"/>
  <c r="C104" i="49"/>
  <c r="C103" i="49"/>
  <c r="H25" i="65"/>
  <c r="F25" i="65"/>
  <c r="G25" i="65" s="1"/>
  <c r="D25" i="65"/>
  <c r="B25" i="65"/>
  <c r="C25" i="65" s="1"/>
  <c r="C111" i="49" l="1"/>
  <c r="F71" i="49"/>
  <c r="C71" i="49" s="1"/>
  <c r="D103" i="49"/>
  <c r="D104" i="49"/>
  <c r="D106" i="49"/>
  <c r="D108" i="49"/>
  <c r="D105" i="49"/>
  <c r="D107" i="49"/>
  <c r="D109" i="49"/>
  <c r="G110" i="49"/>
  <c r="D110" i="49" s="1"/>
  <c r="B1" i="62"/>
  <c r="D111" i="49" l="1"/>
  <c r="G71" i="49"/>
  <c r="D71" i="49" s="1"/>
  <c r="D91" i="49" l="1"/>
  <c r="D92" i="49"/>
  <c r="C91" i="49"/>
  <c r="C92" i="49"/>
  <c r="B91" i="49"/>
  <c r="B92" i="49"/>
  <c r="B5" i="49" l="1"/>
  <c r="C5" i="49"/>
  <c r="D5" i="49"/>
  <c r="B4" i="49"/>
  <c r="C4" i="49"/>
  <c r="D4" i="49"/>
  <c r="E4" i="49"/>
  <c r="C3" i="49"/>
  <c r="D3" i="49"/>
  <c r="E3" i="49"/>
  <c r="E5" i="49" l="1"/>
  <c r="C88" i="49"/>
  <c r="D88" i="49"/>
  <c r="C89" i="49"/>
  <c r="D89" i="49"/>
  <c r="D90" i="49"/>
  <c r="C90" i="49"/>
  <c r="B88" i="49"/>
  <c r="B89" i="49"/>
  <c r="B90" i="49"/>
  <c r="B116" i="49" l="1"/>
  <c r="B117" i="49"/>
  <c r="B118" i="49"/>
  <c r="B119" i="49"/>
  <c r="B120" i="49"/>
  <c r="B121" i="49"/>
  <c r="B122" i="49"/>
  <c r="B123" i="49"/>
  <c r="B124" i="49"/>
  <c r="B125" i="49"/>
  <c r="B126" i="49"/>
  <c r="B127" i="49"/>
  <c r="B128" i="49"/>
  <c r="B129" i="49"/>
  <c r="B130" i="49"/>
  <c r="B131" i="49"/>
  <c r="C116" i="49" l="1"/>
  <c r="C117" i="49"/>
  <c r="C118" i="49"/>
  <c r="C119" i="49"/>
  <c r="C120" i="49"/>
  <c r="C121" i="49"/>
  <c r="C122" i="49"/>
  <c r="C123" i="49"/>
  <c r="C124" i="49"/>
  <c r="C125" i="49"/>
  <c r="C126" i="49"/>
  <c r="C127" i="49"/>
  <c r="C128" i="49"/>
  <c r="C129" i="49"/>
  <c r="C130" i="49"/>
  <c r="C131" i="49"/>
  <c r="A130" i="49" l="1"/>
  <c r="A126" i="49"/>
  <c r="A122" i="49"/>
  <c r="A118" i="49"/>
  <c r="A116" i="49"/>
  <c r="A128" i="49"/>
  <c r="A124" i="49"/>
  <c r="A120" i="49"/>
  <c r="A131" i="49"/>
  <c r="A129" i="49"/>
  <c r="A127" i="49"/>
  <c r="A125" i="49"/>
  <c r="A123" i="49"/>
  <c r="A121" i="49"/>
  <c r="A119" i="49"/>
  <c r="A117" i="49"/>
  <c r="G126" i="49" l="1"/>
  <c r="F126" i="49"/>
  <c r="F119" i="49"/>
  <c r="G122" i="49"/>
  <c r="G118" i="49"/>
  <c r="F128" i="49"/>
  <c r="G132" i="49"/>
  <c r="G119" i="49"/>
  <c r="G124" i="49"/>
  <c r="F121" i="49"/>
  <c r="F123" i="49"/>
  <c r="G121" i="49"/>
  <c r="F117" i="49"/>
  <c r="F131" i="49"/>
  <c r="F132" i="49"/>
  <c r="F124" i="49"/>
  <c r="G117" i="49"/>
  <c r="G120" i="49"/>
  <c r="F120" i="49"/>
  <c r="F122" i="49"/>
  <c r="G131" i="49"/>
  <c r="G123" i="49"/>
  <c r="F130" i="49"/>
  <c r="G129" i="49"/>
  <c r="G127" i="49"/>
  <c r="G125" i="49"/>
  <c r="F125" i="49"/>
  <c r="G130" i="49"/>
  <c r="F127" i="49"/>
  <c r="F129" i="49"/>
  <c r="F118" i="49"/>
  <c r="G128" i="49"/>
  <c r="J14" i="142" l="1"/>
  <c r="K14" i="142" l="1"/>
</calcChain>
</file>

<file path=xl/sharedStrings.xml><?xml version="1.0" encoding="utf-8"?>
<sst xmlns="http://schemas.openxmlformats.org/spreadsheetml/2006/main" count="8519" uniqueCount="587">
  <si>
    <t>Deutschland</t>
  </si>
  <si>
    <t>Insgesamt</t>
  </si>
  <si>
    <t>Alter</t>
  </si>
  <si>
    <t>Schulabschluss</t>
  </si>
  <si>
    <t>Besuchte Schule</t>
  </si>
  <si>
    <t>Schulabgangsjahr</t>
  </si>
  <si>
    <t>Anzahl</t>
  </si>
  <si>
    <t>Anteil in %</t>
  </si>
  <si>
    <t>absolut</t>
  </si>
  <si>
    <t>Merkmale</t>
  </si>
  <si>
    <t>© Statistik der Bundesagentur für Arbeit</t>
  </si>
  <si>
    <t>Menschen mit Behinderungen</t>
  </si>
  <si>
    <t>Menschen mit Behinderung i. S. § 19 SGB III</t>
  </si>
  <si>
    <t>Schwerbehinderte Menschen</t>
  </si>
  <si>
    <t>keine Angabe</t>
  </si>
  <si>
    <t>Berufsausbildungsstellen</t>
  </si>
  <si>
    <t>darunter
unversorgt</t>
  </si>
  <si>
    <t>Statistik-Infoseite</t>
  </si>
  <si>
    <t>Im Internet stehen statistische Informationen unterteilt nach folgenden Themenbereichen zur Verfügung:</t>
  </si>
  <si>
    <t>Beschäftigung</t>
  </si>
  <si>
    <t>Grundsicherung für Arbeitsuchende (SGB II)</t>
  </si>
  <si>
    <t>Leistungen SGB III</t>
  </si>
  <si>
    <t>Migration</t>
  </si>
  <si>
    <t>Langzeitarbeitslosigkeit</t>
  </si>
  <si>
    <t>Frauen und Männer</t>
  </si>
  <si>
    <t>Berufe</t>
  </si>
  <si>
    <t>Wirtschaftszweige</t>
  </si>
  <si>
    <t xml:space="preserve">Abkürzungen und Zeichen, die in den Produkten der Statistik der BA vorkommen, werden im </t>
  </si>
  <si>
    <t>Abkürzungsverzeichnis</t>
  </si>
  <si>
    <t>Inhaltsverzeichnis</t>
  </si>
  <si>
    <t>Tabelle</t>
  </si>
  <si>
    <t>Statistik - Infoseite</t>
  </si>
  <si>
    <t>in den Vorjahren</t>
  </si>
  <si>
    <t>im Berichtsjahr</t>
  </si>
  <si>
    <t>Hochschulen und Akademien</t>
  </si>
  <si>
    <t>Berufsbildende Schulen</t>
  </si>
  <si>
    <t>Allgemeinbildende Schulen</t>
  </si>
  <si>
    <t>unter 20 Jahre</t>
  </si>
  <si>
    <t>25 Jahre und älter</t>
  </si>
  <si>
    <t>Deutsche</t>
  </si>
  <si>
    <t>Hauptschulabschluss</t>
  </si>
  <si>
    <t>Realschulabschluss</t>
  </si>
  <si>
    <t>Impressum</t>
  </si>
  <si>
    <t>Titel:</t>
  </si>
  <si>
    <t>Region:</t>
  </si>
  <si>
    <t>Berichtsmonat:</t>
  </si>
  <si>
    <t>Erstellungsdatum:</t>
  </si>
  <si>
    <t>Herausgeberin:</t>
  </si>
  <si>
    <t>Bundesagentur für Arbeit</t>
  </si>
  <si>
    <t>Statistik</t>
  </si>
  <si>
    <t>Rückfragen an:</t>
  </si>
  <si>
    <t>E-Mail:</t>
  </si>
  <si>
    <t>Hotline:</t>
  </si>
  <si>
    <t>Fax:</t>
  </si>
  <si>
    <t>Internet:</t>
  </si>
  <si>
    <t>Zitierhinweis:</t>
  </si>
  <si>
    <t>Nutzungsbedingungen:</t>
  </si>
  <si>
    <t>Sie können Informationen speichern, (auch auszugsweise) mit Quellen-</t>
  </si>
  <si>
    <t>angabe weitergeben, vervielfältigen und verbreiten. Die Inhalte dürfen</t>
  </si>
  <si>
    <t>nicht verändert oder verfälscht werden. Eigene Berechnungen sind</t>
  </si>
  <si>
    <t>erlaubt, jedoch als solche kenntlich zu machen.</t>
  </si>
  <si>
    <t>Im Falle einer Zugänglichmachung im Internet soll dies in Form einer</t>
  </si>
  <si>
    <t>Verlinkung auf die Homepage der Statistik der Bundesagentur für Arbeit</t>
  </si>
  <si>
    <t xml:space="preserve">erfolgen. </t>
  </si>
  <si>
    <t xml:space="preserve">Die Nutzung der Inhalte für gewerbliche Zwecke, ausgenommen Presse, </t>
  </si>
  <si>
    <t>Rundfunk und Fernsehen und wissenschaftliche Publikationen, bedarf</t>
  </si>
  <si>
    <t xml:space="preserve">der Genehmigung durch die Statistik der Bundesagentur für Arbeit. </t>
  </si>
  <si>
    <t>Periodizität:</t>
  </si>
  <si>
    <t>Der Ausbildungsmarkt</t>
  </si>
  <si>
    <t>Fachstatistiken:</t>
  </si>
  <si>
    <t>Arbeitsuche, Arbeitslosigkeit und Unterbeschäftigung</t>
  </si>
  <si>
    <t>Ausbildungsmarkt</t>
  </si>
  <si>
    <t>Einnahmen/Ausgaben</t>
  </si>
  <si>
    <t>Förderung und berufliche Rehabilitation</t>
  </si>
  <si>
    <t>Gemeldete Arbeitsstellen</t>
  </si>
  <si>
    <t>Themen im Fokus:</t>
  </si>
  <si>
    <t>Bildung</t>
  </si>
  <si>
    <t>Corona</t>
  </si>
  <si>
    <t>Demografie</t>
  </si>
  <si>
    <t>Eingliederungsbilanzen</t>
  </si>
  <si>
    <t>Entgelt</t>
  </si>
  <si>
    <t>Fachkräftebedarf</t>
  </si>
  <si>
    <t>Familien und Kinder</t>
  </si>
  <si>
    <t>Regionale Mobilität</t>
  </si>
  <si>
    <t>Zeitarbeit</t>
  </si>
  <si>
    <t>Bewerberinnen und Bewerber</t>
  </si>
  <si>
    <t>darunter
unbesetzt</t>
  </si>
  <si>
    <t>Berichtsjahr</t>
  </si>
  <si>
    <t>Erhebungszeitpunkt</t>
  </si>
  <si>
    <t>Methodische Hinweise zur Klassifikation der Berufe</t>
  </si>
  <si>
    <t>Kurzbeschreibung</t>
  </si>
  <si>
    <t>111 Landwirtschaft</t>
  </si>
  <si>
    <t>112 Tierwirtschaft</t>
  </si>
  <si>
    <t>113 Pferdewirtschaft</t>
  </si>
  <si>
    <t>114 Fischwirtschaft</t>
  </si>
  <si>
    <t>115 Tierpflege</t>
  </si>
  <si>
    <t>116 Weinbau</t>
  </si>
  <si>
    <t>117 Forst-,Jagdwirtschaft, Landschaftspflege</t>
  </si>
  <si>
    <t>121 Gartenbau</t>
  </si>
  <si>
    <t>122 Floristik</t>
  </si>
  <si>
    <t>211 Berg-, Tagebau und Sprengtechnik</t>
  </si>
  <si>
    <t>212 Naturstein-,Mineral-,Baustoffherstell.</t>
  </si>
  <si>
    <t>213 Industrielle Glasherstell.,-verarbeitung</t>
  </si>
  <si>
    <t>214 Industrielle Keramikherstell.,-verarbeit</t>
  </si>
  <si>
    <t>221 Kunststoff,Kautschukherstell.,verarbeit</t>
  </si>
  <si>
    <t>222 Farb- und Lacktechnik</t>
  </si>
  <si>
    <t>223 Holzbe- und -verarbeitung</t>
  </si>
  <si>
    <t>231 Papier- und Verpackungstechnik</t>
  </si>
  <si>
    <t>232 Technische Mediengestaltung</t>
  </si>
  <si>
    <t>233 Fototechnik und Fotografie</t>
  </si>
  <si>
    <t>234 Drucktechnik,-weiterverarb.,Buchbinderei</t>
  </si>
  <si>
    <t>241 Metallerzeugung</t>
  </si>
  <si>
    <t>242 Metallbearbeitung</t>
  </si>
  <si>
    <t>243 Metalloberflächenbehandlung</t>
  </si>
  <si>
    <t>244 Metallbau und Schweißtechnik</t>
  </si>
  <si>
    <t>245 Feinwerk- und Werkzeugtechnik</t>
  </si>
  <si>
    <t>251 Maschinenbau- und Betriebstechnik</t>
  </si>
  <si>
    <t>252 Fahrzeug-Luft-Raumfahrt-,Schiffbautechn.</t>
  </si>
  <si>
    <t>261 Mechatronik und Automatisierungstechnik</t>
  </si>
  <si>
    <t>262 Energietechnik</t>
  </si>
  <si>
    <t>263 Elektrotechnik</t>
  </si>
  <si>
    <t>272 Techn. Zeichnen, Konstruktion, Modellbau</t>
  </si>
  <si>
    <t>273 Technische Produktionsplanung,-steuerung</t>
  </si>
  <si>
    <t>281 Textiltechnik und -produktion</t>
  </si>
  <si>
    <t>282 Textilverarbeitung</t>
  </si>
  <si>
    <t>283 Leder-, Pelzherstellung u. -verarbeitung</t>
  </si>
  <si>
    <t>291 Getränkeherstellung</t>
  </si>
  <si>
    <t>292 Lebensmittel- u. Genussmittelherstellung</t>
  </si>
  <si>
    <t>293 Speisenzubereitung</t>
  </si>
  <si>
    <t>311 Bauplanung u. -überwachung, Architektur</t>
  </si>
  <si>
    <t>312 Vermessung und Kartografie</t>
  </si>
  <si>
    <t>321 Hochbau</t>
  </si>
  <si>
    <t>322 Tiefbau</t>
  </si>
  <si>
    <t>331 Bodenverlegung</t>
  </si>
  <si>
    <t>332 Maler.,Stuckat.,Bauwerksabd,Bautenschutz</t>
  </si>
  <si>
    <t>333 Aus-,Trockenbau.Iso.Zimmer.Glas.Roll.bau</t>
  </si>
  <si>
    <t>341 Gebäudetechnik</t>
  </si>
  <si>
    <t>342 Klempnerei,Sanitär,Heizung,Klimatechnik</t>
  </si>
  <si>
    <t>343 Ver- und Entsorgung</t>
  </si>
  <si>
    <t>412 Biologie</t>
  </si>
  <si>
    <t>413 Chemie</t>
  </si>
  <si>
    <t>414 Physik</t>
  </si>
  <si>
    <t>422 Umweltschutztechnik</t>
  </si>
  <si>
    <t>431 Informatik</t>
  </si>
  <si>
    <t>432 IT-Systemanalyse,Anwenderber,IT-Vertrieb</t>
  </si>
  <si>
    <t>434 Softwareentwicklung und Programmierung</t>
  </si>
  <si>
    <t>512 Überwachung,WartungVerkehrsinfrastruktur</t>
  </si>
  <si>
    <t>513 Lagerwirt.,Post,Zustellung,Güterumschlag</t>
  </si>
  <si>
    <t>514 Servicekräfte im Personenverkehr</t>
  </si>
  <si>
    <t>515 Überwachung u. Steuerung Verkehrsbetrieb</t>
  </si>
  <si>
    <t>516 Kaufleute - Verkehr und Logistik</t>
  </si>
  <si>
    <t>521 Fahrzeugführung im Straßenverkehr</t>
  </si>
  <si>
    <t>522 Fahrzeugführung im Eisenbahnverkehr</t>
  </si>
  <si>
    <t>524 Fahrzeugführung im Schiffsverkehr</t>
  </si>
  <si>
    <t>525 Bau- und Transportgeräteführung</t>
  </si>
  <si>
    <t>531 Obj.-,Pers.-,Brandschutz,Arbeitssicherh.</t>
  </si>
  <si>
    <t>533 Gewerbe,Gesundheitsaufsicht,Desinfektion</t>
  </si>
  <si>
    <t>541 Reinigung</t>
  </si>
  <si>
    <t>611 Einkauf und Vertrieb</t>
  </si>
  <si>
    <t>612 Handel</t>
  </si>
  <si>
    <t>613 Immobilienwirtschaft,Facility-Management</t>
  </si>
  <si>
    <t>621 Verkauf (ohne Produktspezialisierung)</t>
  </si>
  <si>
    <t>622 Verkauf Bekleid.,Elektro,KFZ,Hartwaren</t>
  </si>
  <si>
    <t>623 Verkauf von Lebensmitteln</t>
  </si>
  <si>
    <t>624 Verkauf drog.apotheken.Waren,Medizinbed.</t>
  </si>
  <si>
    <t>625 Buch-Kunst-Antiquitäten-,Musikfachhandel</t>
  </si>
  <si>
    <t>631 Tourismus und Sport</t>
  </si>
  <si>
    <t>632 Hotellerie</t>
  </si>
  <si>
    <t>633 Gastronomie</t>
  </si>
  <si>
    <t>634 Veranstaltungsservice, -management</t>
  </si>
  <si>
    <t>713 Unternehmensorganisation und -strategie</t>
  </si>
  <si>
    <t>714 Büro und Sekretariat</t>
  </si>
  <si>
    <t>715 Personalwesen und -dienstleistung</t>
  </si>
  <si>
    <t>721 Versicherungs- u. Finanzdienstleistungen</t>
  </si>
  <si>
    <t>723 Steuerberatung</t>
  </si>
  <si>
    <t>731 Rechtsberatung, -sprechung und -ordnung</t>
  </si>
  <si>
    <t>732 Verwaltung</t>
  </si>
  <si>
    <t>733 Medien-Dokumentations-Informationsdienst</t>
  </si>
  <si>
    <t>811 Arzt- und Praxishilfe</t>
  </si>
  <si>
    <t>813 Gesundh.,Krankenpfl.,Rettungsd.Geburtsh.</t>
  </si>
  <si>
    <t>816 Psychologie, nichtärztl. Psychotherapie</t>
  </si>
  <si>
    <t>823 Körperpflege</t>
  </si>
  <si>
    <t>824 Bestattungswesen</t>
  </si>
  <si>
    <t>825 Medizin-, Orthopädie- und Rehatechnik</t>
  </si>
  <si>
    <t>831 Erziehung,Sozialarb.,Heilerziehungspfl.</t>
  </si>
  <si>
    <t>832 Hauswirtschaft und Verbraucherberatung</t>
  </si>
  <si>
    <t>842 Lehrt.berufsb.Fächer,betr.Ausb.,Betr.päd</t>
  </si>
  <si>
    <t>913 Gesellschaftswissenschaften</t>
  </si>
  <si>
    <t>921 Werbung und Marketing</t>
  </si>
  <si>
    <t>923 Verlags- und Medienwirtschaft</t>
  </si>
  <si>
    <t>932 Innenarchitektur, Raumausstattung</t>
  </si>
  <si>
    <t>933 Kunsthandwerk und bildende Kunst</t>
  </si>
  <si>
    <t>934 Kunsthandwerkl. Keramik-, Glasgestaltung</t>
  </si>
  <si>
    <t>935 Kunsthandwerkliche Metallgestaltung</t>
  </si>
  <si>
    <t>936 Musikinstrumentenbau</t>
  </si>
  <si>
    <t>945 Veranstaltungs-, Kamera-, Tontechnik</t>
  </si>
  <si>
    <t>946 Bühnen- und Kostümbildnerei, Requisite</t>
  </si>
  <si>
    <t>in %</t>
  </si>
  <si>
    <t xml:space="preserve">Bewerberinnen und Bewerber </t>
  </si>
  <si>
    <t xml:space="preserve">unversorgt </t>
  </si>
  <si>
    <t>versorgt</t>
  </si>
  <si>
    <t>nicht mehr suchend</t>
  </si>
  <si>
    <t xml:space="preserve">einmündend </t>
  </si>
  <si>
    <t>andere ehemalige</t>
  </si>
  <si>
    <t>noch suchend</t>
  </si>
  <si>
    <t>betrieblich</t>
  </si>
  <si>
    <t>dar. noch unbesetzt</t>
  </si>
  <si>
    <t>außerbetrieblich</t>
  </si>
  <si>
    <t>Männer</t>
  </si>
  <si>
    <t>Frauen</t>
  </si>
  <si>
    <t>20 bis unter 25 Jahre</t>
  </si>
  <si>
    <t>Staatsangehörigkeit</t>
  </si>
  <si>
    <t>Ausländerinnen und Ausländer</t>
  </si>
  <si>
    <t>ohne Hauptschulabschluss</t>
  </si>
  <si>
    <t>einmündend</t>
  </si>
  <si>
    <t>mit Alternative</t>
  </si>
  <si>
    <t xml:space="preserve">(Fach-)Hochschulreife </t>
  </si>
  <si>
    <t>unversorgt</t>
  </si>
  <si>
    <t>sonstige Schulen</t>
  </si>
  <si>
    <t>Altbewerberinnen und Altbewerber</t>
  </si>
  <si>
    <t>Suche in einem der letzten 5 Berichtsjahre</t>
  </si>
  <si>
    <t>(Fach-)Hochschulreife</t>
  </si>
  <si>
    <t>Betriebliche Berufsausbildungsstellen</t>
  </si>
  <si>
    <t>Berufe nach KldB 2010</t>
  </si>
  <si>
    <t xml:space="preserve">Insgesamt </t>
  </si>
  <si>
    <t>darunter unbesetzt</t>
  </si>
  <si>
    <t>ungefördert</t>
  </si>
  <si>
    <t>gefördert</t>
  </si>
  <si>
    <t xml:space="preserve">   Schulbildung</t>
  </si>
  <si>
    <t xml:space="preserve">   Studium</t>
  </si>
  <si>
    <t>Erwerbstätigkeit</t>
  </si>
  <si>
    <t>Fördermaßnahmen</t>
  </si>
  <si>
    <t>dar. Berufsvorbereitende Bildungsmaßnahmen (einschl. Reha)</t>
  </si>
  <si>
    <t>dar. Einstiegsqualifizierung</t>
  </si>
  <si>
    <t>Gemeinnützige/soziale Dienste</t>
  </si>
  <si>
    <t>dar. Bundes-/Jugendfreiwilligendienst</t>
  </si>
  <si>
    <t>Regionen</t>
  </si>
  <si>
    <t>Berufs-
ausbildungs-
stellen</t>
  </si>
  <si>
    <t>dar. betriebliche Berufsausbildungsstellen</t>
  </si>
  <si>
    <t>Zeitreihe</t>
  </si>
  <si>
    <t>Berichtsmonat</t>
  </si>
  <si>
    <t>Oktober</t>
  </si>
  <si>
    <t>November</t>
  </si>
  <si>
    <t>Dezember</t>
  </si>
  <si>
    <t>Januar</t>
  </si>
  <si>
    <t>Februar</t>
  </si>
  <si>
    <t>März</t>
  </si>
  <si>
    <t>April</t>
  </si>
  <si>
    <t>Mai</t>
  </si>
  <si>
    <t>Juni</t>
  </si>
  <si>
    <t>Juli</t>
  </si>
  <si>
    <t>August</t>
  </si>
  <si>
    <t>September</t>
  </si>
  <si>
    <t>unbesetzt</t>
  </si>
  <si>
    <t>Schule/Studium/Praktikum</t>
  </si>
  <si>
    <t>einmündend in Ausbildung</t>
  </si>
  <si>
    <t>verbleibend in Ausbildung</t>
  </si>
  <si>
    <t>unbekannter Verbleib</t>
  </si>
  <si>
    <t xml:space="preserve">Der Ausbildungsmarkt </t>
  </si>
  <si>
    <t>2.1</t>
  </si>
  <si>
    <t>2.2</t>
  </si>
  <si>
    <t>2.3</t>
  </si>
  <si>
    <t>Bewerberinnen und Bewerber insgesamt nach ausgewählten Merkmalen</t>
  </si>
  <si>
    <t>3.1</t>
  </si>
  <si>
    <t>8.1</t>
  </si>
  <si>
    <t>7.1</t>
  </si>
  <si>
    <t>7.2</t>
  </si>
  <si>
    <t>8.2</t>
  </si>
  <si>
    <t>Ausbildungsbeginn Oktober bis September</t>
  </si>
  <si>
    <t>Bewerberinnen und Bewerber sowie Berufsausbildungsstellen auf einen Blick
nach gewünschtem Ausbildungsbeginn</t>
  </si>
  <si>
    <t xml:space="preserve">Berufsausbildungsstellen insgesamt, betrieblich, unbesetzt </t>
  </si>
  <si>
    <t>Bewerberinnen und Bewerber nach Status der Ausbildungssuche</t>
  </si>
  <si>
    <t xml:space="preserve">Berufsausbildungsstellen nach zuständiger Stelle, insgesamt, betrieblich, unbesetzt </t>
  </si>
  <si>
    <t>Ausländische Bewerberinnen und Bewerber nach ausgewählten Merkmalen</t>
  </si>
  <si>
    <t xml:space="preserve">8.1 Bewerberinnen und Bewerber bis zum jeweiligen Berichtsmonat </t>
  </si>
  <si>
    <t>Auf 100 gemel-dete betriebl. Berufsausbil-dungsstellen kommen … Bewerber/-innen.</t>
  </si>
  <si>
    <t xml:space="preserve">8.2 Berufsausbildungsstellen bis zum jeweiligen Berichtsmonat </t>
  </si>
  <si>
    <t>Bewerber-Stellen-Relation</t>
  </si>
  <si>
    <t>Rang</t>
  </si>
  <si>
    <t>Veränd. ggü. VJ in %</t>
  </si>
  <si>
    <t>Veränd.
ggü. VJ
in %</t>
  </si>
  <si>
    <t>Veränd.
ggü. VJ
absolut</t>
  </si>
  <si>
    <t>Veränd. ggü. VJ</t>
  </si>
  <si>
    <t>Klapplisten:</t>
  </si>
  <si>
    <t>Tabelle 1.1</t>
  </si>
  <si>
    <t>Tabelle 2.1</t>
  </si>
  <si>
    <t>Tabelle 2.2</t>
  </si>
  <si>
    <t>Tabelle 2.3</t>
  </si>
  <si>
    <t>Tabelle 8.2</t>
  </si>
  <si>
    <t>Tabellle 8.1</t>
  </si>
  <si>
    <t>Gesamtübersicht</t>
  </si>
  <si>
    <t>Zuständige Stelle: Berufsausbildungsstellen</t>
  </si>
  <si>
    <t>Verbleib: Bewerberinnen und Bewerber</t>
  </si>
  <si>
    <t>Regionen: Bewerberinnen und Bewerber sowie Berufsausbildungsstellen</t>
  </si>
  <si>
    <t>Bewerberinnen und Bewerber sowie betriebliche Berufsausbildungsstellen nach Berufen</t>
  </si>
  <si>
    <t>2.1 Bewerberinnen und Bewerber nach ausgewählten Merkmalen und dem Status der Ausbildungssuche</t>
  </si>
  <si>
    <t>dar. Suche im letzten Berichtsjahr</t>
  </si>
  <si>
    <t xml:space="preserve">https://statistik.arbeitsagentur.de </t>
  </si>
  <si>
    <t>Hinweise:</t>
  </si>
  <si>
    <t>Abweichungen in den Summen können sich durch nicht zuordenbare Daten ergeben.</t>
  </si>
  <si>
    <t>1</t>
  </si>
  <si>
    <t>4</t>
  </si>
  <si>
    <t>5</t>
  </si>
  <si>
    <t>6</t>
  </si>
  <si>
    <t>Altbewerberinnen und Altbewerber nach ausgewählten Merkmalen</t>
  </si>
  <si>
    <t>2.2  Altbewerberinnen und Altbewerber nach ausgewählten Merkmalen und dem Status der Ausbildungssuche</t>
  </si>
  <si>
    <t>2.3 Ausländische Bewerberinnen und Bewerber nach ausgewählten Merkmalen und dem Status der Ausbildungssuche</t>
  </si>
  <si>
    <t>Grundgesamtheit</t>
  </si>
  <si>
    <t>Regionale Zuordnung</t>
  </si>
  <si>
    <t>Status der Ausbildungsuche</t>
  </si>
  <si>
    <r>
      <t xml:space="preserve">Die Ausbildungsstellenvermittlung richtet ihre Aktivitäten darauf aus, bis </t>
    </r>
    <r>
      <rPr>
        <b/>
        <sz val="9"/>
        <rFont val="Arial"/>
        <family val="2"/>
      </rPr>
      <t>zum 30. September</t>
    </r>
    <r>
      <rPr>
        <sz val="9"/>
        <rFont val="Arial"/>
        <family val="2"/>
      </rPr>
      <t xml:space="preserve"> möglichst für alle Bewerberinnen und Bewerber eine Einmündung in eine Ausbildungsstelle oder in eine Alternative zur Berufsausbildung zu erreichen. Auch danach werden die Vermittlungsbemühungen für unversorgte Bewerberinnen und Bewerber fortgesetzt (s. auch Abschnitt zum "5. Quartal" unter "Berichtsjahr").</t>
    </r>
  </si>
  <si>
    <t xml:space="preserve">Die vier Status der Ausbildungsuche zeigen den Vermittlungsstand der Bewerberinnen und Bewerber am jeweiligen Stichtag in Hinblick auf den 30. September:
</t>
  </si>
  <si>
    <r>
      <t xml:space="preserve">Als </t>
    </r>
    <r>
      <rPr>
        <b/>
        <sz val="9"/>
        <rFont val="Arial"/>
        <family val="2"/>
      </rPr>
      <t>versorgt</t>
    </r>
    <r>
      <rPr>
        <sz val="9"/>
        <rFont val="Arial"/>
        <family val="2"/>
      </rPr>
      <t xml:space="preserve"> gelten umgekehrt die einmündenden und die anderen ehemaligen Bewerberinnen/Bewerber sowie jene mit Alternative.</t>
    </r>
  </si>
  <si>
    <r>
      <rPr>
        <b/>
        <sz val="9"/>
        <rFont val="Arial"/>
        <family val="2"/>
      </rPr>
      <t>Betriebliche Berufsausbildungsstellen</t>
    </r>
    <r>
      <rPr>
        <sz val="9"/>
        <rFont val="Arial"/>
        <family val="2"/>
      </rPr>
      <t xml:space="preserve"> sind in Betrieben durchgeführte Berufsausbildungen. Im Gegensatz dazu bieten selbständige, nicht einem Betrieb angegliederte Bildungseinrichtungen </t>
    </r>
    <r>
      <rPr>
        <b/>
        <sz val="9"/>
        <rFont val="Arial"/>
        <family val="2"/>
      </rPr>
      <t>außerbetriebliche Berufsausbildungsstellen</t>
    </r>
    <r>
      <rPr>
        <sz val="9"/>
        <rFont val="Arial"/>
        <family val="2"/>
      </rPr>
      <t xml:space="preserve"> an. Das können sein: Berufsbildungswerke, Berufsförderungswerke, Berufsfortbildungswerke, Berufsbildungszentren, Rehabilitationszentren und reine Ausbildungsbetriebe. Zu den außerbetrieblichen Berufsausbildungsstellen zählen u. a. Berufsausbildungen in außerbetrieblichen Einrichtungen (BaE) und Ausbildungsmaßnahmen für Menschen mit Behinderungen nach § 117 SGB III. </t>
    </r>
  </si>
  <si>
    <t>Einschaltungsgrad</t>
  </si>
  <si>
    <t>Zeitliche Vergleichbarkeit</t>
  </si>
  <si>
    <r>
      <rPr>
        <b/>
        <sz val="9"/>
        <rFont val="Arial"/>
        <family val="2"/>
      </rPr>
      <t>April 2021: Änderungen erfasster Berufe im Zusammenhang mit dualem Studium</t>
    </r>
    <r>
      <rPr>
        <sz val="9"/>
        <rFont val="Arial"/>
        <family val="2"/>
      </rPr>
      <t xml:space="preserve">
Mit Wirkung zum Berichtsmonat April 2021 wurde bei einigen Bewerberinnen und Bewerbern für Berufsausbildungsstellen und bei einigen Berufsausbildungsstellen der operativ erfasste gewünschte Beruf vor der statistischen Verarbeitung zu einem Beruf geändert, der kein anerkannter Ausbildungsberuf nach dem Berufsbildungsgesetz (BBiG) ist. Dadurch fallen Bewerberinnen und Bewerber und Ausbildungsstellen aus der Grundgesamtheit der Ausbildungsmarktstatistik heraus. Grund für diese der Statistik vorgelagerte technische Änderung ist ein Versionswechsel im operativen Fachverfahren der BA, der die Erfassung von Ausbildungsberufen eines dualen Studiums ermöglicht. Bei Auswertungen nach regionaler und beruflicher Gliederung kann dies im Vormonatsvergleich zu einem Rückgang der Anzahl der Bewerberinnen und Bewerber für Berufsausbildungsstellen bzw. Berufsausbildungsstellen führen.</t>
    </r>
  </si>
  <si>
    <t>Methodenbericht "Einführung der Klassifikation der Berufe 2010 – überarbeitete Fassung 2020“</t>
  </si>
  <si>
    <t>Informationen zu wichtigen Änderungen vor 2020 finden Sie im Internetangebot der BA-Statistik:</t>
  </si>
  <si>
    <t>Logbuch zu Änderungen und Neuerungen der Statistik der BA</t>
  </si>
  <si>
    <t>Weitere Informationen</t>
  </si>
  <si>
    <t>Hintergrundinformationen zur Ausbildungsmarktstatistik finden Sie im Internetangebot der BA-Statistik:</t>
  </si>
  <si>
    <t>Qualitätsbericht Ausbildungsmarktstatistik</t>
  </si>
  <si>
    <t>Methodenberichte zum Thema Ausbildungsmarkt</t>
  </si>
  <si>
    <t>Handbuch XSozial-BA-SGB-II Ausbildungsstellenmarkt</t>
  </si>
  <si>
    <t>1 Bewerberinnen und Bewerber sowie Berufsausbildungsstellen auf einen Blick nach
  gewünschtem Ausbildungsbeginn</t>
  </si>
  <si>
    <t>6 Bewerberinnen und Bewerber nach dem Status der Ausbildungssuche und der Art des Verbleibs</t>
  </si>
  <si>
    <t>Bewerberinnen und Bewerber nach dem Status der Ausbildungssuche und der Art des Verbleibs</t>
  </si>
  <si>
    <t>Ausbildungsbeginn Januar bis September</t>
  </si>
  <si>
    <t xml:space="preserve">Schulabschluss: Bewerberinnen und Bewerber sowie betriebliche Berufsausbildungsstellen 
</t>
  </si>
  <si>
    <t>Berufe: Bewerberinnen und Bewerber sowie betriebliche Berufsausbildungsstellen</t>
  </si>
  <si>
    <t>Struktur: Bewerberinnen und Bewerber insgesamt und nach Status der Ausbildungssuche</t>
  </si>
  <si>
    <t xml:space="preserve">darunter unversorgt </t>
  </si>
  <si>
    <t>7.1 Bewerberinnen und Bewerber sowie Berufsausbildungsstellen nach Ländern</t>
  </si>
  <si>
    <t>7.2 Bewerberinnen und Bewerber sowie Berufsausbildungsstellen nach Regionaldirektionen und Agenturen für Arbeit</t>
  </si>
  <si>
    <t>Auf 100 unbe-setzte Berufs-ausbildungs-stellen kommen … unversorgte Bewerber/-innen.</t>
  </si>
  <si>
    <t xml:space="preserve">Veränd. ggü. VJ </t>
  </si>
  <si>
    <t>… Angaben fallen später an</t>
  </si>
  <si>
    <t>7.3 Bewerberinnen und Bewerber sowie Berufsausbildungsstellen nach Kreisen</t>
  </si>
  <si>
    <t>Tabelle 5</t>
  </si>
  <si>
    <t>Auf 100 gemeldete betriebliche Berufsausbil-dungsstellen kommen ...
Bewerber/-innen.</t>
  </si>
  <si>
    <t>Auf 100 unbesetzte Berufsausbil-dungsstellen kommen ...
unversorgte Bewerber/-innen.</t>
  </si>
  <si>
    <t>Auf 100 betriebliche Berufsausbildungsstellen kommen ... Bewerberinnen und Bewerber.</t>
  </si>
  <si>
    <t>Auf 100 unbesetzte Berufsausbildungsstellen kommen ... unversorgte Bewerberinnen und Bewerber.</t>
  </si>
  <si>
    <t>Anteil
in %</t>
  </si>
  <si>
    <t>Veränderung gegenüber
Vorjahr (Sp. 2)</t>
  </si>
  <si>
    <t>Veränderung gegenüber
Vorvorjahr (Sp. 1)</t>
  </si>
  <si>
    <t>mindestens erwarteter Schulabschluss</t>
  </si>
  <si>
    <t>Veränderung 
gegenüber Vorjahr</t>
  </si>
  <si>
    <t xml:space="preserve">Veränderung
gegenüber Vorvorjahr </t>
  </si>
  <si>
    <r>
      <t xml:space="preserve">Zuständige Stelle </t>
    </r>
    <r>
      <rPr>
        <vertAlign val="superscript"/>
        <sz val="8"/>
        <rFont val="Arial"/>
        <family val="2"/>
      </rPr>
      <t>1)</t>
    </r>
  </si>
  <si>
    <t>Art des Verbleibs /
Status der Ausbildungssuche</t>
  </si>
  <si>
    <t>dar. Suche im letzten oder vorletzten Berichtsjahr</t>
  </si>
  <si>
    <t>Hinweis: Für das aktuelle Berichtsjahr werden bis einschließlich Berichtsmonat Februar nur die Insgesamt-Zahlen veröffentlicht.</t>
  </si>
  <si>
    <t>*) Aus Datenschutzgründen und Gründen der statistischen Geheimhaltung werden Zahlenwerte von 1 oder 2 und Daten, aus denen rechnerisch auf einen solchen Zahlenwert geschlossen werden kann, anonymisiert.</t>
  </si>
  <si>
    <t>darunter Status der Ausbildungssuche</t>
  </si>
  <si>
    <t>Berichtsjahre</t>
  </si>
  <si>
    <t>7.3</t>
  </si>
  <si>
    <t>monatlich</t>
  </si>
  <si>
    <t>JJVJ/JJ</t>
  </si>
  <si>
    <t>JJVVJ/VJ</t>
  </si>
  <si>
    <t>JJVVVJ/VVJ</t>
  </si>
  <si>
    <t>JJVVVVJ/VVVJ</t>
  </si>
  <si>
    <t>JJVVVVVJ/VVVVJ</t>
  </si>
  <si>
    <t>JJVVVVVVJ/VVVVVJ</t>
  </si>
  <si>
    <t>keine Angabe/ nicht relevant</t>
  </si>
  <si>
    <t>Industrie- und Handelskammer</t>
  </si>
  <si>
    <t>Handwerkskammer</t>
  </si>
  <si>
    <t>Ärztekammer</t>
  </si>
  <si>
    <t>Zahnärztekammer</t>
  </si>
  <si>
    <t>Tierärztekammer</t>
  </si>
  <si>
    <t>Apothekenkammer</t>
  </si>
  <si>
    <t>Rechtsanwaltskammer</t>
  </si>
  <si>
    <t>Notarkammer</t>
  </si>
  <si>
    <t>Patentanwaltskammer</t>
  </si>
  <si>
    <t>Steuerberaterkammer</t>
  </si>
  <si>
    <t>Landwirtschaftskammer</t>
  </si>
  <si>
    <t>Öffentlicher Dienst</t>
  </si>
  <si>
    <t>x Nachweis nicht sinnvoll</t>
  </si>
  <si>
    <t>.x Veränderungswert &gt; 250 %</t>
  </si>
  <si>
    <t>x</t>
  </si>
  <si>
    <t>.</t>
  </si>
  <si>
    <t>4 Bewerberinnen und Bewerber sowie betriebliche Berufsausbildungsstellen nach Schulabschluss</t>
  </si>
  <si>
    <t>Stand: 13.01.2022</t>
  </si>
  <si>
    <r>
      <t xml:space="preserve">Das Berichtsjahr ist der Zeitraum vom </t>
    </r>
    <r>
      <rPr>
        <b/>
        <sz val="9"/>
        <rFont val="Arial"/>
        <family val="2"/>
      </rPr>
      <t>1. Oktober bis zum 30. September des folgenden Jahres</t>
    </r>
    <r>
      <rPr>
        <sz val="9"/>
        <rFont val="Arial"/>
        <family val="2"/>
      </rPr>
      <t>. Die Ausbildungsmarktstatistik weist Bewerberinnen und Bewerber sowie Berufsausbildungsstellen aus, die bei den AA und JC mit dem Ziel der Ausbildungsaufnahme im Berichtsjahr gemeldet sind. Die Monatswerte sind immer kumulierte Daten seit Beginn des Berichtsjahres. Damit bleibt jede/r Bewerberin/Bewerber bzw. jede Berufsausbildungsstelle, die während des Berichtsjahres einmal gemeldet war, statistisch bis zum Ende des Berichtsjahres in der Grundgesamtheit enthalten (Prinzip der Anwesenheitsgesamtheit), auch wenn der Vermittlungsauftrag bereits beendet wurde.</t>
    </r>
  </si>
  <si>
    <r>
      <t xml:space="preserve">Die Daten werden monatlich mit Bezug auf einen bestimmten </t>
    </r>
    <r>
      <rPr>
        <b/>
        <sz val="9"/>
        <rFont val="Arial"/>
        <family val="2"/>
      </rPr>
      <t>Stichtag</t>
    </r>
    <r>
      <rPr>
        <sz val="9"/>
        <rFont val="Arial"/>
        <family val="2"/>
      </rPr>
      <t xml:space="preserve"> aufbereitet. Dieser entspricht dem allgemeinen Stichtag der Arbeitsmarktstatistik zur Mitte des Kalendermonats. Eine Ausnahme bildet der Zähltag zum Ende des Berichtsjahres im Berichtsmonat September, der </t>
    </r>
    <r>
      <rPr>
        <b/>
        <sz val="9"/>
        <rFont val="Arial"/>
        <family val="2"/>
      </rPr>
      <t>30. September</t>
    </r>
    <r>
      <rPr>
        <sz val="9"/>
        <rFont val="Arial"/>
        <family val="2"/>
      </rPr>
      <t xml:space="preserve">.
</t>
    </r>
  </si>
  <si>
    <r>
      <t xml:space="preserve">Berufsausbildungsstellen sind seit dem Berichtsjahr 2005/2006 nach dem </t>
    </r>
    <r>
      <rPr>
        <b/>
        <sz val="9"/>
        <rFont val="Arial"/>
        <family val="2"/>
      </rPr>
      <t>Arbeitsort</t>
    </r>
    <r>
      <rPr>
        <sz val="9"/>
        <rFont val="Arial"/>
        <family val="2"/>
      </rPr>
      <t xml:space="preserve"> abgebildet, zuvor nach dem Ort der betreuenden Dienststelle. Für Bewerberinnen und Bewerber richtet sich die Ortsangabe seit September 2003 nach dem </t>
    </r>
    <r>
      <rPr>
        <b/>
        <sz val="9"/>
        <rFont val="Arial"/>
        <family val="2"/>
      </rPr>
      <t>Wohnort</t>
    </r>
    <r>
      <rPr>
        <sz val="9"/>
        <rFont val="Arial"/>
        <family val="2"/>
      </rPr>
      <t>. Die kleinsten berichtsfähigen Gebietseinheiten sind Kreise bzw. BA-Geschäftsstellen.</t>
    </r>
  </si>
  <si>
    <r>
      <t xml:space="preserve">Gemeldete Bewerberinnen/Bewerber für Berufsausbildungsstellen sind </t>
    </r>
    <r>
      <rPr>
        <b/>
        <sz val="9"/>
        <rFont val="Arial"/>
        <family val="2"/>
      </rPr>
      <t>gemeldete Personen</t>
    </r>
    <r>
      <rPr>
        <sz val="9"/>
        <rFont val="Arial"/>
        <family val="2"/>
      </rPr>
      <t>, die im Berichtsjahr die individuelle Vermittlung in eine betriebliche oder außerbetriebliche Berufsausbildungsstelle in anerkannten Ausbildungsberufen nach dem Berufsbildungsgesetz (BBiG) wünschen und deren Eignung dafür geklärt ist bzw. deren Voraussetzungen dafür gegeben sind. Hierzu zählen auch Ausbildungsplätze in Berufsbildungswerken und sonstigen Einrichtungen, die Ausbildungsmaßnahmen für Menschen mit Behinderungen durchführen, aber auch Ausbildungen im Rahmen eines dualen, ausbildungsintegrierenden Studiums oder einer Abiturientenausbildung, die den Abschluss einer Berufsausbildung nach dem BBiG beinhalten.
Seit dem Berichtsjahr 2008/2009 fließen in die Statistiken zu Bewerberinnen und Bewerbern die Daten der JC zkT ein.</t>
    </r>
  </si>
  <si>
    <r>
      <t xml:space="preserve">Die Status informieren auch darüber, ob die Bewerberinnen/Bewerber noch auf der Suche nach einer Ausbildung sind. Andere ehemalige Bewerberinnen/Bewerber sind </t>
    </r>
    <r>
      <rPr>
        <b/>
        <sz val="9"/>
        <rFont val="Arial"/>
        <family val="2"/>
      </rPr>
      <t>nicht mehr suchend</t>
    </r>
    <r>
      <rPr>
        <sz val="9"/>
        <rFont val="Arial"/>
        <family val="2"/>
      </rPr>
      <t xml:space="preserve">, Bewerberinnen/Bewerber mit Alternative und unversorgte Bewerberinnen/Bewerber sind </t>
    </r>
    <r>
      <rPr>
        <b/>
        <sz val="9"/>
        <rFont val="Arial"/>
        <family val="2"/>
      </rPr>
      <t>noch suchend</t>
    </r>
    <r>
      <rPr>
        <sz val="9"/>
        <rFont val="Arial"/>
        <family val="2"/>
      </rPr>
      <t>.</t>
    </r>
  </si>
  <si>
    <r>
      <t xml:space="preserve">Zum Berichtsjahresende berichtet die Ausbildungsmarktstatistik auch darüber, ob andere ehemalige und unversorgten Bewerberinnen/Bewerbern </t>
    </r>
    <r>
      <rPr>
        <b/>
        <sz val="9"/>
        <rFont val="Arial"/>
        <family val="2"/>
      </rPr>
      <t>am 30. September arbeitslos</t>
    </r>
    <r>
      <rPr>
        <sz val="9"/>
        <rFont val="Arial"/>
        <family val="2"/>
      </rPr>
      <t xml:space="preserve"> sind.</t>
    </r>
  </si>
  <si>
    <r>
      <rPr>
        <b/>
        <sz val="9"/>
        <rFont val="Arial"/>
        <family val="2"/>
      </rPr>
      <t>Altbewerberinnen und Altbewerber</t>
    </r>
    <r>
      <rPr>
        <sz val="9"/>
        <rFont val="Arial"/>
        <family val="2"/>
      </rPr>
      <t xml:space="preserve"> sind Personen, die bereits in einem der letzten fünf Berichtsjahre vor dem aktuellen Berichtsjahr als Bewerberin/Bewerber für Berufsausbildungsstellen oder andere Ausbildungen gemeldet waren. </t>
    </r>
  </si>
  <si>
    <r>
      <rPr>
        <b/>
        <sz val="9"/>
        <rFont val="Arial"/>
        <family val="2"/>
      </rPr>
      <t>Unbesetzte Berufsausbildungsstellen</t>
    </r>
    <r>
      <rPr>
        <sz val="9"/>
        <rFont val="Arial"/>
        <family val="2"/>
      </rPr>
      <t xml:space="preserve"> sind alle betrieblichen Berufsausbildungsstellen, die zum jeweiligen Stichtag noch offen sind und für die weiterhin ein Vermittlungsauftrag besteht.</t>
    </r>
  </si>
  <si>
    <t>Die Angaben zu den gemeldeten Ausbildungsstellen enthalten nicht die von JC zkT gelieferten Daten. Nach Einschätzung der Statistik der BA dürften bei den JC zkT nur wenige ungeförderte Ausbildungsstellen nach dem Berufsbildungsgesetz (BBiG) gemeldet sein, die nicht gleichzeitig bei den AA bzw. JC gE erfasst sind. Deshalb wird der Zahl der Bewerberinnen und Bewerber einschließlich JC zkT die Zahl der Berufsausbildungsstellen ohne JC zkT gegenübergestellt.</t>
  </si>
  <si>
    <r>
      <rPr>
        <b/>
        <sz val="9"/>
        <rFont val="Arial"/>
        <family val="2"/>
      </rPr>
      <t>Januar 2021: Einführung der KldB 2010 – überarbeitete Fassung 2020</t>
    </r>
    <r>
      <rPr>
        <sz val="9"/>
        <rFont val="Arial"/>
        <family val="2"/>
      </rPr>
      <t xml:space="preserve">
Einmal im Jahr wird in der Klassifikation der Berufe 2010 (KldB 2010) die Zuordnung von Einzelberufen unter berufskundlichen Aspekten überprüft und bei Bedarf angepasst. Dabei werden Einzelberufe anderen Berufsgattungen (KldB 2010-5-Steller) zugeordnet. Nach fast zehnjährigem Einsatz wurde zudem die KldB 2010 selbst überarbeitet und eine neue Version „Klassifikation der Berufe 2010 – überarbeitete Fassung 2020“ erstellt. Sie führt zwei neue Berufsuntergruppen (KldB 2010-4-Steller) und 14 neue Berufsgattungen (KldB 2010-5-Steller) ein. Zudem sind eine Berufsuntergruppe und eine Berufsgattung innerhalb der Systematik umgezogen. Eine Berufsuntergruppe und eine Berufsgattung wurden umbenannt. Ab dem Berichtsmonat Januar 2021 wurden Bewerberinnen/Bewerber sowie Berufsausbildungsstellen entsprechend neu zugeordnet. Die Änderungen erfolgten unterhalb der Ebene der Berufsgruppe (KldB 2010-3-Steller). Rückwirkende Änderungen für die Berichtsmonate vor Januar 2021 fanden nicht statt. Weitere Informationen finden Sie im Internetangebot der BA-Statistik:</t>
    </r>
  </si>
  <si>
    <t>Übersichtliche Grafiken und Eckwerte für Ihre Region bietet</t>
  </si>
  <si>
    <t>das interaktive Angebot zum Ausbildungsmarkt.</t>
  </si>
  <si>
    <t xml:space="preserve">1) Diese Angabe bezeichnet die Kammer, welche dem ausbildenden Betrieb die Ausbildungsberechtigung für die im Stellenangebot genannte Ausbildung ausgestellt hat. </t>
  </si>
  <si>
    <t>5 Berufsausbildungsstellen nach zuständiger Kammer</t>
  </si>
  <si>
    <t>Übergreifend</t>
  </si>
  <si>
    <t>Stand: 26.02.2021</t>
  </si>
  <si>
    <r>
      <t xml:space="preserve">Um die Vielfalt der Berufe in Deutschland abbilden zu können, werden diese systematisch gruppiert. Die aktuell gültige </t>
    </r>
    <r>
      <rPr>
        <b/>
        <sz val="9"/>
        <rFont val="Arial"/>
        <family val="2"/>
      </rPr>
      <t>„Klassifikation der Berufe 2010“ (KldB 2010)</t>
    </r>
    <r>
      <rPr>
        <sz val="9"/>
        <rFont val="Arial"/>
        <family val="2"/>
      </rPr>
      <t xml:space="preserve"> ist als hierarchische Klassifikation mit fünf numerisch codierten Gliederungsebenen aufgebaut. Die Gliederung der KldB 2010 richtet sich nach zwei Dimensionen. Die strukturgebende Dimension ist die so genannte „Berufsfachlichkeit“. Das bedeutet, die Berufe sind in den obersten vier Ebenen anhand ihrer Ähnlichkeit der sie auszeichnenden Tätigkeiten, Kenntnisse und Fertigkeiten gruppiert. Auf der untersten Ebene erfolgt eine weitere Untergliederung anhand der zweiten Dimension – dem „Anforderungsniveau“. Das Anforderungsniveau bezieht sich auf die Komplexität der auszuübenden Tätigkeit und wird in vier Komplexitätsgraden – von 1 „Helfer- und Anlerntätigkeiten“ bis 4 „hoch komplexe Tätigkeiten“ – erfasst. Das Anforderungsniveau kann als eigenständiges Merkmal ausgewertet werden. Das Merkmal „Anforderungsniveau“ wird in einem eigenen methodischen Hinweis beschrieben.</t>
    </r>
  </si>
  <si>
    <t>Methodischer Hinweis „Anforderungsniveau eines Berufes“</t>
  </si>
  <si>
    <r>
      <rPr>
        <b/>
        <sz val="10"/>
        <rFont val="Arial"/>
        <family val="2"/>
      </rPr>
      <t>Aktualisierung der KldB 2010 und der Einzelberufe</t>
    </r>
    <r>
      <rPr>
        <sz val="9"/>
        <rFont val="Arial"/>
        <family val="2"/>
      </rPr>
      <t xml:space="preserve">
Jeder Einzelberuf ist genau einer Berufsgattung der KldB (5-Steller) zugeordnet. Diese Zuordnung ist in der Berufedatenbank der BA hinterlegt. Berufe und die dafür erforderlichen Kompetenzen wandeln sich jedoch im Laufe der Zeit. Dies kann einerseits zur Entstehung von neuen Berufen führen. Andererseits kann die Neuzuordnung bereits vorhandener Berufe notwendig werden. Um sicherzustellen, dass die Berufsklassifikation und die Zuordnungen noch den aktuellen Bedürfnissen entsprechen, müssen diese in regelmäßigen Abständen überprüft werden. Entsprechend lassen sich zwei Arten von Änderungen unterscheiden:
</t>
    </r>
    <r>
      <rPr>
        <b/>
        <sz val="9"/>
        <rFont val="Arial"/>
        <family val="2"/>
      </rPr>
      <t>1. Aktualisierung der Einzelberufe</t>
    </r>
    <r>
      <rPr>
        <sz val="9"/>
        <rFont val="Arial"/>
        <family val="2"/>
      </rPr>
      <t xml:space="preserve">
Neuaufnahmen und Umbenennungen von Einzelberufen können in der Berufedatenbank der BA nahezu täglich vorgenommen werden. Neuzuordnungen von Berufen zu einer anderen, passenderen Berufsgattung in der KldB erfolgen hingegen nur einmal im Jahr – sofern die berufsfachliche Notwendigkeit gegeben ist. In der Regel handelt es sich hierbei um eine geringe Anzahl von Einzelfällen. Die Ausnahme bilden Neuzuordnungen im Zuge der Überarbeitung der Berufsklassifikation – wie zuletzt bei der überarbeiteten Fassung 2020. Hier kam es zu einer größeren Anzahl von Neuzuordnungen. Die Neuzuordnungen von Einzelberufen werden üblicherweise zum Berichtsmonat Januar in den Arbeitsmarktstatistiken umgesetzt. 
Bei der Aktualisierung werden nicht nur die Einzelberufe berücksichtigt, die in den Vermittlungs- und Beratungssystemen in den Agenturen für Arbeit und bei den Trägern der Grundsicherung zur Erfassung von Berufen zur Verfügung stehen. Es gibt vielmehr weitere Tätigkeitsbezeichnungen, die zur Gesamtberufeliste der BA gehören und zur Ermittlung des Tätigkeitsschlüssels für die Meldungen zur Sozialversicherung benötigt werden. Und es gibt alte Ausbildungen, die noch in bestimmten Kontexten zur Erfassung verwendet werden (z. B. um eine früher abgeschlossene Ausbildung zu erfassen). Beide Gruppen werden bei der Aktualisierung ebenfalls berücksichtigt.
</t>
    </r>
    <r>
      <rPr>
        <b/>
        <sz val="9"/>
        <rFont val="Arial"/>
        <family val="2"/>
      </rPr>
      <t>2. Aktualisierung der Systematik der KldB 2010</t>
    </r>
    <r>
      <rPr>
        <sz val="9"/>
        <rFont val="Arial"/>
        <family val="2"/>
      </rPr>
      <t xml:space="preserve">
In einem Zeitabstand von fünf bis zehn Jahren wird die Struktur der KldB 2010 überprüft und bei Bedarf angepasst. Die erstmalige Überarbeitung der KldB 2010 erfolgte im Jahr 2020. Die „KldB 2010 – überarbeitete Fassung 2020“ wurde mit Wirkung zum Januar 2021 die in den Arbeitsmarktstatistiken eingeführt.</t>
    </r>
  </si>
  <si>
    <t>Darstellung der Klassifikation der Berufe im Internet der Statistik der BA</t>
  </si>
  <si>
    <t>Darstellung des Aktualisierungsprozesses der KldB 2010 und der Einzelberufe</t>
  </si>
  <si>
    <t>Methodenbericht zur überarbeiteten Fassung 2020 der KldB 2010</t>
  </si>
  <si>
    <r>
      <rPr>
        <b/>
        <sz val="10"/>
        <rFont val="Arial"/>
        <family val="2"/>
      </rPr>
      <t>Zeitliche Vergleichbarkeit</t>
    </r>
    <r>
      <rPr>
        <sz val="10"/>
        <rFont val="Arial"/>
        <family val="2"/>
      </rPr>
      <t xml:space="preserve">
</t>
    </r>
    <r>
      <rPr>
        <sz val="9"/>
        <rFont val="Arial"/>
        <family val="2"/>
      </rPr>
      <t>Sowohl die Neuzuordnung von Einzelberufen als auch die Aktualisierung der Struktur der KldB 2010 haben Auswirkungen auf die statistischen Ergebnisse der Fachstatistiken. Die betroffenen statistischen Einheiten (Arbeitslose, Arbeitsstellen, Beschäftigte usw.) wechseln im Zuge der Umstellung zu einer anderen Berufsgattung. Dies kann auf bestimmten Ebenen der Berufsklassifikation zu signifikanten Änderungen in der Verteilung führen.
Die statistischen Einheiten werden jeweils ab dem Berichtsmonat Januar den neuen Berufsgattungen zugeordnet, eine rückwirkende Änderung der Zuordnungen erfolgt nicht. Die statistische Berichterstattung orientiert sich an den Gültigkeitszeiträumen der Berufsklassifikation(en).
Die Aktualisierungen in der Systematik können zu Zeitreihenbrüchen führen, die bei der Interpretation der Ergebnisse im Zeitreihenvergleich zu beachten sind. Die Auswirkungen einer Umstellung variieren je nach Gliederungsebene der Klassifikation. Bei statistischen Ergebnissen z. B. nach der Berufsgruppe (3-Steller) wirken sich Änderungen innerhalb der gleichen Berufsgruppe nicht aus.</t>
    </r>
  </si>
  <si>
    <r>
      <rPr>
        <b/>
        <sz val="10"/>
        <rFont val="Arial"/>
        <family val="2"/>
      </rPr>
      <t>Gültigkeit der Klassifikationen und Verfügbarkeit von Daten</t>
    </r>
    <r>
      <rPr>
        <sz val="10"/>
        <rFont val="Arial"/>
        <family val="2"/>
      </rPr>
      <t xml:space="preserve">
</t>
    </r>
    <r>
      <rPr>
        <sz val="9"/>
        <rFont val="Arial"/>
        <family val="2"/>
      </rPr>
      <t xml:space="preserve">Gültigkeitszeiträume der Klassifikationen:
• Klassifizierung der Berufe 1988: von September 1988 bis November 2011
• Klassifikation der Berufe 2010 erste Fassung: von Dezember 2011 bis Dezember 2020
• Klassifikation der Berufe 2010 überarbeitete Fassung: seit Januar 2021
Abweichend von den grundlegenden Festlegungen zur Gültigkeit weicht die Verfügbarkeit von Daten nach der KldB 2010 in den Fachstatistiken davon ab. Daten nach der </t>
    </r>
    <r>
      <rPr>
        <b/>
        <sz val="9"/>
        <rFont val="Arial"/>
        <family val="2"/>
      </rPr>
      <t>KldB 2010 – erste Fassung</t>
    </r>
    <r>
      <rPr>
        <sz val="9"/>
        <rFont val="Arial"/>
        <family val="2"/>
      </rPr>
      <t xml:space="preserve"> stehen in den Fachstatistiken für folgende Berichtsmonate zur Verfügung:
• Arbeitslosenstatistik: Arbeitslose von Januar 2007, Arbeitsuchende von Januar 2008 bis Dezember 2020
• Statistik über gemeldete Arbeitsstellen: von Januar 2007 bis Dezember 2020
• Ausbildungsmarktstatistik: von Oktober 2008 bis Dezember 2020
• Beschäftigungsstatistik: von Oktober 2012 bis Dezember 2020
• Förderstatistik: Zugänge von Januar 2009; Bestände von Januar 2010 bis September 2020
Daten nach der </t>
    </r>
    <r>
      <rPr>
        <b/>
        <sz val="9"/>
        <rFont val="Arial"/>
        <family val="2"/>
      </rPr>
      <t>KldB 2010 – überarbeitete Fassung</t>
    </r>
    <r>
      <rPr>
        <sz val="9"/>
        <rFont val="Arial"/>
        <family val="2"/>
      </rPr>
      <t xml:space="preserve"> stehen in den Fachstatistiken für folgende Berichtsmonate zur Verfügung:
• Arbeitslosenstatistik: ab Januar 2021
• Statistik über gemeldete Arbeitsstellen: ab Januar 2021
• Ausbildungsmarktstatistik: ab Januar 2021
• Beschäftigungsstatistik: ab Januar 2021
• Förderstatistik: ab Oktober 2020
Weitere Informationen zur Verfügbarkeit von Merkmalen in den einzelnen Fachstatistiken finden Sie im Qualitätsbericht der jeweiligen Fachstatistik.
</t>
    </r>
  </si>
  <si>
    <t>Qualitätsberichte der Statistik der BA</t>
  </si>
  <si>
    <r>
      <rPr>
        <b/>
        <sz val="10"/>
        <rFont val="Arial"/>
        <family val="2"/>
      </rPr>
      <t>Vergleichbarkeit KldB 2010 und KldB 1988</t>
    </r>
    <r>
      <rPr>
        <sz val="10"/>
        <rFont val="Arial"/>
        <family val="2"/>
      </rPr>
      <t xml:space="preserve">
</t>
    </r>
    <r>
      <rPr>
        <sz val="9"/>
        <rFont val="Arial"/>
        <family val="2"/>
      </rPr>
      <t>Zwischen der KldB 1988 und der KldB 2010 bestehen sehr große Unterschiede, was die zeitliche Vergleichbarkeit von Ergebnissen deutlich einschränkt. Zwar gibt es Umsteigeschlüssel zwischen KldB 1988 und KldB 2010, jedoch basiert die KldB 2010 auf teilweise völlig neuen Strukturprinzipien – in Anlehnung an die internationale Berufsklassifikation ISCO.</t>
    </r>
  </si>
  <si>
    <t>Umsteigeschlüssel zur KldB 2010</t>
  </si>
  <si>
    <r>
      <rPr>
        <b/>
        <sz val="10"/>
        <rFont val="Arial"/>
        <family val="2"/>
      </rPr>
      <t>Änderungen der Zuordnung der Einzelberufe zur KldB 2010 und der Struktur der KldB 2010 mit bedeutsamen Auswirkungen auf die Zeitreihen der Arbeitsmarktstatistiken</t>
    </r>
    <r>
      <rPr>
        <sz val="10"/>
        <rFont val="Arial"/>
        <family val="2"/>
      </rPr>
      <t xml:space="preserve">
</t>
    </r>
    <r>
      <rPr>
        <sz val="9"/>
        <rFont val="Arial"/>
        <family val="2"/>
      </rPr>
      <t>Im Folgenden werden Änderungen der Zuordnung der Einzelberufe zur KldB 2010 und der Struktur der KldB 2010 chronologisch dargestellt, die zu relevanten Auswirkungen auf die Arbeitsmarktstatistiken geführt haben.</t>
    </r>
  </si>
  <si>
    <r>
      <rPr>
        <b/>
        <sz val="10"/>
        <rFont val="Arial"/>
        <family val="2"/>
      </rPr>
      <t>Januar 2021: Überarbeitung der KldB 2010 und Änderung der Zuordnung einzelner Berufe zu den Berufsgattungen der KldB 2010</t>
    </r>
    <r>
      <rPr>
        <sz val="10"/>
        <rFont val="Arial"/>
        <family val="2"/>
      </rPr>
      <t xml:space="preserve">
</t>
    </r>
    <r>
      <rPr>
        <sz val="9"/>
        <rFont val="Arial"/>
        <family val="2"/>
      </rPr>
      <t xml:space="preserve">Mit Wirkung zum Januar 2021 wurde eine erstmalige Überarbeitung der KldB 2010 umgesetzt. Bei den Änderungen handelt es sich nicht um einen tiefen Eingriff in die Struktur, sondern nur um punktuelle Anpassungen. Mit der neuen Fassung wurden zwei neue Berufsuntergruppen (4-Steller) und 14 neue Berufsgattungen (5-Steller) geschaffen, zudem wurde eine Berufsuntergruppe und eine Berufsgattung innerhalb der Systematik umgezogen. Gleichzeitig wurden rund 100 Tätigkeiten und rund 60 Ausbildungen einer anderen Berufsgattung neu zugeordnet. Bei rund 40 Tätigkeitspositionen und rund 20 Ausbildungspositionen verändert sich ausschließlich das Anforderungsniveau (ohne Berücksichtigung der weiteren Tätigkeitsbezeichnungen und der alten Ausbildungen).
Auf der Ebene von Berufsgattungen (5-Steller) bewirkte die Umstellung zum Teil erhebliche Effekte in der Arbeitslosenstatistik, der Statistik der gemeldeten Arbeitsstellen sowie der Ausbildungsmarktstatistik. So ist für die neue Berufsgattung „Berufe in der Haus- und Familienpflege – Helfer- und Anlerntätigkeiten (83141)“ für den Bestand an Arbeitslosen beispielsweise ein monatlicher Neuzuwachs von 23.500 im Jahresdurchschnitt 2020 zu beobachten, ein ähnlicher Rückgang in der Berufsgattung „Haus- und Familienpflege – Fachkraft (83142)“ ebenfalls. Diese Effekte sind hauptsächlich auf die Neuzuordnung einzelner Berufe zurückzuführen. Auch beim Anforderungsniveau ergeben sich Unterschiede in der Verteilung der statistischen Einheiten (Arbeitslose, gemeldete Arbeitsstellen, Bewerberinnen und Bewerber für Berufsausbildungsstellen, Berufsausbildungsstellen) auf die Anforderungsniveaus. Diese und weitere Auswirkungen dieser Änderungen auf die Arbeitsmarktstatistiken sind in dem Methodenbericht zur Einführung der überarbeiteten Fassung der KldB 2010 beschrieben. </t>
    </r>
  </si>
  <si>
    <r>
      <rPr>
        <b/>
        <sz val="10"/>
        <rFont val="Arial"/>
        <family val="2"/>
      </rPr>
      <t>Januar 2020: Änderungen der Zuordnung der Einzelberufe zur KldB 2010</t>
    </r>
    <r>
      <rPr>
        <sz val="10"/>
        <rFont val="Arial"/>
        <family val="2"/>
      </rPr>
      <t xml:space="preserve">
</t>
    </r>
    <r>
      <rPr>
        <sz val="9"/>
        <rFont val="Arial"/>
        <family val="2"/>
      </rPr>
      <t>Im Rahmen der Änderung der Zuordnung der Einzelberufe mit Wirkung zum Januar 2020 wurde unter anderem das Anforderungsniveau einiger Einzelberufe von „2 („Fachkraft“) auf 1 („Helfer“) geändert. Betroffen waren die Berufsuntergruppen „Berufe im Objekt-, Werte-, Personenschutz (5311)“, „Berufe im Hotelservice (6322)“ und „Berufe im Gastronomieservice (o. S.) (6330)“.
Diese Änderungen hatten Auswirkungen auf die Ergebnisse der Arbeitslosenstatistik und der Statistik der gemeldeten Arbeitsstellen. Durch die Änderung beim vom Arbeitsuchenden angestrebten Zielberuf bzw. der gewünschten beruflichen Tätigkeit hat sich die Anzahl der arbeitslosen Fachkräfte deutschlandweit um rund 110.000 gegenüber Dezember 2019 verringert, die Zahl der gemeldeten Arbeitsstellen für Fachkräfte um rund 15.000; die Anzahl der arbeitslosen Helfer bzw. gemeldeten Arbeitsstellen für Helfer hat sich im gleichen Umfang erhöht. Nähere Informationen finden Sie in einer Kurzinformation unter:</t>
    </r>
  </si>
  <si>
    <t>Kurzinformation „Besonderheiten bei statistischen Daten nach Anforderungsniveaus und Berufen“</t>
  </si>
  <si>
    <r>
      <rPr>
        <b/>
        <sz val="10"/>
        <rFont val="Arial"/>
        <family val="2"/>
      </rPr>
      <t>April 2011: Einführung der KldB 2010 in die Arbeitsmarktstatistiken</t>
    </r>
    <r>
      <rPr>
        <sz val="10"/>
        <rFont val="Arial"/>
        <family val="2"/>
      </rPr>
      <t xml:space="preserve">
</t>
    </r>
    <r>
      <rPr>
        <sz val="9"/>
        <rFont val="Arial"/>
        <family val="2"/>
      </rPr>
      <t>Die Umstellung der statistischen Berichterstattung der Statistik der BA erfolgte stufenweise, siehe Methodenbericht.</t>
    </r>
  </si>
  <si>
    <t>Methodenbericht zur Einführung der KldB 2010 in die Arbeitsmarkstatistik</t>
  </si>
  <si>
    <t>Die Ausbildungsmarktstatistik berichtet über
- gemeldete Bewerberinnen und Bewerber für Berufsausbildungsstellen, die das Beratungs- und Vermittlungsangebot der Agenturen für Arbeit (AA) und Jobcenter (JC) zum Ausbildungsmarkt in Anspruch nehmen, sowie
- Berufsausbildungsstellen, die bei AA und JC für die Ausbildungsvermittlung mit Vermittlungsauftrag gemeldet wurden.
Sowohl die AA als auch die JC in gemeinsamer Einrichtungen (gE) und in alleiniger kommunaler Trägerschaft (zkT) führen Ausbildungsvermittlung nach § 35 Sozialgesetzbuch Drittes Buch (SGB III) durch. Träger der Grundsicherung können diese Aufgabe durch die AA wahrnehmen lassen (§ 16 Abs. 4 SGB II).</t>
  </si>
  <si>
    <r>
      <t xml:space="preserve">Die Ausbildungsmarktstatistik berichtet über Bewerberinnen und Bewerber, die einen anerkannten Ausbildungsberuf nach dem </t>
    </r>
    <r>
      <rPr>
        <b/>
        <sz val="9"/>
        <rFont val="Arial"/>
        <family val="2"/>
      </rPr>
      <t>Berufsbildungsgesetz (BBiG)</t>
    </r>
    <r>
      <rPr>
        <sz val="9"/>
        <rFont val="Arial"/>
        <family val="2"/>
      </rPr>
      <t xml:space="preserve"> wünschen, und über Berufsausbildungsstellen für nach dem BBiG anerkannte Ausbildungsberufe. 
Die statistische Berichterstattung konzentriert sich damit auf das zahlenmäßig bedeutsamste Segment des Ausbildungsmarktes: die BBiG-Berufe. Hierbei handelt es sich üblicherweise um duale Ausbildungen, d. h. Ausbildungen, die parallel in Betrieb und Berufsschule stattfinden. Außerdem fallen hierunter Ausbildungsplätze in Berufsbildungswerken und sonstigen Einrichtungen, die Ausbildungsmaßnahmen für Menschen mit Behinderungen durchführen, aber auch Ausbildungen im Rahmen eines dualen, ausbildungsintegrierenden Studiums oder einer Abiturientenausbildung, die den Abschluss einer Berufsausbildung nach dem BBiG beinhaltet. </t>
    </r>
  </si>
  <si>
    <t>Nicht enthalten sind:
- Ausbildungen im öffentlich-rechtlichen Dienstverhältnis (z. B. Beamtin/Beamter)
- Ausbildungen in nicht anerkannten Ausbildungsberufen
- schulische Ausbildungen
- duale, praxisintegrierende Studiengänge</t>
  </si>
  <si>
    <r>
      <t xml:space="preserve">Die Berichterstattung unterscheidet zwischen drei </t>
    </r>
    <r>
      <rPr>
        <b/>
        <sz val="9"/>
        <rFont val="Arial"/>
        <family val="2"/>
      </rPr>
      <t>Ausbildungsarten</t>
    </r>
    <r>
      <rPr>
        <sz val="9"/>
        <rFont val="Arial"/>
        <family val="2"/>
      </rPr>
      <t>:
- Duale Berufsausbildungen führen zu einem Abschluss in einem anerkannten Ausbildungsberuf.
- Abiturientenausbildungen ermöglichen neben dem Abschluss in einem anerkannten Ausbildungsberuf noch einen weiteren Abschluss, z. B. Handelsfachwirtin/Handelsfachwirt. Sie setzen die (Fach-)Hochschulreife voraus.
- Duales Studium: Die ausbildungsintegrierende Studienform schließt eine Berufsausbildung systematisch mit ein.</t>
    </r>
  </si>
  <si>
    <r>
      <t xml:space="preserve">Für den Nachvermittlungszeitraum nach Ende des Berichtsjahres, also zu Beginn des neuen Berichtsjahres, liefert die Ausbildungsmarktstatistik Daten zum sogenannten </t>
    </r>
    <r>
      <rPr>
        <b/>
        <sz val="9"/>
        <rFont val="Arial"/>
        <family val="2"/>
      </rPr>
      <t>5. Quartal</t>
    </r>
    <r>
      <rPr>
        <sz val="9"/>
        <rFont val="Arial"/>
        <family val="2"/>
      </rPr>
      <t>. Dies sind Bewerberinnen und Bewerber bzw. Berufsausbildungsstellen, deren gewünschter Ausbildungsbeginn zwischen 01.10. und 31.12. liegt. Bewerberinnen und Bewerber, die im 5. Quartal eine Ausbildungsstelle suchen, haben im vorangegangenen Berichtsjahr nicht die gewünschte Ausbildungsstelle gefunden oder sich kurzfristig zur Suche entschlossen. Dies gilt auch für die Berufsausbildungsstellen: Sie waren zum 30.09. unbesetzt oder sind zum Beispiel kurzfristig (wieder) frei geworden.</t>
    </r>
  </si>
  <si>
    <r>
      <t xml:space="preserve">Üblicherweise beginnen Ausbildungen im August oder September. Deshalb bildet die Ausbildungsmarktstatistik Bewerberinnen/Bewerber sowie Berufsausbildungsstellen zusätzlich als Teilgruppen </t>
    </r>
    <r>
      <rPr>
        <b/>
        <sz val="9"/>
        <rFont val="Arial"/>
        <family val="2"/>
      </rPr>
      <t>mit einem gewünschten Ausbildungsbeginn von Januar bis September</t>
    </r>
    <r>
      <rPr>
        <sz val="9"/>
        <rFont val="Arial"/>
        <family val="2"/>
      </rPr>
      <t xml:space="preserve"> ab. Der gewünschte Beginn liegt hier von vornherein nach dem 31.12. oder er lag ursprünglich zwischen 01.10. und 31.12. und wurde in das neue Kalenderjahr verschoben.</t>
    </r>
  </si>
  <si>
    <r>
      <t xml:space="preserve">- </t>
    </r>
    <r>
      <rPr>
        <b/>
        <sz val="9"/>
        <rFont val="Arial"/>
        <family val="2"/>
      </rPr>
      <t>E</t>
    </r>
    <r>
      <rPr>
        <b/>
        <sz val="9"/>
        <color indexed="8"/>
        <rFont val="Arial"/>
        <family val="2"/>
      </rPr>
      <t>inmündende</t>
    </r>
    <r>
      <rPr>
        <sz val="9"/>
        <color indexed="8"/>
        <rFont val="Arial"/>
        <family val="2"/>
      </rPr>
      <t xml:space="preserve"> Bewerberinnen/Bewerber nehmen im Laufe des Berichtsjahres oder später eine Ausbildung
   auf.</t>
    </r>
  </si>
  <si>
    <r>
      <t xml:space="preserve">- </t>
    </r>
    <r>
      <rPr>
        <b/>
        <sz val="9"/>
        <rFont val="Arial"/>
        <family val="2"/>
      </rPr>
      <t>Andere ehemalige</t>
    </r>
    <r>
      <rPr>
        <sz val="9"/>
        <rFont val="Arial"/>
        <family val="2"/>
      </rPr>
      <t xml:space="preserve"> Bewerberinnen/Bewerber fragen keine weitere aktive Hilfe bei der Ausbildungssuche
   nach, ohne dass der Grund explizit bekannt sein muss.</t>
    </r>
  </si>
  <si>
    <r>
      <t xml:space="preserve">- Bewerberinnen/Bewerber </t>
    </r>
    <r>
      <rPr>
        <b/>
        <sz val="9"/>
        <rFont val="Arial"/>
        <family val="2"/>
      </rPr>
      <t>mit Alternative</t>
    </r>
    <r>
      <rPr>
        <sz val="9"/>
        <rFont val="Arial"/>
        <family val="2"/>
      </rPr>
      <t xml:space="preserve"> sind weiter auf Ausbildungsuche, obwohl sie bereits eine alternative
   Möglichkeit zur Ausbildung haben oder eine laufende Berufsausbildung fortsetzen. Zu den Alternativen
  gehören z. B. Schulbildung, Berufsgrundschuljahr, Berufsvorbereitungsjahr, Berufsvorbereitende
  Bildungsmaßnahmen, Einstiegsqualifizierung oder freiwillige Dienste (wie etwa das Freiwillige Soziale Jahr).</t>
    </r>
  </si>
  <si>
    <r>
      <t xml:space="preserve">- </t>
    </r>
    <r>
      <rPr>
        <b/>
        <sz val="9"/>
        <rFont val="Arial"/>
        <family val="2"/>
      </rPr>
      <t>U</t>
    </r>
    <r>
      <rPr>
        <b/>
        <sz val="9"/>
        <color indexed="8"/>
        <rFont val="Arial"/>
        <family val="2"/>
      </rPr>
      <t>nversorgte</t>
    </r>
    <r>
      <rPr>
        <sz val="9"/>
        <color indexed="8"/>
        <rFont val="Arial"/>
        <family val="2"/>
      </rPr>
      <t xml:space="preserve"> Bewerberinnen/Bewerber sind Ausbildungsuchende, für die weder die Einmündung in eine
   Berufsausbildung, noch ein weiterer Schulbesuch, eine Teilnahme an einer Fördermaßnahme oder eine
  Alternative zur Ausbildung bekannt ist und für die Vermittlungsbemühungen weiter laufen.</t>
    </r>
  </si>
  <si>
    <r>
      <t>Gemeldete Berufsausbildungsstellen sind alle mit einem</t>
    </r>
    <r>
      <rPr>
        <b/>
        <sz val="9"/>
        <rFont val="Arial"/>
        <family val="2"/>
      </rPr>
      <t xml:space="preserve"> Auftrag zur Vermittlung</t>
    </r>
    <r>
      <rPr>
        <sz val="9"/>
        <rFont val="Arial"/>
        <family val="2"/>
      </rPr>
      <t xml:space="preserve"> gemeldeten und im Berichtsjahr zu besetzenden betrieblichen und außerbetrieblichen Berufsausbildungsstellen für anerkannte Ausbildungsberufe nach dem BBiG. Hierzu zählen auch Ausbildungsplätze in Berufsbildungswerken und sonstigen Einrichtungen, die Ausbildungsmaßnahmen für Menschen mit Behinderungen durchführen, aber auch Ausbildungen im Rahmen eines dualen, ausbildungsintegrierenden Studiums oder einer Abiturientenausbildung, die den Abschluss einer Berufsausbildung nach dem BBiG beinhaltet. Für die Berufsausbildungsstellen muss ein Vermittlungsauftrag und für den ausbildenden Betrieb eine Ausbildungsberechtigung der zuständigen Stelle vorliegen.</t>
    </r>
  </si>
  <si>
    <t>Der Einschaltungsgrad bei gemeldeten Bewerberinnen/Bewerbern und Ausbildungsstellen wird – gemessen an Gesamtangebot und Gesamtnachfrage – als sehr hoch eingeschätzt. Ein nicht bezifferbarer Teil der Inanspruchnahme durch Betriebe und Jugendliche – insbesondere der freiwilligen Inanspruchnahme nach dem SGB III – richtet sich nach den jeweiligen Verhältnissen auf dem Ausbildungsmarkt. Bei wachsendem Nachfrageüberhang nutzen Ausbildungsbetriebe die Ausbildungsvermittlung seltener und später, die Jugendlichen jedoch häufiger und früher. Bei einem Angebotsüberhang verhält es sich umgekehrt. Daher sind direkte Rückschlüsse auf die absoluten Zahlen von Gesamtangebot und Gesamtnachfrage nicht möglich.</t>
  </si>
  <si>
    <t>Tabelle 8.1</t>
  </si>
  <si>
    <t>Top-10-Berufe der
Bewerberinnen und Bewerber</t>
  </si>
  <si>
    <t>Tabelle 3.2 bewerber</t>
  </si>
  <si>
    <t>Tabelle 3.2 Stellen</t>
  </si>
  <si>
    <t>Tabelle 3.2</t>
  </si>
  <si>
    <t>Top-10-Berufe der 
Berufsausbildungsstellen</t>
  </si>
  <si>
    <t>betriebliche</t>
  </si>
  <si>
    <t>3.2 graphik 1</t>
  </si>
  <si>
    <t>3.2 graphik 2</t>
  </si>
  <si>
    <t>3.2 graphik 3</t>
  </si>
  <si>
    <t>3.2 graphik 4</t>
  </si>
  <si>
    <t>3.2</t>
  </si>
  <si>
    <t>5 graphik</t>
  </si>
  <si>
    <t>Stand: 22.06.2022</t>
  </si>
  <si>
    <t>Methodische Hinweise zur Revision der Statistik über gemeldete Berufsausbildungsstellen 2022</t>
  </si>
  <si>
    <t>Korrektur der Untererfassung</t>
  </si>
  <si>
    <t xml:space="preserve">Die Statistik über Berufsausbildungsstellen war bisher untererfasst und wird korrigiert. 
In der statistischen Datenaufbereitung wurde die Messung der Anwesenheitsgesamtheit (vgl. Absatz „Was versteht man unter Anwesenheitsgesamtheit?“) bisher nicht vollständig verarbeitet: Bei der monatlichen Zählung sind v. a. Stellen aus der Anwesenheitsgesamtheit ausgeschieden, die zwar zunächst im Laufe des Berichtsjahres zu besetzen waren, aber nunmehr erst im Folgejahr besetzt werden sollen.
Ab Berichtsmonat Juni 2022 werden nun rückwirkend ab dem Berichtsjahr 2006/2007 bis zum Berichtsjahr 2021/2022 Berufsausbildungsstellen, deren Ausbildungsbeginn vom aktuellen Berichtsjahr auf das nächste Berichtsjahr verschoben wurde, in beiden Berichtsjahren gezählt. Auch andere Konstellationen führen nun nicht mehr zu einem Rückgang der Zahl der gemeldeten Berufsausbildungsstellen in Bezug auf die Anwesenheitsgesamtheit eines Berichtsjahres. So wurde im Berichtsmonat April 2021 bei einigen Berufsausbildungsstellen der zunächst erfasste gewünschte Ausbildungsberuf operativ zu einem Beruf geändert, der kein anerkannter Ausbildungsberuf nach dem Berufsbildungsgesetz (BBiG) ist. Mit der Revision werden sie im Berichtsjahr 2020/21 nun, dem Ziel der Abbildung der Anwesenheitsgesamt entsprechend, auch nach April 2021 als Berufsausbildungsstellen gezählt.
Die Auswirkungen der Revision führen in den Berichtsjahren 2006/07 bis 2019/20 deutschlandweit zu einer Erhöhung zwischen 0,7 % und 1,1 %; allein im Berichtsjahr 2020/21 fallen sie mit 2,2 % höher aus.
Statistische Ergebnisse zu unbesetzten Berufsausbildungsstellen sind von der Revision nicht betroffen.
Nähere Informationen finden Sie im Methodenbericht „Revision der Statistik über Berufsausbildungsstellen 2022“.                                                                                                                                                                                                                                                                                                                                                                       </t>
  </si>
  <si>
    <t>https://statistik.arbeitsagentur.de/DE/Navigation/Grundlagen/Methodik-Qualitaet/Methodenberichte/Ausbildungsstellenmarkt/Methodenberichte-Ausbildungsstellenmarkt-Nav.html</t>
  </si>
  <si>
    <t>Was versteht man unter Anwesenheitsgesamtheit?</t>
  </si>
  <si>
    <t>Alle Berufsausbildungsstellen, die während eines Berichtsjahres (1. Oktober bis 30. September des Folgejahres) bei den Agenturen für Arbeit bzw. den Trägern der Grundsicherung gemeldet waren, werden jeweils kumuliert seit Beginn des Berichtsjahres ausgewiesen. Das bedeutet, dass jede Berufsausbildungsstelle, für die mindestens einmal während des Berichtsjahres ein Vermittlungsauftrag erteilt war, grundsätzlich bis zum Ende des Berichtsjahres in der Grundgesamtheit enthalten bleibt.</t>
  </si>
  <si>
    <t xml:space="preserve">3.2 Top 10 der Berufe - Bewerberinnen und Bewerber sowie Berufsausbildungsstellen </t>
  </si>
  <si>
    <t>GST</t>
  </si>
  <si>
    <t>555 AA Saarland</t>
  </si>
  <si>
    <t>55501 GSt Saarbrücken</t>
  </si>
  <si>
    <t>55503 GSt Blieskastel</t>
  </si>
  <si>
    <t>55505 GSt Heusweiler</t>
  </si>
  <si>
    <t>55509 GSt St. Ingbert</t>
  </si>
  <si>
    <t>55513 GSt Sulzbach</t>
  </si>
  <si>
    <t>55517 GSt Völklingen</t>
  </si>
  <si>
    <t>55519 GSt Saarlouis</t>
  </si>
  <si>
    <t>55521 GSt Lebach</t>
  </si>
  <si>
    <t>55523 GSt Merzig</t>
  </si>
  <si>
    <t>55525 GSt Wadern</t>
  </si>
  <si>
    <t>55527 GSt Neunkirchen</t>
  </si>
  <si>
    <t>55529 GSt Homburg</t>
  </si>
  <si>
    <t>55531 GSt St. Wendel</t>
  </si>
  <si>
    <t>roh_1</t>
  </si>
  <si>
    <t>Daten für die Stellen fehlen ('1 AA!B18-D21')</t>
  </si>
  <si>
    <t>Versatz</t>
  </si>
  <si>
    <t>Höhe</t>
  </si>
  <si>
    <t>Adresse</t>
  </si>
  <si>
    <t>roh_2_1</t>
  </si>
  <si>
    <t>roh_2_2</t>
  </si>
  <si>
    <t>roh_2_3</t>
  </si>
  <si>
    <t>roh_3.1</t>
  </si>
  <si>
    <t>Rohdaten Sp. F-I &amp; N-R? Tauchen nicht in Tabelle auf?</t>
  </si>
  <si>
    <t>!!Bei AA Saarland fehlt an 4. Stelle 'Studium und Weiterbildung nach Studium', hier nur 118, sonst 119</t>
  </si>
  <si>
    <t>roh_8_1</t>
  </si>
  <si>
    <t>roh_8_2</t>
  </si>
  <si>
    <t>roh_5</t>
  </si>
  <si>
    <t>roh_6</t>
  </si>
  <si>
    <t>7.4</t>
  </si>
  <si>
    <t>Zeitreihen bis zum jeweiligen Berichtsmonat</t>
  </si>
  <si>
    <t>Hinweis Ausbildungsmarkt</t>
  </si>
  <si>
    <t>Hinweis Berufsklassifikation</t>
  </si>
  <si>
    <t>Die Tabelle steht nur für Deutschland zur Verfügung.</t>
  </si>
  <si>
    <t>Die Tabellen stehen nur für Deutschland, Länder und Regionaldirektionen zur Verfügung.</t>
  </si>
  <si>
    <t>Die Tabelle steht nicht für Agenturen nach Geschäftsstellen zur Verfügung.</t>
  </si>
  <si>
    <t>Bewerberinnen und Bewerber sowie Berufsausbildungsstellen nach Geschäftsstellen</t>
  </si>
  <si>
    <t>7.4 Bewerberinnen und Bewerber sowie Berufsausbildungsstellen nach Agentur für Arbeit und Geschäftsstellen</t>
  </si>
  <si>
    <t>Stand: 13.01.2023</t>
  </si>
  <si>
    <t>Jüngere</t>
  </si>
  <si>
    <t>Transformation</t>
  </si>
  <si>
    <t>Ukraine-Krieg</t>
  </si>
  <si>
    <r>
      <rPr>
        <sz val="10"/>
        <rFont val="Arial"/>
        <family val="2"/>
      </rPr>
      <t xml:space="preserve">Die </t>
    </r>
    <r>
      <rPr>
        <u/>
        <sz val="10"/>
        <color indexed="12"/>
        <rFont val="Arial"/>
        <family val="2"/>
      </rPr>
      <t>Methodischen Hinweise</t>
    </r>
    <r>
      <rPr>
        <sz val="10"/>
        <rFont val="Arial"/>
        <family val="2"/>
      </rPr>
      <t xml:space="preserve"> der Statistik bieten ergänzende Informationen.</t>
    </r>
  </si>
  <si>
    <r>
      <rPr>
        <sz val="10"/>
        <rFont val="Arial"/>
        <family val="2"/>
      </rPr>
      <t xml:space="preserve">Die </t>
    </r>
    <r>
      <rPr>
        <u/>
        <sz val="10"/>
        <color indexed="12"/>
        <rFont val="Arial"/>
        <family val="2"/>
      </rPr>
      <t>Qualitätsberichte</t>
    </r>
    <r>
      <rPr>
        <sz val="10"/>
        <rFont val="Arial"/>
        <family val="2"/>
      </rPr>
      <t xml:space="preserve"> der Statistik erläutern die Entstehung und Aussagekraft der jeweiligen Fachstatistik.</t>
    </r>
  </si>
  <si>
    <r>
      <rPr>
        <sz val="10"/>
        <rFont val="Arial"/>
        <family val="2"/>
      </rPr>
      <t>Das</t>
    </r>
    <r>
      <rPr>
        <sz val="10"/>
        <color rgb="FF0000FF"/>
        <rFont val="Arial"/>
        <family val="2"/>
      </rPr>
      <t xml:space="preserve"> </t>
    </r>
    <r>
      <rPr>
        <u/>
        <sz val="10"/>
        <color indexed="12"/>
        <rFont val="Arial"/>
        <family val="2"/>
      </rPr>
      <t>Glossar</t>
    </r>
    <r>
      <rPr>
        <sz val="10"/>
        <color rgb="FF0000FF"/>
        <rFont val="Arial"/>
        <family val="2"/>
      </rPr>
      <t xml:space="preserve"> </t>
    </r>
    <r>
      <rPr>
        <sz val="10"/>
        <rFont val="Arial"/>
        <family val="2"/>
      </rPr>
      <t>enthält Erläuterungen zu allen statistisch relevanten Begriffen, die in den verschiedenen Produkten der Statistik der BA Verwendung finden.</t>
    </r>
  </si>
  <si>
    <r>
      <rPr>
        <sz val="10"/>
        <rFont val="Arial"/>
        <family val="2"/>
      </rPr>
      <t xml:space="preserve">bzw. der </t>
    </r>
    <r>
      <rPr>
        <u/>
        <sz val="10"/>
        <color indexed="12"/>
        <rFont val="Arial"/>
        <family val="2"/>
      </rPr>
      <t>Zeichenerklärung</t>
    </r>
    <r>
      <rPr>
        <sz val="10"/>
        <rFont val="Arial"/>
        <family val="2"/>
      </rPr>
      <t xml:space="preserve"> der Statistik der BA erläutert.</t>
    </r>
  </si>
  <si>
    <t>Methodische Hinweise zu den Statistiken über den Ausbildungsmarkt</t>
  </si>
  <si>
    <t>Das Berichtsjahr in der Ausbildungsmarktstatistik umfasst den Zeitraum 01. Oktober bis 30. September des Folgejahres.</t>
  </si>
  <si>
    <r>
      <t xml:space="preserve">nachrichtlich: versorgt </t>
    </r>
    <r>
      <rPr>
        <vertAlign val="superscript"/>
        <sz val="7"/>
        <color theme="1"/>
        <rFont val="Arial"/>
        <family val="2"/>
      </rPr>
      <t>1)</t>
    </r>
  </si>
  <si>
    <t>1) einmündend, mit Alternative und nicht mehr suchend</t>
  </si>
  <si>
    <t>Bewerberinnen und Bewerber sowie Berufsausbildungsstellen</t>
  </si>
  <si>
    <t>3.1 Bewerberinnen und Bewerber sowie betriebliche Berufsausbildungsstellen nach Berufen</t>
  </si>
  <si>
    <r>
      <t>dar. Personen im Kontext von Fluchtmigration</t>
    </r>
    <r>
      <rPr>
        <vertAlign val="superscript"/>
        <sz val="8"/>
        <color rgb="FF000000"/>
        <rFont val="Arial"/>
        <family val="2"/>
      </rPr>
      <t>1)</t>
    </r>
  </si>
  <si>
    <t>Berufsgruppen (KldB 2010)</t>
  </si>
  <si>
    <t>433 IT-Netzwerkt.,-Koord.,-Administr.,-Orga.</t>
  </si>
  <si>
    <t>Bewerberinnen und Bewerber nach Art des Verbleibs</t>
  </si>
  <si>
    <t>Berufsausbildungsstellen nach zuständiger Stelle</t>
  </si>
  <si>
    <t>Veränderung gegenüber Vorvorjahr (Sp. 1)</t>
  </si>
  <si>
    <t>Veränderung
gegenüber
Vorjahr (Sp. 1)</t>
  </si>
  <si>
    <t>Veränderungen gegenüber Vorvorjahr (Sp. 1)</t>
  </si>
  <si>
    <t>Veränderung gegenüber
Vorjahr (Sp. 1)</t>
  </si>
  <si>
    <t>x Nachweis nicht sinnvoll; .x Veränderungswert &gt; 250 %</t>
  </si>
  <si>
    <t>*) Aus Gründen der statistischen Geheimhaltung werden Zahlenwerte von 1 oder 2 und Daten, aus denen rechnerisch auf einen solchen Zahlenwert geschlossen werden kann, anonymisiert. 
x Nachweis nicht sinnvoll; .x Veränderungswert &gt; 250 %</t>
  </si>
  <si>
    <t>*) Aus Gründen der statistischen Geheimhaltung werden Zahlenwerte von 1 oder 2 und Daten, aus denen rechnerisch auf einen solchen Zahlenwert geschlossen werden kann, anonymisiert. 
x Nachweis nicht sinnvoll; .X Veränderungswert &gt; 250 %</t>
  </si>
  <si>
    <r>
      <t xml:space="preserve">Freie Berufe </t>
    </r>
    <r>
      <rPr>
        <vertAlign val="superscript"/>
        <sz val="8"/>
        <rFont val="Arial"/>
        <family val="2"/>
      </rPr>
      <t>2)</t>
    </r>
  </si>
  <si>
    <t xml:space="preserve">2) In der Kategorie freie Berufe sind auch Stellen mit Zugehörigkeit zur Architekten-, Wirtschaftsprüfer-, Psychotherapeuten- und Ingenieurkammer enthalten.
 </t>
  </si>
  <si>
    <r>
      <t xml:space="preserve">keine Angabe </t>
    </r>
    <r>
      <rPr>
        <vertAlign val="superscript"/>
        <sz val="8"/>
        <rFont val="Arial"/>
        <family val="2"/>
      </rPr>
      <t>3)</t>
    </r>
  </si>
  <si>
    <t>3) Die Kategorie enthält Stellen ohne Kammerzugehörigkeit, ohne Angabe und Stellen mit Zugehörigkeit zur Pflegekammer.</t>
  </si>
  <si>
    <t>x Über das Merkmal "Zuständige Stelle" kann von Januar 2021 bis März 2022 nicht berichtet werden.</t>
  </si>
  <si>
    <t>*) Aus Gründen der statistischen Geheimhaltung werden Zahlenwerte von 1 oder 2 und Daten, aus denen rechnerisch auf einen solchen Zahlenwert geschlossen werden kann, anonymisiert.</t>
  </si>
  <si>
    <t>Quelle: Statistik der Bundesagentur für Arbeit</t>
  </si>
  <si>
    <t xml:space="preserve">*) Aus Gründen der statistischen Geheimhaltung werden Zahlenwerte von 1 oder 2 und Daten, aus denen rechnerisch auf einen solchen Zahlenwert geschlossen werden kann, anonymisiert. 
</t>
  </si>
  <si>
    <r>
      <rPr>
        <vertAlign val="superscript"/>
        <sz val="7"/>
        <color theme="1"/>
        <rFont val="Arial"/>
        <family val="2"/>
      </rPr>
      <t>1)</t>
    </r>
    <r>
      <rPr>
        <sz val="7"/>
        <color theme="1"/>
        <rFont val="Arial"/>
        <family val="2"/>
      </rPr>
      <t xml:space="preserve"> Für ukrainische Staatsangehörige sind die aufenthaltsrechtlichen Informationen zum Fluchthintergrund stark untererfasst. Deshalb wird die Gesamtzahl der „Personen im Kontext Fluchtmigration“ nur unter Ausschluss von ukrainischen Staatsangehörigen ausgewiesen.</t>
    </r>
  </si>
  <si>
    <t>1) Für ukrainische Staatsangehörige sind die aufenthaltsrechtlichen Informationen zum Fluchthintergrund stark untererfasst. Deshalb wird die Gesamtzahl der „Personen im Kontext Fluchtmigration“ nur unter Ausschluss von ukrainischen Staatsangehörigen ausgewiesen.</t>
  </si>
  <si>
    <t>Tabelle 3.1 Bewerber</t>
  </si>
  <si>
    <t>Tabelle 3.1 Stellen</t>
  </si>
  <si>
    <t>Zeitreihe, jeweils aktueller Berichtsmonat</t>
  </si>
  <si>
    <t>Statistik-Service West</t>
  </si>
  <si>
    <t>0211/4306-470</t>
  </si>
  <si>
    <t>Statistik-Service-West@arbeitsagentur.de</t>
  </si>
  <si>
    <t>40474 Düsseldorf</t>
  </si>
  <si>
    <t>Josef-Gockeln-Str. 7</t>
  </si>
  <si>
    <t>0211/4306-331</t>
  </si>
  <si>
    <t>Gesamt</t>
  </si>
  <si>
    <t>*</t>
  </si>
  <si>
    <t>.x</t>
  </si>
  <si>
    <t>323 AA Bonn</t>
  </si>
  <si>
    <t>32301 GSt Bonn</t>
  </si>
  <si>
    <t>32309 GSt Eitorf</t>
  </si>
  <si>
    <t>32313 GSt Königswinter</t>
  </si>
  <si>
    <t>32317 GSt Siegburg</t>
  </si>
  <si>
    <t>323 AA Bonn323 AA Bonn</t>
  </si>
  <si>
    <t>32301 GSt Bonn32301 GSt Bonn</t>
  </si>
  <si>
    <t>32309 GSt Eitorf32309 GSt Eitorf</t>
  </si>
  <si>
    <t>32313 GSt Königswinter32313 GSt Königswinter</t>
  </si>
  <si>
    <t>32317 GSt Siegburg32317 GSt Siegburg</t>
  </si>
  <si>
    <t>Duale Ausbildung</t>
  </si>
  <si>
    <t>Abitur</t>
  </si>
  <si>
    <t>Studium und Weiterbildung nach Studium</t>
  </si>
  <si>
    <t xml:space="preserve">   Kaufmann/-frau - Büromanagement</t>
  </si>
  <si>
    <t xml:space="preserve">   Medizinische/r Fachangestellte/r</t>
  </si>
  <si>
    <t xml:space="preserve">   Kfz.mechatroniker - PKW-Technik</t>
  </si>
  <si>
    <t xml:space="preserve">   Verkäufer/in</t>
  </si>
  <si>
    <t xml:space="preserve">   Anlagenmech. - Sanitär-/Heiz.-Klimatech.</t>
  </si>
  <si>
    <t xml:space="preserve">   Fachinformatiker-Anwendungsentwicklung</t>
  </si>
  <si>
    <t xml:space="preserve">   Elektroniker/in- Energie-/Gebäudetechnik</t>
  </si>
  <si>
    <t xml:space="preserve">   Kaufmann/-frau im Einzelhandel</t>
  </si>
  <si>
    <t xml:space="preserve">   Automobilkaufmann/-frau</t>
  </si>
  <si>
    <t xml:space="preserve">   Tischler/in</t>
  </si>
  <si>
    <t xml:space="preserve">   Fachinformatiker/in - Systemintegration</t>
  </si>
  <si>
    <t xml:space="preserve">   Maler/Lackierer - Gestaltung/Instandh.</t>
  </si>
  <si>
    <t xml:space="preserve">   Verwaltungsfachangest.- Kommunalverwalt.</t>
  </si>
  <si>
    <t xml:space="preserve">   Zahnmedizinische/r Fachangestellte/r</t>
  </si>
  <si>
    <t xml:space="preserve">   Verwaltungsfachangest.- Bundesverwaltung</t>
  </si>
  <si>
    <t xml:space="preserve">   Tiermedizinische/r Fachangestellte/r</t>
  </si>
  <si>
    <t xml:space="preserve">   Immobilienkaufmann/-frau</t>
  </si>
  <si>
    <t xml:space="preserve">   Industriekaufmann/-frau</t>
  </si>
  <si>
    <t xml:space="preserve">   Drogist/in</t>
  </si>
  <si>
    <t xml:space="preserve">   Handelsfachwirt/in (Ausbildung)</t>
  </si>
  <si>
    <t xml:space="preserve">   Bankkaufmann/-frau</t>
  </si>
  <si>
    <t xml:space="preserve">   Fachkraft - Lagerlogistik</t>
  </si>
  <si>
    <t xml:space="preserve">   Kfm. - Versicherungen/Finanzanlagen</t>
  </si>
  <si>
    <t>AA Bonn</t>
  </si>
  <si>
    <t>GSt Bonn</t>
  </si>
  <si>
    <t>GSt Eitorf</t>
  </si>
  <si>
    <t>GSt Königswinter</t>
  </si>
  <si>
    <t>GSt Siegburg</t>
  </si>
  <si>
    <t>2020/21</t>
  </si>
  <si>
    <t>2021/22</t>
  </si>
  <si>
    <t>2022/23</t>
  </si>
  <si>
    <t>2017/18</t>
  </si>
  <si>
    <t>2018/19</t>
  </si>
  <si>
    <t>2019/20</t>
  </si>
  <si>
    <t>Berichtsjahr 2022/2023, März 2023</t>
  </si>
  <si>
    <t>Agentur für Arbeit Bonn</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</si>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</sst>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2" formatCode="_-* #,##0\ &quot;€&quot;_-;\-* #,##0\ &quot;€&quot;_-;_-* &quot;-&quot;\ &quot;€&quot;_-;_-@_-"/>
    <numFmt numFmtId="44" formatCode="_-* #,##0.00\ &quot;€&quot;_-;\-* #,##0.00\ &quot;€&quot;_-;_-* &quot;-&quot;??\ &quot;€&quot;_-;_-@_-"/>
    <numFmt numFmtId="164" formatCode="_-* #,##0_-;\-* #,##0_-;_-* &quot;-&quot;_-;_-@_-"/>
    <numFmt numFmtId="165" formatCode="_-* #,##0.00_-;\-* #,##0.00_-;_-* &quot;-&quot;??_-;_-@_-"/>
    <numFmt numFmtId="166" formatCode="#,##0.0"/>
    <numFmt numFmtId="167" formatCode="#,###,##0;\-#,###,##0;\-"/>
    <numFmt numFmtId="168" formatCode="#,###,##0.0;\-#,###,##0.0;\-"/>
    <numFmt numFmtId="169" formatCode="mmmm\ yyyy"/>
    <numFmt numFmtId="170" formatCode="#,###,##0;\-#,###,##0;\ "/>
    <numFmt numFmtId="171" formatCode="&quot;   &quot;\ @"/>
    <numFmt numFmtId="172" formatCode="&quot;Der Ausbildungsmarkt im&quot;\ mmmm\ yyyy"/>
    <numFmt numFmtId="173" formatCode="yyyy\ \/\ yyyy"/>
    <numFmt numFmtId="174" formatCode="\+#,##0_ ;\-#,##0\ "/>
    <numFmt numFmtId="175" formatCode="* #,##0;* \-_ #,##0;\-"/>
    <numFmt numFmtId="176" formatCode="* 0.0;* \-_ 0.0;\-"/>
    <numFmt numFmtId="177" formatCode="_-* #,##0.0\ _€_-;_-* \-\ #,##0.0\ _€_-;_-* \'\-\'??\ _€_-;_-@_-"/>
    <numFmt numFmtId="178" formatCode="#,##0.0;\-#,##0.0;\-"/>
    <numFmt numFmtId="179" formatCode="0.0"/>
    <numFmt numFmtId="180" formatCode="* #,##0;* \-#,##0;\-"/>
    <numFmt numFmtId="181" formatCode="#,###,##0.0;\-#,###,##0.0;\ "/>
    <numFmt numFmtId="182" formatCode="dd/\ mmmm\ yyyy"/>
  </numFmts>
  <fonts count="83" x14ac:knownFonts="1">
    <font>
      <sz val="11"/>
      <color theme="1"/>
      <name val="Arial"/>
      <family val="2"/>
    </font>
    <font>
      <sz val="10"/>
      <color theme="1"/>
      <name val="Arial"/>
      <family val="2"/>
    </font>
    <font>
      <sz val="10"/>
      <color theme="1"/>
      <name val="Arial"/>
      <family val="2"/>
    </font>
    <font>
      <sz val="10"/>
      <color rgb="FF000000"/>
      <name val="Arial"/>
      <family val="2"/>
    </font>
    <font>
      <sz val="8"/>
      <color rgb="FF000000"/>
      <name val="Arial"/>
      <family val="2"/>
    </font>
    <font>
      <b/>
      <sz val="10"/>
      <color rgb="FF000000"/>
      <name val="Arial"/>
      <family val="2"/>
    </font>
    <font>
      <sz val="10"/>
      <color theme="1"/>
      <name val="Arial"/>
      <family val="2"/>
    </font>
    <font>
      <b/>
      <sz val="10"/>
      <color theme="1"/>
      <name val="Arial"/>
      <family val="2"/>
    </font>
    <font>
      <sz val="6"/>
      <color rgb="FF000000"/>
      <name val="Arial"/>
      <family val="2"/>
    </font>
    <font>
      <sz val="7"/>
      <color rgb="FF000000"/>
      <name val="Arial"/>
      <family val="2"/>
    </font>
    <font>
      <sz val="7"/>
      <color theme="1"/>
      <name val="Arial"/>
      <family val="2"/>
    </font>
    <font>
      <sz val="8"/>
      <color theme="1"/>
      <name val="Arial"/>
      <family val="2"/>
    </font>
    <font>
      <b/>
      <sz val="8"/>
      <color theme="1"/>
      <name val="Arial"/>
      <family val="2"/>
    </font>
    <font>
      <sz val="9"/>
      <color theme="1"/>
      <name val="Arial"/>
      <family val="2"/>
    </font>
    <font>
      <b/>
      <sz val="8"/>
      <color rgb="FF000000"/>
      <name val="Arial"/>
      <family val="2"/>
    </font>
    <font>
      <sz val="11"/>
      <color theme="1"/>
      <name val="Arial"/>
      <family val="2"/>
    </font>
    <font>
      <sz val="10"/>
      <name val="Arial"/>
      <family val="2"/>
    </font>
    <font>
      <sz val="9"/>
      <name val="Arial"/>
      <family val="2"/>
    </font>
    <font>
      <u/>
      <sz val="10"/>
      <name val="Arial"/>
      <family val="2"/>
    </font>
    <font>
      <b/>
      <sz val="12"/>
      <name val="Arial"/>
      <family val="2"/>
    </font>
    <font>
      <b/>
      <sz val="14"/>
      <name val="Arial"/>
      <family val="2"/>
    </font>
    <font>
      <u/>
      <sz val="10"/>
      <color indexed="12"/>
      <name val="Arial"/>
      <family val="2"/>
    </font>
    <font>
      <sz val="10"/>
      <color indexed="8"/>
      <name val="Arial"/>
      <family val="2"/>
    </font>
    <font>
      <b/>
      <sz val="10"/>
      <name val="Arial"/>
      <family val="2"/>
    </font>
    <font>
      <u/>
      <sz val="10"/>
      <color indexed="8"/>
      <name val="Arial"/>
      <family val="2"/>
    </font>
    <font>
      <b/>
      <sz val="11"/>
      <color theme="1"/>
      <name val="Arial"/>
      <family val="2"/>
    </font>
    <font>
      <b/>
      <i/>
      <sz val="10"/>
      <color indexed="9"/>
      <name val="Arial"/>
      <family val="2"/>
    </font>
    <font>
      <sz val="12"/>
      <name val="Arial"/>
      <family val="2"/>
    </font>
    <font>
      <sz val="7"/>
      <name val="Arial"/>
      <family val="2"/>
    </font>
    <font>
      <sz val="8"/>
      <name val="Arial"/>
      <family val="2"/>
    </font>
    <font>
      <b/>
      <sz val="10"/>
      <color indexed="12"/>
      <name val="Arial"/>
      <family val="2"/>
    </font>
    <font>
      <b/>
      <sz val="10"/>
      <color indexed="8"/>
      <name val="Arial"/>
      <family val="2"/>
    </font>
    <font>
      <b/>
      <sz val="11"/>
      <name val="Arial"/>
      <family val="2"/>
    </font>
    <font>
      <u/>
      <sz val="10"/>
      <color theme="10"/>
      <name val="Arial"/>
      <family val="2"/>
    </font>
    <font>
      <b/>
      <sz val="9"/>
      <name val="Arial"/>
      <family val="2"/>
    </font>
    <font>
      <sz val="9"/>
      <color indexed="8"/>
      <name val="Arial"/>
      <family val="2"/>
    </font>
    <font>
      <b/>
      <sz val="9"/>
      <color indexed="8"/>
      <name val="Arial"/>
      <family val="2"/>
    </font>
    <font>
      <sz val="11"/>
      <color rgb="FFFF0000"/>
      <name val="Arial"/>
      <family val="2"/>
    </font>
    <font>
      <u/>
      <sz val="8"/>
      <color theme="3" tint="0.39997558519241921"/>
      <name val="Arial"/>
      <family val="2"/>
    </font>
    <font>
      <sz val="8"/>
      <color rgb="FFFF0000"/>
      <name val="Arial"/>
      <family val="2"/>
    </font>
    <font>
      <u/>
      <sz val="9"/>
      <color indexed="12"/>
      <name val="Arial"/>
      <family val="2"/>
    </font>
    <font>
      <u/>
      <sz val="9"/>
      <color theme="0"/>
      <name val="Arial"/>
      <family val="2"/>
    </font>
    <font>
      <sz val="6"/>
      <name val="Arial"/>
      <family val="2"/>
    </font>
    <font>
      <b/>
      <sz val="8"/>
      <name val="Arial"/>
      <family val="2"/>
    </font>
    <font>
      <vertAlign val="superscript"/>
      <sz val="8"/>
      <name val="Arial"/>
      <family val="2"/>
    </font>
    <font>
      <sz val="11"/>
      <color rgb="FF7030A0"/>
      <name val="Arial"/>
      <family val="2"/>
    </font>
    <font>
      <sz val="11"/>
      <color theme="3" tint="0.39997558519241921"/>
      <name val="Arial"/>
      <family val="2"/>
    </font>
    <font>
      <sz val="11"/>
      <color rgb="FF00B0F0"/>
      <name val="Arial"/>
      <family val="2"/>
    </font>
    <font>
      <vertAlign val="superscript"/>
      <sz val="7"/>
      <color theme="1"/>
      <name val="Arial"/>
      <family val="2"/>
    </font>
    <font>
      <b/>
      <sz val="12"/>
      <color theme="1"/>
      <name val="Arial"/>
      <family val="2"/>
    </font>
    <font>
      <sz val="6"/>
      <color theme="1"/>
      <name val="Arial"/>
      <family val="2"/>
    </font>
    <font>
      <sz val="10"/>
      <color theme="1"/>
      <name val="72"/>
      <family val="2"/>
    </font>
    <font>
      <sz val="11"/>
      <color theme="0"/>
      <name val="Arial"/>
      <family val="2"/>
    </font>
    <font>
      <u/>
      <sz val="9"/>
      <color rgb="FF0000FF"/>
      <name val="Arial"/>
      <family val="2"/>
    </font>
    <font>
      <sz val="10"/>
      <color rgb="FFFF0000"/>
      <name val="Arial"/>
      <family val="2"/>
    </font>
    <font>
      <u/>
      <sz val="11"/>
      <color theme="11"/>
      <name val="Arial"/>
      <family val="2"/>
    </font>
    <font>
      <sz val="18"/>
      <color theme="3"/>
      <name val="Cambria"/>
      <family val="2"/>
      <scheme val="major"/>
    </font>
    <font>
      <b/>
      <sz val="15"/>
      <color theme="3"/>
      <name val="Arial"/>
      <family val="2"/>
    </font>
    <font>
      <b/>
      <sz val="13"/>
      <color theme="3"/>
      <name val="Arial"/>
      <family val="2"/>
    </font>
    <font>
      <b/>
      <sz val="11"/>
      <color theme="3"/>
      <name val="Arial"/>
      <family val="2"/>
    </font>
    <font>
      <sz val="11"/>
      <color rgb="FF006100"/>
      <name val="Arial"/>
      <family val="2"/>
    </font>
    <font>
      <sz val="11"/>
      <color rgb="FF9C0006"/>
      <name val="Arial"/>
      <family val="2"/>
    </font>
    <font>
      <sz val="11"/>
      <color rgb="FF9C65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i/>
      <sz val="11"/>
      <color rgb="FF7F7F7F"/>
      <name val="Arial"/>
      <family val="2"/>
    </font>
    <font>
      <u/>
      <sz val="11"/>
      <color theme="10"/>
      <name val="Arial"/>
      <family val="2"/>
    </font>
    <font>
      <sz val="10"/>
      <color theme="4" tint="-0.249977111117893"/>
      <name val="Arial"/>
      <family val="2"/>
    </font>
    <font>
      <sz val="10"/>
      <name val="Arial"/>
      <family val="2"/>
    </font>
    <font>
      <u/>
      <sz val="11"/>
      <color theme="10"/>
      <name val="Calibri"/>
      <family val="2"/>
      <scheme val="minor"/>
    </font>
    <font>
      <b/>
      <sz val="10"/>
      <color rgb="FFFF0000"/>
      <name val="Arial"/>
      <family val="2"/>
    </font>
    <font>
      <sz val="10"/>
      <name val="Arial"/>
      <family val="2"/>
    </font>
    <font>
      <u/>
      <sz val="9"/>
      <color theme="10"/>
      <name val="Arial"/>
      <family val="2"/>
    </font>
    <font>
      <i/>
      <sz val="10"/>
      <color theme="1"/>
      <name val="Arial"/>
      <family val="2"/>
    </font>
    <font>
      <b/>
      <i/>
      <sz val="12"/>
      <color rgb="FF7030A0"/>
      <name val="Arial"/>
      <family val="2"/>
    </font>
    <font>
      <sz val="10"/>
      <color rgb="FF7030A0"/>
      <name val="Arial"/>
      <family val="2"/>
    </font>
    <font>
      <i/>
      <sz val="12"/>
      <color rgb="FF7030A0"/>
      <name val="Arial"/>
      <family val="2"/>
    </font>
    <font>
      <sz val="10"/>
      <name val="Arial"/>
      <family val="2"/>
    </font>
    <font>
      <sz val="10"/>
      <color rgb="FF0000FF"/>
      <name val="Arial"/>
      <family val="2"/>
    </font>
    <font>
      <vertAlign val="superscript"/>
      <sz val="8"/>
      <color rgb="FF000000"/>
      <name val="Arial"/>
      <family val="2"/>
    </font>
  </fonts>
  <fills count="38">
    <fill>
      <patternFill patternType="none"/>
    </fill>
    <fill>
      <patternFill patternType="gray125"/>
    </fill>
    <fill>
      <patternFill patternType="solid">
        <fgColor rgb="FFFFFFFF"/>
      </patternFill>
    </fill>
    <fill>
      <patternFill patternType="solid">
        <fgColor rgb="FFFFFFFF"/>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rgb="FFFFFF00"/>
        <bgColor indexed="64"/>
      </patternFill>
    </fill>
  </fills>
  <borders count="50">
    <border>
      <left/>
      <right/>
      <top/>
      <bottom/>
      <diagonal/>
    </border>
    <border>
      <left/>
      <right/>
      <top/>
      <bottom style="thin">
        <color auto="1"/>
      </bottom>
      <diagonal/>
    </border>
    <border>
      <left/>
      <right/>
      <top/>
      <bottom style="thin">
        <color rgb="FF404040"/>
      </bottom>
      <diagonal/>
    </border>
    <border>
      <left style="hair">
        <color rgb="FFC0C0C0"/>
      </left>
      <right/>
      <top style="hair">
        <color rgb="FFC0C0C0"/>
      </top>
      <bottom/>
      <diagonal/>
    </border>
    <border>
      <left style="hair">
        <color rgb="FFC0C0C0"/>
      </left>
      <right style="hair">
        <color rgb="FFC0C0C0"/>
      </right>
      <top style="hair">
        <color rgb="FFC0C0C0"/>
      </top>
      <bottom/>
      <diagonal/>
    </border>
    <border>
      <left/>
      <right style="hair">
        <color rgb="FFC0C0C0"/>
      </right>
      <top style="hair">
        <color rgb="FFC0C0C0"/>
      </top>
      <bottom/>
      <diagonal/>
    </border>
    <border>
      <left/>
      <right/>
      <top style="hair">
        <color rgb="FFC0C0C0"/>
      </top>
      <bottom/>
      <diagonal/>
    </border>
    <border>
      <left style="hair">
        <color rgb="FFC0C0C0"/>
      </left>
      <right/>
      <top/>
      <bottom/>
      <diagonal/>
    </border>
    <border>
      <left style="hair">
        <color rgb="FFC0C0C0"/>
      </left>
      <right style="hair">
        <color rgb="FFC0C0C0"/>
      </right>
      <top/>
      <bottom style="hair">
        <color rgb="FFC0C0C0"/>
      </bottom>
      <diagonal/>
    </border>
    <border>
      <left/>
      <right style="hair">
        <color rgb="FFC0C0C0"/>
      </right>
      <top/>
      <bottom style="hair">
        <color rgb="FFC0C0C0"/>
      </bottom>
      <diagonal/>
    </border>
    <border>
      <left/>
      <right/>
      <top/>
      <bottom style="hair">
        <color rgb="FFC0C0C0"/>
      </bottom>
      <diagonal/>
    </border>
    <border>
      <left style="hair">
        <color rgb="FFC0C0C0"/>
      </left>
      <right style="hair">
        <color rgb="FFC0C0C0"/>
      </right>
      <top style="hair">
        <color rgb="FFC0C0C0"/>
      </top>
      <bottom style="hair">
        <color rgb="FFC0C0C0"/>
      </bottom>
      <diagonal/>
    </border>
    <border>
      <left/>
      <right style="hair">
        <color rgb="FFC0C0C0"/>
      </right>
      <top style="hair">
        <color rgb="FFC0C0C0"/>
      </top>
      <bottom style="hair">
        <color rgb="FFC0C0C0"/>
      </bottom>
      <diagonal/>
    </border>
    <border>
      <left style="hair">
        <color rgb="FFC0C0C0"/>
      </left>
      <right style="hair">
        <color rgb="FFC0C0C0"/>
      </right>
      <top/>
      <bottom/>
      <diagonal/>
    </border>
    <border>
      <left/>
      <right style="hair">
        <color rgb="FFC0C0C0"/>
      </right>
      <top/>
      <bottom/>
      <diagonal/>
    </border>
    <border>
      <left style="hair">
        <color rgb="FFC0C0C0"/>
      </left>
      <right/>
      <top/>
      <bottom style="hair">
        <color rgb="FFC0C0C0"/>
      </bottom>
      <diagonal/>
    </border>
    <border>
      <left/>
      <right/>
      <top style="hair">
        <color rgb="FFC0C0C0"/>
      </top>
      <bottom style="hair">
        <color rgb="FFC0C0C0"/>
      </bottom>
      <diagonal/>
    </border>
    <border>
      <left style="hair">
        <color rgb="FFC0C0C0"/>
      </left>
      <right/>
      <top style="hair">
        <color rgb="FFC0C0C0"/>
      </top>
      <bottom style="hair">
        <color rgb="FFC0C0C0"/>
      </bottom>
      <diagonal/>
    </border>
    <border>
      <left style="hair">
        <color indexed="22"/>
      </left>
      <right style="hair">
        <color indexed="22"/>
      </right>
      <top style="hair">
        <color indexed="22"/>
      </top>
      <bottom/>
      <diagonal/>
    </border>
    <border>
      <left style="hair">
        <color indexed="22"/>
      </left>
      <right style="hair">
        <color indexed="22"/>
      </right>
      <top/>
      <bottom/>
      <diagonal/>
    </border>
    <border>
      <left style="hair">
        <color indexed="22"/>
      </left>
      <right style="hair">
        <color indexed="22"/>
      </right>
      <top/>
      <bottom style="hair">
        <color indexed="22"/>
      </bottom>
      <diagonal/>
    </border>
    <border>
      <left style="hair">
        <color indexed="22"/>
      </left>
      <right style="hair">
        <color indexed="22"/>
      </right>
      <top style="hair">
        <color indexed="22"/>
      </top>
      <bottom style="hair">
        <color indexed="22"/>
      </bottom>
      <diagonal/>
    </border>
    <border>
      <left/>
      <right/>
      <top style="hair">
        <color indexed="22"/>
      </top>
      <bottom/>
      <diagonal/>
    </border>
    <border>
      <left/>
      <right style="hair">
        <color indexed="22"/>
      </right>
      <top style="hair">
        <color indexed="22"/>
      </top>
      <bottom/>
      <diagonal/>
    </border>
    <border>
      <left/>
      <right style="hair">
        <color indexed="22"/>
      </right>
      <top/>
      <bottom/>
      <diagonal/>
    </border>
    <border>
      <left/>
      <right/>
      <top/>
      <bottom style="hair">
        <color indexed="22"/>
      </bottom>
      <diagonal/>
    </border>
    <border>
      <left/>
      <right style="hair">
        <color indexed="22"/>
      </right>
      <top/>
      <bottom style="hair">
        <color indexed="22"/>
      </bottom>
      <diagonal/>
    </border>
    <border>
      <left style="hair">
        <color indexed="22"/>
      </left>
      <right/>
      <top style="hair">
        <color indexed="22"/>
      </top>
      <bottom/>
      <diagonal/>
    </border>
    <border>
      <left style="hair">
        <color indexed="22"/>
      </left>
      <right/>
      <top/>
      <bottom/>
      <diagonal/>
    </border>
    <border>
      <left style="hair">
        <color indexed="22"/>
      </left>
      <right style="hair">
        <color indexed="22"/>
      </right>
      <top style="hair">
        <color indexed="22"/>
      </top>
      <bottom/>
      <diagonal/>
    </border>
    <border>
      <left style="hair">
        <color indexed="22"/>
      </left>
      <right style="hair">
        <color indexed="22"/>
      </right>
      <top/>
      <bottom style="hair">
        <color rgb="FFC0C0C0"/>
      </bottom>
      <diagonal/>
    </border>
    <border>
      <left/>
      <right style="hair">
        <color indexed="22"/>
      </right>
      <top/>
      <bottom style="hair">
        <color rgb="FFC0C0C0"/>
      </bottom>
      <diagonal/>
    </border>
    <border>
      <left style="hair">
        <color indexed="22"/>
      </left>
      <right style="hair">
        <color indexed="22"/>
      </right>
      <top style="hair">
        <color rgb="FFC0C0C0"/>
      </top>
      <bottom/>
      <diagonal/>
    </border>
    <border>
      <left style="hair">
        <color indexed="22"/>
      </left>
      <right style="hair">
        <color rgb="FFC0C0C0"/>
      </right>
      <top style="hair">
        <color rgb="FFC0C0C0"/>
      </top>
      <bottom/>
      <diagonal/>
    </border>
    <border>
      <left/>
      <right style="hair">
        <color indexed="22"/>
      </right>
      <top style="hair">
        <color indexed="22"/>
      </top>
      <bottom style="hair">
        <color indexed="2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hair">
        <color theme="0" tint="-0.24994659260841701"/>
      </bottom>
      <diagonal/>
    </border>
    <border>
      <left style="hair">
        <color rgb="FFC0C0C0"/>
      </left>
      <right style="hair">
        <color indexed="22"/>
      </right>
      <top style="hair">
        <color rgb="FFC0C0C0"/>
      </top>
      <bottom/>
      <diagonal/>
    </border>
    <border>
      <left/>
      <right/>
      <top style="hair">
        <color theme="0" tint="-0.24994659260841701"/>
      </top>
      <bottom/>
      <diagonal/>
    </border>
    <border>
      <left style="hair">
        <color indexed="22"/>
      </left>
      <right/>
      <top style="hair">
        <color rgb="FFC0C0C0"/>
      </top>
      <bottom/>
      <diagonal/>
    </border>
    <border>
      <left style="hair">
        <color indexed="22"/>
      </left>
      <right/>
      <top/>
      <bottom style="hair">
        <color rgb="FFC0C0C0"/>
      </bottom>
      <diagonal/>
    </border>
    <border>
      <left/>
      <right/>
      <top/>
      <bottom style="thin">
        <color theme="1" tint="0.24994659260841701"/>
      </bottom>
      <diagonal/>
    </border>
  </borders>
  <cellStyleXfs count="67">
    <xf numFmtId="0" fontId="0" fillId="0" borderId="0"/>
    <xf numFmtId="0" fontId="21" fillId="0" borderId="0" applyNumberFormat="0" applyFill="0" applyBorder="0" applyAlignment="0" applyProtection="0">
      <alignment vertical="top"/>
      <protection locked="0"/>
    </xf>
    <xf numFmtId="0" fontId="55" fillId="0" borderId="0" applyNumberForma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44" fontId="15" fillId="0" borderId="0" applyFont="0" applyFill="0" applyBorder="0" applyAlignment="0" applyProtection="0"/>
    <xf numFmtId="42" fontId="15" fillId="0" borderId="0" applyFont="0" applyFill="0" applyBorder="0" applyAlignment="0" applyProtection="0"/>
    <xf numFmtId="9" fontId="15" fillId="0" borderId="0" applyFont="0" applyFill="0" applyBorder="0" applyAlignment="0" applyProtection="0"/>
    <xf numFmtId="0" fontId="56" fillId="0" borderId="0" applyNumberFormat="0" applyFill="0" applyBorder="0" applyAlignment="0" applyProtection="0"/>
    <xf numFmtId="0" fontId="57" fillId="0" borderId="35" applyNumberFormat="0" applyFill="0" applyAlignment="0" applyProtection="0"/>
    <xf numFmtId="0" fontId="58" fillId="0" borderId="36" applyNumberFormat="0" applyFill="0" applyAlignment="0" applyProtection="0"/>
    <xf numFmtId="0" fontId="59" fillId="0" borderId="37" applyNumberFormat="0" applyFill="0" applyAlignment="0" applyProtection="0"/>
    <xf numFmtId="0" fontId="59" fillId="0" borderId="0" applyNumberFormat="0" applyFill="0" applyBorder="0" applyAlignment="0" applyProtection="0"/>
    <xf numFmtId="0" fontId="60" fillId="5" borderId="0" applyNumberFormat="0" applyBorder="0" applyAlignment="0" applyProtection="0"/>
    <xf numFmtId="0" fontId="61" fillId="6" borderId="0" applyNumberFormat="0" applyBorder="0" applyAlignment="0" applyProtection="0"/>
    <xf numFmtId="0" fontId="62" fillId="7" borderId="0" applyNumberFormat="0" applyBorder="0" applyAlignment="0" applyProtection="0"/>
    <xf numFmtId="0" fontId="63" fillId="8" borderId="38" applyNumberFormat="0" applyAlignment="0" applyProtection="0"/>
    <xf numFmtId="0" fontId="64" fillId="9" borderId="39" applyNumberFormat="0" applyAlignment="0" applyProtection="0"/>
    <xf numFmtId="0" fontId="65" fillId="9" borderId="38" applyNumberFormat="0" applyAlignment="0" applyProtection="0"/>
    <xf numFmtId="0" fontId="66" fillId="0" borderId="40" applyNumberFormat="0" applyFill="0" applyAlignment="0" applyProtection="0"/>
    <xf numFmtId="0" fontId="67" fillId="10" borderId="41" applyNumberFormat="0" applyAlignment="0" applyProtection="0"/>
    <xf numFmtId="0" fontId="37" fillId="0" borderId="0" applyNumberFormat="0" applyFill="0" applyBorder="0" applyAlignment="0" applyProtection="0"/>
    <xf numFmtId="0" fontId="15" fillId="11" borderId="42" applyNumberFormat="0" applyFont="0" applyAlignment="0" applyProtection="0"/>
    <xf numFmtId="0" fontId="68" fillId="0" borderId="0" applyNumberFormat="0" applyFill="0" applyBorder="0" applyAlignment="0" applyProtection="0"/>
    <xf numFmtId="0" fontId="25" fillId="0" borderId="43" applyNumberFormat="0" applyFill="0" applyAlignment="0" applyProtection="0"/>
    <xf numFmtId="0" fontId="52"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52" fillId="27" borderId="0" applyNumberFormat="0" applyBorder="0" applyAlignment="0" applyProtection="0"/>
    <xf numFmtId="0" fontId="52"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52" fillId="31" borderId="0" applyNumberFormat="0" applyBorder="0" applyAlignment="0" applyProtection="0"/>
    <xf numFmtId="0" fontId="52"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52" fillId="35" borderId="0" applyNumberFormat="0" applyBorder="0" applyAlignment="0" applyProtection="0"/>
    <xf numFmtId="0" fontId="16" fillId="0" borderId="0"/>
    <xf numFmtId="0" fontId="16" fillId="0" borderId="0"/>
    <xf numFmtId="0" fontId="15" fillId="0" borderId="0"/>
    <xf numFmtId="0" fontId="69" fillId="0" borderId="0" applyNumberFormat="0" applyFill="0" applyBorder="0" applyAlignment="0" applyProtection="0"/>
    <xf numFmtId="0" fontId="33"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69" fillId="0" borderId="0" applyNumberFormat="0" applyFill="0" applyBorder="0" applyAlignment="0" applyProtection="0"/>
    <xf numFmtId="0" fontId="33" fillId="0" borderId="0" applyNumberFormat="0" applyFill="0" applyBorder="0" applyAlignment="0" applyProtection="0">
      <alignment vertical="top"/>
      <protection locked="0"/>
    </xf>
    <xf numFmtId="0" fontId="15" fillId="0" borderId="0"/>
    <xf numFmtId="0" fontId="71" fillId="0" borderId="0"/>
    <xf numFmtId="0" fontId="15" fillId="0" borderId="0"/>
    <xf numFmtId="0" fontId="72" fillId="0" borderId="0" applyNumberFormat="0" applyFill="0" applyBorder="0" applyAlignment="0" applyProtection="0"/>
    <xf numFmtId="0" fontId="3" fillId="0" borderId="0"/>
    <xf numFmtId="0" fontId="16" fillId="0" borderId="0"/>
    <xf numFmtId="0" fontId="74" fillId="0" borderId="0"/>
    <xf numFmtId="0" fontId="33" fillId="0" borderId="0" applyNumberFormat="0" applyFill="0" applyBorder="0" applyAlignment="0" applyProtection="0"/>
    <xf numFmtId="0" fontId="80" fillId="0" borderId="0"/>
    <xf numFmtId="0" fontId="15" fillId="0" borderId="0"/>
  </cellStyleXfs>
  <cellXfs count="716">
    <xf numFmtId="0" fontId="0" fillId="0" borderId="0" xfId="0"/>
    <xf numFmtId="0" fontId="10" fillId="0" borderId="0" xfId="0" applyFont="1"/>
    <xf numFmtId="167" fontId="11" fillId="0" borderId="0" xfId="0" applyNumberFormat="1" applyFont="1" applyBorder="1" applyAlignment="1">
      <alignment horizontal="right"/>
    </xf>
    <xf numFmtId="168" fontId="11" fillId="0" borderId="0" xfId="0" applyNumberFormat="1" applyFont="1" applyBorder="1" applyAlignment="1">
      <alignment horizontal="right"/>
    </xf>
    <xf numFmtId="0" fontId="0" fillId="3" borderId="0" xfId="0" applyFill="1"/>
    <xf numFmtId="0" fontId="0" fillId="0" borderId="0" xfId="0" applyAlignment="1">
      <alignment horizontal="right"/>
    </xf>
    <xf numFmtId="0" fontId="21" fillId="0" borderId="0" xfId="1" applyBorder="1" applyAlignment="1" applyProtection="1">
      <alignment horizontal="right"/>
    </xf>
    <xf numFmtId="0" fontId="21" fillId="0" borderId="0" xfId="1" applyAlignment="1" applyProtection="1">
      <alignment wrapText="1"/>
    </xf>
    <xf numFmtId="0" fontId="12" fillId="0" borderId="3" xfId="0" applyFont="1" applyBorder="1"/>
    <xf numFmtId="167" fontId="11" fillId="0" borderId="13" xfId="0" applyNumberFormat="1" applyFont="1" applyBorder="1" applyAlignment="1">
      <alignment horizontal="right"/>
    </xf>
    <xf numFmtId="167" fontId="11" fillId="0" borderId="14" xfId="0" applyNumberFormat="1" applyFont="1" applyBorder="1" applyAlignment="1">
      <alignment horizontal="right"/>
    </xf>
    <xf numFmtId="167" fontId="11" fillId="0" borderId="7" xfId="0" applyNumberFormat="1" applyFont="1" applyBorder="1" applyAlignment="1">
      <alignment horizontal="right"/>
    </xf>
    <xf numFmtId="168" fontId="11" fillId="0" borderId="14" xfId="0" applyNumberFormat="1" applyFont="1" applyBorder="1" applyAlignment="1">
      <alignment horizontal="right"/>
    </xf>
    <xf numFmtId="0" fontId="11" fillId="0" borderId="7" xfId="0" applyFont="1" applyBorder="1" applyAlignment="1">
      <alignment horizontal="left" indent="1"/>
    </xf>
    <xf numFmtId="167" fontId="11" fillId="0" borderId="7" xfId="0" applyNumberFormat="1" applyFont="1" applyFill="1" applyBorder="1" applyAlignment="1">
      <alignment horizontal="right"/>
    </xf>
    <xf numFmtId="168" fontId="11" fillId="0" borderId="14" xfId="0" applyNumberFormat="1" applyFont="1" applyFill="1" applyBorder="1" applyAlignment="1">
      <alignment horizontal="right"/>
    </xf>
    <xf numFmtId="167" fontId="11" fillId="0" borderId="8" xfId="0" applyNumberFormat="1" applyFont="1" applyBorder="1" applyAlignment="1">
      <alignment horizontal="right"/>
    </xf>
    <xf numFmtId="167" fontId="11" fillId="0" borderId="10" xfId="0" applyNumberFormat="1" applyFont="1" applyBorder="1" applyAlignment="1">
      <alignment horizontal="right"/>
    </xf>
    <xf numFmtId="167" fontId="11" fillId="0" borderId="15" xfId="0" applyNumberFormat="1" applyFont="1" applyBorder="1" applyAlignment="1">
      <alignment horizontal="right"/>
    </xf>
    <xf numFmtId="168" fontId="11" fillId="0" borderId="9" xfId="0" applyNumberFormat="1" applyFont="1" applyBorder="1" applyAlignment="1">
      <alignment horizontal="right"/>
    </xf>
    <xf numFmtId="0" fontId="11" fillId="0" borderId="3" xfId="0" applyFont="1" applyBorder="1" applyAlignment="1">
      <alignment horizontal="left" vertical="center" wrapText="1"/>
    </xf>
    <xf numFmtId="167" fontId="11" fillId="0" borderId="16" xfId="0" applyNumberFormat="1" applyFont="1" applyBorder="1" applyAlignment="1">
      <alignment horizontal="right"/>
    </xf>
    <xf numFmtId="0" fontId="11" fillId="0" borderId="17" xfId="0" applyFont="1" applyBorder="1" applyAlignment="1">
      <alignment wrapText="1"/>
    </xf>
    <xf numFmtId="167" fontId="11" fillId="0" borderId="11" xfId="0" applyNumberFormat="1" applyFont="1" applyBorder="1" applyAlignment="1">
      <alignment horizontal="right"/>
    </xf>
    <xf numFmtId="0" fontId="10" fillId="0" borderId="0" xfId="0" applyFont="1" applyBorder="1" applyAlignment="1">
      <alignment vertical="top"/>
    </xf>
    <xf numFmtId="0" fontId="0" fillId="0" borderId="0" xfId="0" applyBorder="1"/>
    <xf numFmtId="0" fontId="0" fillId="0" borderId="13" xfId="0" applyBorder="1"/>
    <xf numFmtId="0" fontId="37" fillId="0" borderId="0" xfId="0" applyFont="1" applyFill="1"/>
    <xf numFmtId="0" fontId="0" fillId="0" borderId="0" xfId="0" applyFill="1"/>
    <xf numFmtId="167" fontId="11" fillId="0" borderId="3" xfId="0" applyNumberFormat="1" applyFont="1" applyBorder="1" applyAlignment="1">
      <alignment horizontal="right"/>
    </xf>
    <xf numFmtId="0" fontId="4" fillId="0" borderId="0" xfId="0" applyFont="1" applyFill="1" applyBorder="1" applyAlignment="1">
      <alignment horizontal="right" vertical="center"/>
    </xf>
    <xf numFmtId="169" fontId="38" fillId="0" borderId="0" xfId="0" applyNumberFormat="1" applyFont="1" applyFill="1" applyBorder="1" applyAlignment="1">
      <alignment vertical="center" wrapText="1"/>
    </xf>
    <xf numFmtId="169" fontId="4" fillId="0" borderId="0" xfId="0" applyNumberFormat="1" applyFont="1" applyFill="1" applyBorder="1" applyAlignment="1">
      <alignment vertical="center" wrapText="1"/>
    </xf>
    <xf numFmtId="0" fontId="37" fillId="0" borderId="0" xfId="0" applyFont="1"/>
    <xf numFmtId="0" fontId="8" fillId="0" borderId="3"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14" fillId="2" borderId="3" xfId="0" applyFont="1" applyFill="1" applyBorder="1" applyAlignment="1">
      <alignment horizontal="left" vertical="center" wrapText="1"/>
    </xf>
    <xf numFmtId="0" fontId="14" fillId="2" borderId="7" xfId="0" applyFont="1" applyFill="1" applyBorder="1" applyAlignment="1">
      <alignment horizontal="left" vertical="center" wrapText="1"/>
    </xf>
    <xf numFmtId="170" fontId="11" fillId="0" borderId="7" xfId="0" applyNumberFormat="1" applyFont="1" applyBorder="1" applyAlignment="1">
      <alignment horizontal="right" vertical="center"/>
    </xf>
    <xf numFmtId="170" fontId="11" fillId="0" borderId="0" xfId="0" applyNumberFormat="1" applyFont="1" applyBorder="1" applyAlignment="1">
      <alignment horizontal="right" vertical="center"/>
    </xf>
    <xf numFmtId="0" fontId="4" fillId="2" borderId="7" xfId="0" applyFont="1" applyFill="1" applyBorder="1" applyAlignment="1">
      <alignment horizontal="left" vertical="center" wrapText="1" indent="1"/>
    </xf>
    <xf numFmtId="167" fontId="11" fillId="0" borderId="7" xfId="0" applyNumberFormat="1" applyFont="1" applyBorder="1" applyAlignment="1">
      <alignment horizontal="right" vertical="center"/>
    </xf>
    <xf numFmtId="168" fontId="11" fillId="0" borderId="0" xfId="0" applyNumberFormat="1" applyFont="1" applyBorder="1" applyAlignment="1">
      <alignment horizontal="right" vertical="center"/>
    </xf>
    <xf numFmtId="167" fontId="11" fillId="0" borderId="0" xfId="0" applyNumberFormat="1" applyFont="1" applyBorder="1" applyAlignment="1">
      <alignment horizontal="right" vertical="center"/>
    </xf>
    <xf numFmtId="0" fontId="4" fillId="0" borderId="7" xfId="0" applyFont="1" applyFill="1" applyBorder="1" applyAlignment="1">
      <alignment horizontal="left" vertical="center" wrapText="1" indent="1"/>
    </xf>
    <xf numFmtId="0" fontId="4" fillId="0" borderId="7" xfId="0" applyFont="1" applyFill="1" applyBorder="1" applyAlignment="1">
      <alignment horizontal="left" vertical="center" wrapText="1" indent="2"/>
    </xf>
    <xf numFmtId="0" fontId="4" fillId="2" borderId="15" xfId="0" applyFont="1" applyFill="1" applyBorder="1" applyAlignment="1">
      <alignment horizontal="left" vertical="center" wrapText="1" indent="1"/>
    </xf>
    <xf numFmtId="167" fontId="11" fillId="0" borderId="15" xfId="0" applyNumberFormat="1" applyFont="1" applyBorder="1" applyAlignment="1">
      <alignment horizontal="right" vertical="center"/>
    </xf>
    <xf numFmtId="167" fontId="11" fillId="0" borderId="10" xfId="0" applyNumberFormat="1" applyFont="1" applyBorder="1" applyAlignment="1">
      <alignment horizontal="right" vertical="center"/>
    </xf>
    <xf numFmtId="0" fontId="4" fillId="2" borderId="0" xfId="0" applyFont="1" applyFill="1" applyBorder="1" applyAlignment="1">
      <alignment horizontal="left" vertical="center" wrapText="1" indent="1"/>
    </xf>
    <xf numFmtId="174" fontId="6" fillId="0" borderId="0" xfId="0" applyNumberFormat="1" applyFont="1"/>
    <xf numFmtId="0" fontId="4" fillId="0" borderId="4"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8" fillId="2" borderId="0" xfId="0" applyFont="1" applyFill="1" applyBorder="1" applyAlignment="1">
      <alignment vertical="top" wrapText="1"/>
    </xf>
    <xf numFmtId="168" fontId="11" fillId="0" borderId="10" xfId="0" applyNumberFormat="1" applyFont="1" applyBorder="1" applyAlignment="1">
      <alignment horizontal="right"/>
    </xf>
    <xf numFmtId="0" fontId="14" fillId="2" borderId="7" xfId="0" applyFont="1" applyFill="1" applyBorder="1" applyAlignment="1">
      <alignment horizontal="left" vertical="top" wrapText="1"/>
    </xf>
    <xf numFmtId="0" fontId="4" fillId="2" borderId="7" xfId="0" applyFont="1" applyFill="1" applyBorder="1" applyAlignment="1">
      <alignment horizontal="left" vertical="top" wrapText="1" indent="1"/>
    </xf>
    <xf numFmtId="0" fontId="25" fillId="0" borderId="0" xfId="0" applyFont="1"/>
    <xf numFmtId="0" fontId="14" fillId="2" borderId="3" xfId="0" applyFont="1" applyFill="1" applyBorder="1" applyAlignment="1">
      <alignment horizontal="left" vertical="top" wrapText="1"/>
    </xf>
    <xf numFmtId="168" fontId="14" fillId="2" borderId="0" xfId="0" applyNumberFormat="1" applyFont="1" applyFill="1" applyBorder="1" applyAlignment="1">
      <alignment horizontal="right" vertical="center" wrapText="1"/>
    </xf>
    <xf numFmtId="0" fontId="11" fillId="0" borderId="0" xfId="0" applyFont="1" applyBorder="1"/>
    <xf numFmtId="0" fontId="8" fillId="2" borderId="17" xfId="0" applyFont="1" applyFill="1" applyBorder="1" applyAlignment="1">
      <alignment horizontal="center" vertical="center" wrapText="1"/>
    </xf>
    <xf numFmtId="0" fontId="14" fillId="2" borderId="4" xfId="0" applyFont="1" applyFill="1" applyBorder="1" applyAlignment="1">
      <alignment horizontal="left" vertical="center" wrapText="1"/>
    </xf>
    <xf numFmtId="0" fontId="4" fillId="2" borderId="13" xfId="0" applyFont="1" applyFill="1" applyBorder="1" applyAlignment="1">
      <alignment horizontal="left" vertical="center" wrapText="1" indent="1"/>
    </xf>
    <xf numFmtId="0" fontId="4" fillId="0" borderId="13" xfId="0" applyFont="1" applyFill="1" applyBorder="1" applyAlignment="1">
      <alignment horizontal="left" vertical="center" wrapText="1" indent="1"/>
    </xf>
    <xf numFmtId="0" fontId="4" fillId="2" borderId="8" xfId="0" applyFont="1" applyFill="1" applyBorder="1" applyAlignment="1">
      <alignment horizontal="left" vertical="center" wrapText="1" indent="1"/>
    </xf>
    <xf numFmtId="0" fontId="0" fillId="0" borderId="0" xfId="0" applyProtection="1">
      <protection hidden="1"/>
    </xf>
    <xf numFmtId="0" fontId="0" fillId="0" borderId="0" xfId="0" applyAlignment="1" applyProtection="1">
      <protection hidden="1"/>
    </xf>
    <xf numFmtId="0" fontId="29" fillId="0" borderId="0" xfId="0" applyFont="1" applyAlignment="1" applyProtection="1">
      <protection hidden="1"/>
    </xf>
    <xf numFmtId="0" fontId="42" fillId="0" borderId="21" xfId="0" applyNumberFormat="1" applyFont="1" applyFill="1" applyBorder="1" applyAlignment="1" applyProtection="1">
      <alignment horizontal="center" vertical="center" wrapText="1"/>
      <protection hidden="1"/>
    </xf>
    <xf numFmtId="175" fontId="43" fillId="0" borderId="18" xfId="0" applyNumberFormat="1" applyFont="1" applyFill="1" applyBorder="1" applyAlignment="1" applyProtection="1">
      <alignment horizontal="right"/>
      <protection hidden="1"/>
    </xf>
    <xf numFmtId="175" fontId="43" fillId="0" borderId="22" xfId="0" applyNumberFormat="1" applyFont="1" applyFill="1" applyBorder="1" applyAlignment="1" applyProtection="1">
      <alignment horizontal="right"/>
      <protection hidden="1"/>
    </xf>
    <xf numFmtId="176" fontId="43" fillId="0" borderId="22" xfId="0" applyNumberFormat="1" applyFont="1" applyFill="1" applyBorder="1" applyAlignment="1" applyProtection="1">
      <alignment horizontal="right"/>
      <protection hidden="1"/>
    </xf>
    <xf numFmtId="176" fontId="43" fillId="0" borderId="23" xfId="0" applyNumberFormat="1" applyFont="1" applyFill="1" applyBorder="1" applyAlignment="1" applyProtection="1">
      <alignment horizontal="right"/>
      <protection hidden="1"/>
    </xf>
    <xf numFmtId="0" fontId="25" fillId="0" borderId="0" xfId="0" applyFont="1" applyAlignment="1" applyProtection="1">
      <protection hidden="1"/>
    </xf>
    <xf numFmtId="0" fontId="29" fillId="0" borderId="19" xfId="0" applyFont="1" applyFill="1" applyBorder="1" applyAlignment="1" applyProtection="1">
      <alignment horizontal="left" wrapText="1" indent="1"/>
      <protection hidden="1"/>
    </xf>
    <xf numFmtId="175" fontId="29" fillId="0" borderId="19" xfId="0" applyNumberFormat="1" applyFont="1" applyFill="1" applyBorder="1" applyAlignment="1" applyProtection="1">
      <alignment horizontal="right"/>
      <protection hidden="1"/>
    </xf>
    <xf numFmtId="175" fontId="29" fillId="0" borderId="0" xfId="0" applyNumberFormat="1" applyFont="1" applyFill="1" applyBorder="1" applyAlignment="1" applyProtection="1">
      <alignment horizontal="right"/>
      <protection hidden="1"/>
    </xf>
    <xf numFmtId="176" fontId="29" fillId="0" borderId="0" xfId="0" applyNumberFormat="1" applyFont="1" applyFill="1" applyBorder="1" applyAlignment="1" applyProtection="1">
      <alignment horizontal="right"/>
      <protection hidden="1"/>
    </xf>
    <xf numFmtId="176" fontId="29" fillId="0" borderId="24" xfId="0" applyNumberFormat="1" applyFont="1" applyFill="1" applyBorder="1" applyAlignment="1" applyProtection="1">
      <alignment horizontal="right"/>
      <protection hidden="1"/>
    </xf>
    <xf numFmtId="0" fontId="29" fillId="0" borderId="20" xfId="0" applyFont="1" applyFill="1" applyBorder="1" applyAlignment="1" applyProtection="1">
      <alignment horizontal="left" wrapText="1" indent="1"/>
      <protection hidden="1"/>
    </xf>
    <xf numFmtId="175" fontId="29" fillId="0" borderId="20" xfId="0" applyNumberFormat="1" applyFont="1" applyFill="1" applyBorder="1" applyAlignment="1" applyProtection="1">
      <alignment horizontal="right"/>
      <protection hidden="1"/>
    </xf>
    <xf numFmtId="175" fontId="29" fillId="0" borderId="25" xfId="0" applyNumberFormat="1" applyFont="1" applyFill="1" applyBorder="1" applyAlignment="1" applyProtection="1">
      <alignment horizontal="right"/>
      <protection hidden="1"/>
    </xf>
    <xf numFmtId="176" fontId="29" fillId="0" borderId="25" xfId="0" applyNumberFormat="1" applyFont="1" applyFill="1" applyBorder="1" applyAlignment="1" applyProtection="1">
      <alignment horizontal="right"/>
      <protection hidden="1"/>
    </xf>
    <xf numFmtId="176" fontId="29" fillId="0" borderId="26" xfId="0" applyNumberFormat="1" applyFont="1" applyFill="1" applyBorder="1" applyAlignment="1" applyProtection="1">
      <alignment horizontal="right"/>
      <protection hidden="1"/>
    </xf>
    <xf numFmtId="14" fontId="28" fillId="0" borderId="22" xfId="0" applyNumberFormat="1" applyFont="1" applyBorder="1" applyAlignment="1" applyProtection="1">
      <protection hidden="1"/>
    </xf>
    <xf numFmtId="0" fontId="28" fillId="0" borderId="0" xfId="0" applyFont="1" applyFill="1" applyAlignment="1" applyProtection="1">
      <alignment vertical="center"/>
      <protection hidden="1"/>
    </xf>
    <xf numFmtId="177" fontId="28" fillId="0" borderId="0" xfId="0" applyNumberFormat="1" applyFont="1" applyFill="1" applyAlignment="1" applyProtection="1">
      <alignment vertical="center"/>
      <protection hidden="1"/>
    </xf>
    <xf numFmtId="178" fontId="28" fillId="0" borderId="0" xfId="0" applyNumberFormat="1" applyFont="1" applyFill="1" applyBorder="1" applyAlignment="1" applyProtection="1">
      <alignment horizontal="right" vertical="center"/>
      <protection hidden="1"/>
    </xf>
    <xf numFmtId="0" fontId="42" fillId="0" borderId="0" xfId="0" applyFont="1" applyAlignment="1" applyProtection="1">
      <protection hidden="1"/>
    </xf>
    <xf numFmtId="0" fontId="42" fillId="0" borderId="0" xfId="0" applyFont="1" applyProtection="1">
      <protection hidden="1"/>
    </xf>
    <xf numFmtId="167" fontId="0" fillId="0" borderId="0" xfId="0" applyNumberFormat="1"/>
    <xf numFmtId="0" fontId="37" fillId="0" borderId="0" xfId="0" applyFont="1" applyAlignment="1"/>
    <xf numFmtId="0" fontId="11" fillId="0" borderId="0" xfId="0" applyFont="1"/>
    <xf numFmtId="0" fontId="6" fillId="0" borderId="0" xfId="0" applyFont="1" applyFill="1" applyBorder="1" applyAlignment="1">
      <alignment horizontal="left" vertical="center"/>
    </xf>
    <xf numFmtId="0" fontId="4" fillId="2" borderId="11" xfId="0" applyFont="1" applyFill="1" applyBorder="1" applyAlignment="1">
      <alignment horizontal="center" vertical="center" wrapText="1"/>
    </xf>
    <xf numFmtId="0" fontId="11" fillId="0" borderId="7" xfId="0" applyFont="1" applyBorder="1" applyAlignment="1">
      <alignment horizontal="left" vertical="center" indent="1"/>
    </xf>
    <xf numFmtId="0" fontId="11" fillId="0" borderId="15" xfId="0" applyFont="1" applyBorder="1" applyAlignment="1">
      <alignment horizontal="left" vertical="center" indent="1"/>
    </xf>
    <xf numFmtId="0" fontId="28" fillId="0" borderId="0" xfId="0" applyFont="1" applyBorder="1"/>
    <xf numFmtId="0" fontId="11" fillId="0" borderId="0" xfId="0" applyFont="1" applyBorder="1" applyAlignment="1">
      <alignment horizontal="right"/>
    </xf>
    <xf numFmtId="167" fontId="4" fillId="2" borderId="7" xfId="0" applyNumberFormat="1" applyFont="1" applyFill="1" applyBorder="1" applyAlignment="1">
      <alignment horizontal="right" vertical="center" wrapText="1"/>
    </xf>
    <xf numFmtId="167" fontId="4" fillId="2" borderId="0" xfId="0" applyNumberFormat="1" applyFont="1" applyFill="1" applyBorder="1" applyAlignment="1">
      <alignment horizontal="right" vertical="center" wrapText="1"/>
    </xf>
    <xf numFmtId="168" fontId="4" fillId="2" borderId="0" xfId="0" applyNumberFormat="1" applyFont="1" applyFill="1" applyBorder="1" applyAlignment="1">
      <alignment horizontal="right" vertical="center" wrapText="1"/>
    </xf>
    <xf numFmtId="167" fontId="4" fillId="2" borderId="15" xfId="0" applyNumberFormat="1" applyFont="1" applyFill="1" applyBorder="1" applyAlignment="1">
      <alignment horizontal="right" vertical="center" wrapText="1"/>
    </xf>
    <xf numFmtId="167" fontId="14" fillId="2" borderId="0" xfId="0" applyNumberFormat="1" applyFont="1" applyFill="1" applyBorder="1" applyAlignment="1">
      <alignment horizontal="right" vertical="center" wrapText="1"/>
    </xf>
    <xf numFmtId="167" fontId="14" fillId="2" borderId="7" xfId="0" applyNumberFormat="1" applyFont="1" applyFill="1" applyBorder="1" applyAlignment="1">
      <alignment horizontal="right" vertical="center" wrapText="1"/>
    </xf>
    <xf numFmtId="168" fontId="14" fillId="2" borderId="14" xfId="0" applyNumberFormat="1" applyFont="1" applyFill="1" applyBorder="1" applyAlignment="1">
      <alignment horizontal="right" vertical="center" wrapText="1"/>
    </xf>
    <xf numFmtId="0" fontId="9" fillId="2" borderId="10" xfId="0" applyFont="1" applyFill="1" applyBorder="1" applyAlignment="1">
      <alignment horizontal="center" vertical="center" wrapText="1"/>
    </xf>
    <xf numFmtId="0" fontId="9" fillId="2" borderId="8" xfId="0" applyFont="1" applyFill="1" applyBorder="1" applyAlignment="1">
      <alignment horizontal="center" vertical="center" wrapText="1"/>
    </xf>
    <xf numFmtId="0" fontId="9" fillId="2" borderId="15" xfId="0" applyFont="1" applyFill="1" applyBorder="1" applyAlignment="1">
      <alignment horizontal="center" vertical="center" wrapText="1"/>
    </xf>
    <xf numFmtId="3" fontId="42" fillId="0" borderId="29" xfId="0" applyNumberFormat="1" applyFont="1" applyFill="1" applyBorder="1" applyAlignment="1">
      <alignment horizontal="center" vertical="center" wrapText="1"/>
    </xf>
    <xf numFmtId="3" fontId="0" fillId="0" borderId="0" xfId="0" applyNumberFormat="1" applyFill="1"/>
    <xf numFmtId="175" fontId="29" fillId="0" borderId="19" xfId="0" applyNumberFormat="1" applyFont="1" applyFill="1" applyBorder="1" applyAlignment="1">
      <alignment horizontal="right"/>
    </xf>
    <xf numFmtId="0" fontId="29" fillId="0" borderId="0" xfId="0" applyFont="1" applyFill="1" applyBorder="1" applyAlignment="1">
      <alignment wrapText="1"/>
    </xf>
    <xf numFmtId="175" fontId="29" fillId="0" borderId="30" xfId="0" applyNumberFormat="1" applyFont="1" applyFill="1" applyBorder="1" applyAlignment="1">
      <alignment horizontal="right"/>
    </xf>
    <xf numFmtId="175" fontId="29" fillId="0" borderId="31" xfId="0" applyNumberFormat="1" applyFont="1" applyFill="1" applyBorder="1" applyAlignment="1">
      <alignment horizontal="right"/>
    </xf>
    <xf numFmtId="0" fontId="16" fillId="0" borderId="0" xfId="0" applyFont="1" applyFill="1"/>
    <xf numFmtId="175" fontId="29" fillId="0" borderId="0" xfId="0" applyNumberFormat="1" applyFont="1" applyFill="1" applyBorder="1" applyAlignment="1">
      <alignment horizontal="right"/>
    </xf>
    <xf numFmtId="0" fontId="28" fillId="0" borderId="0" xfId="0" applyFont="1" applyFill="1" applyBorder="1" applyAlignment="1">
      <alignment horizontal="right" vertical="center"/>
    </xf>
    <xf numFmtId="0" fontId="28" fillId="0" borderId="0" xfId="0" applyNumberFormat="1" applyFont="1" applyBorder="1" applyAlignment="1">
      <alignment horizontal="left" vertical="center"/>
    </xf>
    <xf numFmtId="0" fontId="16" fillId="0" borderId="0" xfId="0" applyFont="1" applyFill="1" applyAlignment="1">
      <alignment horizontal="right"/>
    </xf>
    <xf numFmtId="0" fontId="45" fillId="3" borderId="0" xfId="0" applyFont="1" applyFill="1"/>
    <xf numFmtId="0" fontId="45" fillId="0" borderId="0" xfId="0" applyFont="1"/>
    <xf numFmtId="0" fontId="46" fillId="3" borderId="0" xfId="0" applyFont="1" applyFill="1"/>
    <xf numFmtId="0" fontId="10" fillId="0" borderId="0" xfId="0" applyFont="1" applyBorder="1" applyAlignment="1">
      <alignment horizontal="center"/>
    </xf>
    <xf numFmtId="0" fontId="0" fillId="0" borderId="0" xfId="0" applyFont="1"/>
    <xf numFmtId="0" fontId="10" fillId="0" borderId="0" xfId="0" applyFont="1" applyBorder="1"/>
    <xf numFmtId="0" fontId="25" fillId="0" borderId="0" xfId="0" applyFont="1" applyFill="1"/>
    <xf numFmtId="0" fontId="39" fillId="0" borderId="0" xfId="0" applyFont="1" applyFill="1"/>
    <xf numFmtId="0" fontId="11" fillId="0" borderId="7" xfId="0" applyFont="1" applyBorder="1" applyAlignment="1">
      <alignment horizontal="left" indent="3"/>
    </xf>
    <xf numFmtId="172" fontId="6" fillId="0" borderId="0" xfId="0" applyNumberFormat="1" applyFont="1" applyBorder="1" applyAlignment="1">
      <alignment horizontal="right" vertical="center"/>
    </xf>
    <xf numFmtId="168" fontId="11" fillId="0" borderId="7" xfId="0" applyNumberFormat="1" applyFont="1" applyBorder="1" applyAlignment="1">
      <alignment horizontal="right"/>
    </xf>
    <xf numFmtId="0" fontId="11" fillId="0" borderId="7" xfId="0" applyFont="1" applyFill="1" applyBorder="1" applyAlignment="1">
      <alignment horizontal="left" indent="1"/>
    </xf>
    <xf numFmtId="172" fontId="6" fillId="0" borderId="2" xfId="0" applyNumberFormat="1" applyFont="1" applyBorder="1" applyAlignment="1">
      <alignment horizontal="right" vertical="center"/>
    </xf>
    <xf numFmtId="0" fontId="50" fillId="0" borderId="13" xfId="0" applyFont="1" applyBorder="1" applyAlignment="1">
      <alignment horizontal="center" vertical="center"/>
    </xf>
    <xf numFmtId="0" fontId="50" fillId="0" borderId="14" xfId="0" applyFont="1" applyBorder="1" applyAlignment="1">
      <alignment horizontal="center" vertical="center"/>
    </xf>
    <xf numFmtId="0" fontId="50" fillId="0" borderId="0" xfId="0" applyFont="1" applyBorder="1" applyAlignment="1">
      <alignment horizontal="center" vertical="center"/>
    </xf>
    <xf numFmtId="0" fontId="8" fillId="0" borderId="11" xfId="0" applyFont="1" applyFill="1" applyBorder="1" applyAlignment="1">
      <alignment horizontal="center" vertical="center" wrapText="1"/>
    </xf>
    <xf numFmtId="179" fontId="0" fillId="0" borderId="0" xfId="0" applyNumberFormat="1"/>
    <xf numFmtId="1" fontId="0" fillId="0" borderId="0" xfId="0" applyNumberFormat="1"/>
    <xf numFmtId="167" fontId="12" fillId="0" borderId="6" xfId="0" applyNumberFormat="1" applyFont="1" applyBorder="1" applyAlignment="1">
      <alignment horizontal="right"/>
    </xf>
    <xf numFmtId="0" fontId="8" fillId="0" borderId="5" xfId="0" applyFont="1" applyFill="1" applyBorder="1" applyAlignment="1">
      <alignment horizontal="center" vertical="center" wrapText="1"/>
    </xf>
    <xf numFmtId="0" fontId="29" fillId="0" borderId="0" xfId="0" applyFont="1" applyFill="1" applyBorder="1" applyAlignment="1" applyProtection="1">
      <alignment horizontal="center" vertical="center" wrapText="1"/>
      <protection hidden="1"/>
    </xf>
    <xf numFmtId="0" fontId="0" fillId="0" borderId="0" xfId="0" applyFill="1" applyBorder="1"/>
    <xf numFmtId="14" fontId="28" fillId="0" borderId="22" xfId="0" applyNumberFormat="1" applyFont="1" applyBorder="1" applyAlignment="1" applyProtection="1">
      <alignment vertical="top"/>
      <protection hidden="1"/>
    </xf>
    <xf numFmtId="0" fontId="8" fillId="0" borderId="17" xfId="0" applyFont="1" applyFill="1" applyBorder="1" applyAlignment="1">
      <alignment horizontal="center" vertical="center" wrapText="1"/>
    </xf>
    <xf numFmtId="0" fontId="51" fillId="0" borderId="0" xfId="0" applyFont="1" applyFill="1"/>
    <xf numFmtId="0" fontId="3" fillId="0" borderId="0" xfId="0" applyFont="1" applyFill="1"/>
    <xf numFmtId="0" fontId="0" fillId="0" borderId="0" xfId="0" applyFill="1"/>
    <xf numFmtId="167" fontId="11" fillId="0" borderId="7" xfId="0" applyNumberFormat="1" applyFont="1" applyFill="1" applyBorder="1" applyAlignment="1">
      <alignment horizontal="right" vertical="center"/>
    </xf>
    <xf numFmtId="168" fontId="11" fillId="0" borderId="14" xfId="0" applyNumberFormat="1" applyFont="1" applyFill="1" applyBorder="1" applyAlignment="1">
      <alignment horizontal="right" vertical="center"/>
    </xf>
    <xf numFmtId="168" fontId="12" fillId="0" borderId="5" xfId="0" applyNumberFormat="1" applyFont="1" applyFill="1" applyBorder="1" applyAlignment="1">
      <alignment horizontal="right"/>
    </xf>
    <xf numFmtId="170" fontId="11" fillId="0" borderId="0" xfId="0" applyNumberFormat="1" applyFont="1" applyFill="1" applyBorder="1" applyAlignment="1">
      <alignment horizontal="right" vertical="center"/>
    </xf>
    <xf numFmtId="170" fontId="11" fillId="0" borderId="7" xfId="0" applyNumberFormat="1" applyFont="1" applyFill="1" applyBorder="1" applyAlignment="1">
      <alignment horizontal="right" vertical="center"/>
    </xf>
    <xf numFmtId="170" fontId="11" fillId="0" borderId="14" xfId="0" applyNumberFormat="1" applyFont="1" applyFill="1" applyBorder="1" applyAlignment="1">
      <alignment horizontal="right" vertical="center"/>
    </xf>
    <xf numFmtId="167" fontId="12" fillId="0" borderId="0" xfId="0" applyNumberFormat="1" applyFont="1" applyFill="1" applyBorder="1" applyAlignment="1">
      <alignment horizontal="right"/>
    </xf>
    <xf numFmtId="168" fontId="12" fillId="0" borderId="14" xfId="0" applyNumberFormat="1" applyFont="1" applyFill="1" applyBorder="1" applyAlignment="1">
      <alignment horizontal="right"/>
    </xf>
    <xf numFmtId="167" fontId="11" fillId="0" borderId="0" xfId="0" applyNumberFormat="1" applyFont="1" applyFill="1" applyBorder="1" applyAlignment="1">
      <alignment horizontal="right" vertical="center"/>
    </xf>
    <xf numFmtId="3" fontId="11" fillId="0" borderId="0" xfId="0" applyNumberFormat="1" applyFont="1" applyFill="1" applyBorder="1" applyAlignment="1">
      <alignment horizontal="right"/>
    </xf>
    <xf numFmtId="166" fontId="11" fillId="0" borderId="14" xfId="0" applyNumberFormat="1" applyFont="1" applyFill="1" applyBorder="1" applyAlignment="1">
      <alignment horizontal="right"/>
    </xf>
    <xf numFmtId="167" fontId="11" fillId="0" borderId="0" xfId="0" applyNumberFormat="1" applyFont="1" applyFill="1" applyBorder="1" applyAlignment="1">
      <alignment horizontal="right"/>
    </xf>
    <xf numFmtId="167" fontId="11" fillId="0" borderId="15" xfId="0" applyNumberFormat="1" applyFont="1" applyFill="1" applyBorder="1" applyAlignment="1">
      <alignment horizontal="right" vertical="center"/>
    </xf>
    <xf numFmtId="168" fontId="11" fillId="0" borderId="9" xfId="0" applyNumberFormat="1" applyFont="1" applyFill="1" applyBorder="1" applyAlignment="1">
      <alignment horizontal="right" vertical="center"/>
    </xf>
    <xf numFmtId="167" fontId="11" fillId="0" borderId="10" xfId="0" applyNumberFormat="1" applyFont="1" applyFill="1" applyBorder="1" applyAlignment="1">
      <alignment horizontal="right"/>
    </xf>
    <xf numFmtId="168" fontId="11" fillId="0" borderId="9" xfId="0" applyNumberFormat="1" applyFont="1" applyFill="1" applyBorder="1" applyAlignment="1">
      <alignment horizontal="right"/>
    </xf>
    <xf numFmtId="181" fontId="11" fillId="0" borderId="0" xfId="0" applyNumberFormat="1" applyFont="1" applyBorder="1" applyAlignment="1">
      <alignment horizontal="right" vertical="center"/>
    </xf>
    <xf numFmtId="167" fontId="14" fillId="0" borderId="0" xfId="0" applyNumberFormat="1" applyFont="1" applyFill="1" applyBorder="1" applyAlignment="1">
      <alignment horizontal="right" vertical="center" wrapText="1"/>
    </xf>
    <xf numFmtId="168" fontId="14" fillId="0" borderId="0" xfId="0" applyNumberFormat="1" applyFont="1" applyFill="1" applyBorder="1" applyAlignment="1">
      <alignment horizontal="right" vertical="center" wrapText="1"/>
    </xf>
    <xf numFmtId="167" fontId="14" fillId="0" borderId="7" xfId="0" quotePrefix="1" applyNumberFormat="1" applyFont="1" applyFill="1" applyBorder="1" applyAlignment="1">
      <alignment horizontal="right" vertical="center" wrapText="1"/>
    </xf>
    <xf numFmtId="167" fontId="14" fillId="0" borderId="0" xfId="0" quotePrefix="1" applyNumberFormat="1" applyFont="1" applyFill="1" applyBorder="1" applyAlignment="1">
      <alignment horizontal="right" vertical="center" wrapText="1"/>
    </xf>
    <xf numFmtId="167" fontId="14" fillId="0" borderId="7" xfId="0" applyNumberFormat="1" applyFont="1" applyFill="1" applyBorder="1" applyAlignment="1">
      <alignment horizontal="right" vertical="center" wrapText="1"/>
    </xf>
    <xf numFmtId="168" fontId="14" fillId="0" borderId="14" xfId="0" applyNumberFormat="1" applyFont="1" applyFill="1" applyBorder="1" applyAlignment="1">
      <alignment horizontal="right" vertical="center" wrapText="1"/>
    </xf>
    <xf numFmtId="167" fontId="4" fillId="0" borderId="0" xfId="0" applyNumberFormat="1" applyFont="1" applyFill="1" applyBorder="1" applyAlignment="1">
      <alignment horizontal="right" vertical="center" wrapText="1"/>
    </xf>
    <xf numFmtId="168" fontId="4" fillId="0" borderId="0" xfId="0" applyNumberFormat="1" applyFont="1" applyFill="1" applyBorder="1" applyAlignment="1">
      <alignment horizontal="right" vertical="center" wrapText="1"/>
    </xf>
    <xf numFmtId="168" fontId="4" fillId="0" borderId="14" xfId="0" applyNumberFormat="1" applyFont="1" applyFill="1" applyBorder="1" applyAlignment="1">
      <alignment horizontal="right" vertical="center" wrapText="1"/>
    </xf>
    <xf numFmtId="179" fontId="14" fillId="0" borderId="0" xfId="0" applyNumberFormat="1" applyFont="1" applyFill="1" applyBorder="1" applyAlignment="1">
      <alignment horizontal="right" vertical="center" wrapText="1"/>
    </xf>
    <xf numFmtId="167" fontId="4" fillId="2" borderId="14" xfId="0" applyNumberFormat="1" applyFont="1" applyFill="1" applyBorder="1" applyAlignment="1">
      <alignment horizontal="right" vertical="center" wrapText="1"/>
    </xf>
    <xf numFmtId="167" fontId="11" fillId="0" borderId="0" xfId="0" applyNumberFormat="1" applyFont="1" applyBorder="1"/>
    <xf numFmtId="167" fontId="12" fillId="0" borderId="3" xfId="0" applyNumberFormat="1" applyFont="1" applyBorder="1" applyAlignment="1">
      <alignment horizontal="right" vertical="center"/>
    </xf>
    <xf numFmtId="168" fontId="12" fillId="0" borderId="6" xfId="0" applyNumberFormat="1" applyFont="1" applyBorder="1" applyAlignment="1">
      <alignment horizontal="right" vertical="center"/>
    </xf>
    <xf numFmtId="167" fontId="12" fillId="0" borderId="6" xfId="0" applyNumberFormat="1" applyFont="1" applyBorder="1" applyAlignment="1">
      <alignment horizontal="right" vertical="center"/>
    </xf>
    <xf numFmtId="167" fontId="12" fillId="0" borderId="6" xfId="0" applyNumberFormat="1" applyFont="1" applyFill="1" applyBorder="1" applyAlignment="1">
      <alignment horizontal="right" vertical="center"/>
    </xf>
    <xf numFmtId="167" fontId="12" fillId="0" borderId="7" xfId="0" applyNumberFormat="1" applyFont="1" applyFill="1" applyBorder="1" applyAlignment="1">
      <alignment horizontal="right" vertical="center"/>
    </xf>
    <xf numFmtId="168" fontId="12" fillId="0" borderId="14" xfId="0" applyNumberFormat="1" applyFont="1" applyFill="1" applyBorder="1" applyAlignment="1">
      <alignment horizontal="right" vertical="center"/>
    </xf>
    <xf numFmtId="167" fontId="12" fillId="0" borderId="6" xfId="0" applyNumberFormat="1" applyFont="1" applyFill="1" applyBorder="1" applyAlignment="1">
      <alignment horizontal="right"/>
    </xf>
    <xf numFmtId="167" fontId="12" fillId="0" borderId="5" xfId="0" applyNumberFormat="1" applyFont="1" applyBorder="1" applyAlignment="1">
      <alignment horizontal="right" vertical="center"/>
    </xf>
    <xf numFmtId="167" fontId="12" fillId="0" borderId="3" xfId="0" applyNumberFormat="1" applyFont="1" applyBorder="1" applyAlignment="1">
      <alignment horizontal="right"/>
    </xf>
    <xf numFmtId="168" fontId="12" fillId="0" borderId="6" xfId="0" applyNumberFormat="1" applyFont="1" applyBorder="1" applyAlignment="1">
      <alignment horizontal="right"/>
    </xf>
    <xf numFmtId="167" fontId="11" fillId="0" borderId="9" xfId="0" applyNumberFormat="1" applyFont="1" applyBorder="1" applyAlignment="1">
      <alignment horizontal="right"/>
    </xf>
    <xf numFmtId="0" fontId="29" fillId="0" borderId="19" xfId="0" applyFont="1" applyFill="1" applyBorder="1" applyAlignment="1" applyProtection="1">
      <alignment horizontal="left" wrapText="1" indent="2"/>
      <protection hidden="1"/>
    </xf>
    <xf numFmtId="0" fontId="12" fillId="0" borderId="3" xfId="0" applyFont="1" applyBorder="1" applyAlignment="1">
      <alignment horizontal="left" vertical="center"/>
    </xf>
    <xf numFmtId="0" fontId="12" fillId="0" borderId="7" xfId="0" applyFont="1" applyBorder="1" applyAlignment="1">
      <alignment horizontal="left" vertical="top"/>
    </xf>
    <xf numFmtId="167" fontId="14" fillId="2" borderId="14" xfId="0" applyNumberFormat="1" applyFont="1" applyFill="1" applyBorder="1" applyAlignment="1">
      <alignment horizontal="right" vertical="center" wrapText="1"/>
    </xf>
    <xf numFmtId="0" fontId="29" fillId="0" borderId="0" xfId="0" applyFont="1" applyFill="1" applyBorder="1" applyAlignment="1">
      <alignment horizontal="right" vertical="center"/>
    </xf>
    <xf numFmtId="0" fontId="42" fillId="0" borderId="0" xfId="0" applyFont="1" applyFill="1" applyBorder="1" applyAlignment="1">
      <alignment horizontal="right" vertical="center"/>
    </xf>
    <xf numFmtId="0" fontId="1" fillId="0" borderId="0" xfId="0" applyFont="1"/>
    <xf numFmtId="0" fontId="4" fillId="2" borderId="3" xfId="0" applyFont="1" applyFill="1" applyBorder="1" applyAlignment="1">
      <alignment horizontal="center" vertical="center" wrapText="1"/>
    </xf>
    <xf numFmtId="171" fontId="11" fillId="0" borderId="7" xfId="0" applyNumberFormat="1" applyFont="1" applyBorder="1" applyAlignment="1">
      <alignment horizontal="left" indent="1"/>
    </xf>
    <xf numFmtId="0" fontId="4" fillId="0" borderId="11" xfId="0" applyFont="1" applyFill="1" applyBorder="1" applyAlignment="1">
      <alignment horizontal="center" vertical="center" wrapText="1"/>
    </xf>
    <xf numFmtId="172" fontId="1" fillId="0" borderId="0" xfId="0" applyNumberFormat="1" applyFont="1" applyBorder="1" applyAlignment="1">
      <alignment horizontal="right" vertical="center"/>
    </xf>
    <xf numFmtId="167" fontId="11" fillId="4" borderId="7" xfId="0" applyNumberFormat="1" applyFont="1" applyFill="1" applyBorder="1" applyAlignment="1">
      <alignment horizontal="right" vertical="center"/>
    </xf>
    <xf numFmtId="167" fontId="11" fillId="4" borderId="15" xfId="0" applyNumberFormat="1" applyFont="1" applyFill="1" applyBorder="1" applyAlignment="1">
      <alignment horizontal="right" vertical="center"/>
    </xf>
    <xf numFmtId="0" fontId="29" fillId="0" borderId="7" xfId="0" applyFont="1" applyFill="1" applyBorder="1" applyAlignment="1">
      <alignment horizontal="left"/>
    </xf>
    <xf numFmtId="0" fontId="29" fillId="0" borderId="3" xfId="0" applyFont="1" applyFill="1" applyBorder="1" applyAlignment="1">
      <alignment horizontal="left"/>
    </xf>
    <xf numFmtId="175" fontId="29" fillId="0" borderId="32" xfId="0" applyNumberFormat="1" applyFont="1" applyFill="1" applyBorder="1" applyAlignment="1">
      <alignment horizontal="right"/>
    </xf>
    <xf numFmtId="0" fontId="29" fillId="0" borderId="15" xfId="0" applyFont="1" applyFill="1" applyBorder="1" applyAlignment="1">
      <alignment horizontal="left"/>
    </xf>
    <xf numFmtId="3" fontId="42" fillId="0" borderId="32" xfId="0" applyNumberFormat="1" applyFont="1" applyFill="1" applyBorder="1" applyAlignment="1">
      <alignment horizontal="center" vertical="center" wrapText="1"/>
    </xf>
    <xf numFmtId="168" fontId="11" fillId="0" borderId="13" xfId="0" applyNumberFormat="1" applyFont="1" applyBorder="1" applyAlignment="1">
      <alignment horizontal="right"/>
    </xf>
    <xf numFmtId="168" fontId="28" fillId="0" borderId="0" xfId="0" applyNumberFormat="1" applyFont="1" applyBorder="1" applyAlignment="1">
      <alignment horizontal="right" vertical="center"/>
    </xf>
    <xf numFmtId="0" fontId="10" fillId="0" borderId="0" xfId="0" applyFont="1" applyBorder="1" applyAlignment="1">
      <alignment horizontal="right"/>
    </xf>
    <xf numFmtId="0" fontId="37" fillId="0" borderId="0" xfId="0" applyFont="1" applyAlignment="1">
      <alignment vertical="top"/>
    </xf>
    <xf numFmtId="0" fontId="8" fillId="2" borderId="11" xfId="0" applyFont="1" applyFill="1" applyBorder="1" applyAlignment="1">
      <alignment horizontal="center" vertical="center" wrapText="1"/>
    </xf>
    <xf numFmtId="0" fontId="8" fillId="2" borderId="16" xfId="0" applyFont="1" applyFill="1" applyBorder="1" applyAlignment="1">
      <alignment horizontal="center" vertical="center" wrapText="1"/>
    </xf>
    <xf numFmtId="0" fontId="8" fillId="2" borderId="9" xfId="0" applyFont="1" applyFill="1" applyBorder="1" applyAlignment="1">
      <alignment horizontal="center" vertical="center" wrapText="1"/>
    </xf>
    <xf numFmtId="167" fontId="14" fillId="2" borderId="15" xfId="0" applyNumberFormat="1" applyFont="1" applyFill="1" applyBorder="1" applyAlignment="1">
      <alignment horizontal="right" vertical="center" wrapText="1"/>
    </xf>
    <xf numFmtId="168" fontId="14" fillId="2" borderId="10" xfId="0" applyNumberFormat="1" applyFont="1" applyFill="1" applyBorder="1" applyAlignment="1">
      <alignment horizontal="right" vertical="center" wrapText="1"/>
    </xf>
    <xf numFmtId="168" fontId="14" fillId="2" borderId="9" xfId="0" applyNumberFormat="1" applyFont="1" applyFill="1" applyBorder="1" applyAlignment="1">
      <alignment horizontal="right" vertical="center" wrapText="1"/>
    </xf>
    <xf numFmtId="167" fontId="14" fillId="2" borderId="10" xfId="0" applyNumberFormat="1" applyFont="1" applyFill="1" applyBorder="1" applyAlignment="1">
      <alignment horizontal="right" vertical="center" wrapText="1"/>
    </xf>
    <xf numFmtId="167" fontId="14" fillId="0" borderId="15" xfId="0" applyNumberFormat="1" applyFont="1" applyFill="1" applyBorder="1" applyAlignment="1">
      <alignment horizontal="right" vertical="center" wrapText="1"/>
    </xf>
    <xf numFmtId="167" fontId="14" fillId="0" borderId="9" xfId="0" quotePrefix="1" applyNumberFormat="1" applyFont="1" applyFill="1" applyBorder="1" applyAlignment="1">
      <alignment horizontal="right" vertical="center" wrapText="1"/>
    </xf>
    <xf numFmtId="0" fontId="29" fillId="0" borderId="4" xfId="0" applyFont="1" applyFill="1" applyBorder="1" applyAlignment="1">
      <alignment horizontal="left"/>
    </xf>
    <xf numFmtId="0" fontId="29" fillId="0" borderId="13" xfId="0" applyFont="1" applyFill="1" applyBorder="1" applyAlignment="1">
      <alignment horizontal="left"/>
    </xf>
    <xf numFmtId="0" fontId="29" fillId="0" borderId="8" xfId="0" applyFont="1" applyFill="1" applyBorder="1" applyAlignment="1">
      <alignment horizontal="left"/>
    </xf>
    <xf numFmtId="169" fontId="4" fillId="4" borderId="0" xfId="0" applyNumberFormat="1" applyFont="1" applyFill="1" applyBorder="1" applyAlignment="1">
      <alignment vertical="center" wrapText="1"/>
    </xf>
    <xf numFmtId="168" fontId="12" fillId="0" borderId="3" xfId="0" applyNumberFormat="1" applyFont="1" applyBorder="1" applyAlignment="1">
      <alignment horizontal="right"/>
    </xf>
    <xf numFmtId="168" fontId="12" fillId="0" borderId="4" xfId="0" applyNumberFormat="1" applyFont="1" applyBorder="1" applyAlignment="1">
      <alignment horizontal="right"/>
    </xf>
    <xf numFmtId="167" fontId="12" fillId="0" borderId="13" xfId="0" applyNumberFormat="1" applyFont="1" applyBorder="1" applyAlignment="1">
      <alignment horizontal="right"/>
    </xf>
    <xf numFmtId="0" fontId="42" fillId="0" borderId="34" xfId="0" applyNumberFormat="1" applyFont="1" applyFill="1" applyBorder="1" applyAlignment="1" applyProtection="1">
      <alignment horizontal="center" vertical="center" wrapText="1"/>
      <protection hidden="1"/>
    </xf>
    <xf numFmtId="0" fontId="43" fillId="0" borderId="19" xfId="0" applyFont="1" applyFill="1" applyBorder="1" applyAlignment="1" applyProtection="1">
      <alignment horizontal="left" wrapText="1"/>
      <protection hidden="1"/>
    </xf>
    <xf numFmtId="167" fontId="4" fillId="0" borderId="7" xfId="0" applyNumberFormat="1" applyFont="1" applyFill="1" applyBorder="1" applyAlignment="1">
      <alignment horizontal="right" vertical="center" wrapText="1"/>
    </xf>
    <xf numFmtId="0" fontId="0" fillId="0" borderId="0" xfId="0" applyFill="1" applyProtection="1">
      <protection hidden="1"/>
    </xf>
    <xf numFmtId="0" fontId="0" fillId="0" borderId="0" xfId="0" applyFill="1" applyAlignment="1" applyProtection="1">
      <protection hidden="1"/>
    </xf>
    <xf numFmtId="167" fontId="11" fillId="0" borderId="9" xfId="0" applyNumberFormat="1" applyFont="1" applyFill="1" applyBorder="1" applyAlignment="1">
      <alignment horizontal="right" vertical="center"/>
    </xf>
    <xf numFmtId="0" fontId="4" fillId="0" borderId="15" xfId="0" applyFont="1" applyFill="1" applyBorder="1" applyAlignment="1">
      <alignment horizontal="left" vertical="center" wrapText="1" indent="1"/>
    </xf>
    <xf numFmtId="167" fontId="14" fillId="0" borderId="3" xfId="0" applyNumberFormat="1" applyFont="1" applyFill="1" applyBorder="1" applyAlignment="1">
      <alignment horizontal="right" vertical="center" wrapText="1"/>
    </xf>
    <xf numFmtId="167" fontId="14" fillId="0" borderId="6" xfId="0" applyNumberFormat="1" applyFont="1" applyFill="1" applyBorder="1" applyAlignment="1">
      <alignment horizontal="right" vertical="center" wrapText="1"/>
    </xf>
    <xf numFmtId="168" fontId="14" fillId="0" borderId="5" xfId="0" applyNumberFormat="1" applyFont="1" applyFill="1" applyBorder="1" applyAlignment="1">
      <alignment horizontal="right" vertical="center" wrapText="1"/>
    </xf>
    <xf numFmtId="0" fontId="14" fillId="2" borderId="3" xfId="0" applyFont="1" applyFill="1" applyBorder="1" applyAlignment="1">
      <alignment vertical="center" wrapText="1"/>
    </xf>
    <xf numFmtId="0" fontId="14" fillId="2" borderId="7" xfId="0" applyFont="1" applyFill="1" applyBorder="1" applyAlignment="1">
      <alignment horizontal="left" vertical="center" wrapText="1" indent="1"/>
    </xf>
    <xf numFmtId="0" fontId="14" fillId="2" borderId="7" xfId="0" applyFont="1" applyFill="1" applyBorder="1" applyAlignment="1">
      <alignment horizontal="left" vertical="center" wrapText="1" indent="2"/>
    </xf>
    <xf numFmtId="0" fontId="4" fillId="2" borderId="7" xfId="0" applyFont="1" applyFill="1" applyBorder="1" applyAlignment="1">
      <alignment horizontal="left" vertical="center" wrapText="1" indent="3"/>
    </xf>
    <xf numFmtId="0" fontId="4" fillId="2" borderId="7" xfId="0" applyFont="1" applyFill="1" applyBorder="1" applyAlignment="1">
      <alignment horizontal="left" vertical="center" wrapText="1" indent="2"/>
    </xf>
    <xf numFmtId="0" fontId="14" fillId="0" borderId="7" xfId="0" applyFont="1" applyFill="1" applyBorder="1" applyAlignment="1">
      <alignment horizontal="left" vertical="center" wrapText="1" indent="2"/>
    </xf>
    <xf numFmtId="0" fontId="9" fillId="2" borderId="7" xfId="0" applyFont="1" applyFill="1" applyBorder="1" applyAlignment="1">
      <alignment horizontal="center" vertical="center" wrapText="1"/>
    </xf>
    <xf numFmtId="0" fontId="9" fillId="2" borderId="13" xfId="0" applyFont="1" applyFill="1" applyBorder="1" applyAlignment="1">
      <alignment horizontal="center" vertical="center" wrapText="1"/>
    </xf>
    <xf numFmtId="0" fontId="9" fillId="2" borderId="0" xfId="0" applyFont="1" applyFill="1" applyBorder="1" applyAlignment="1">
      <alignment horizontal="center" vertical="center" wrapText="1"/>
    </xf>
    <xf numFmtId="0" fontId="28" fillId="0" borderId="0" xfId="0" applyFont="1" applyAlignment="1">
      <alignment vertical="center" wrapText="1"/>
    </xf>
    <xf numFmtId="171" fontId="11" fillId="0" borderId="7" xfId="0" applyNumberFormat="1" applyFont="1" applyBorder="1" applyAlignment="1">
      <alignment horizontal="left" vertical="center"/>
    </xf>
    <xf numFmtId="167" fontId="43" fillId="0" borderId="0" xfId="0" applyNumberFormat="1" applyFont="1" applyFill="1" applyBorder="1" applyAlignment="1">
      <alignment horizontal="right" vertical="center" wrapText="1"/>
    </xf>
    <xf numFmtId="168" fontId="43" fillId="0" borderId="0" xfId="0" applyNumberFormat="1" applyFont="1" applyFill="1" applyBorder="1" applyAlignment="1">
      <alignment horizontal="right" vertical="center" wrapText="1"/>
    </xf>
    <xf numFmtId="167" fontId="29" fillId="0" borderId="0" xfId="0" applyNumberFormat="1" applyFont="1" applyFill="1" applyBorder="1" applyAlignment="1">
      <alignment horizontal="right" vertical="center" wrapText="1"/>
    </xf>
    <xf numFmtId="168" fontId="29" fillId="0" borderId="0" xfId="0" applyNumberFormat="1" applyFont="1" applyFill="1" applyBorder="1" applyAlignment="1">
      <alignment horizontal="right" vertical="center" wrapText="1"/>
    </xf>
    <xf numFmtId="175" fontId="29" fillId="0" borderId="6" xfId="0" applyNumberFormat="1" applyFont="1" applyFill="1" applyBorder="1" applyAlignment="1">
      <alignment horizontal="right"/>
    </xf>
    <xf numFmtId="167" fontId="43" fillId="0" borderId="0" xfId="0" quotePrefix="1" applyNumberFormat="1" applyFont="1" applyFill="1" applyBorder="1" applyAlignment="1">
      <alignment horizontal="right" vertical="center" wrapText="1"/>
    </xf>
    <xf numFmtId="0" fontId="0" fillId="0" borderId="0" xfId="0"/>
    <xf numFmtId="0" fontId="4" fillId="2" borderId="0" xfId="0" applyFont="1" applyFill="1" applyBorder="1" applyAlignment="1">
      <alignment vertical="top"/>
    </xf>
    <xf numFmtId="0" fontId="6" fillId="0" borderId="1" xfId="0" applyNumberFormat="1" applyFont="1" applyBorder="1" applyAlignment="1">
      <alignment vertical="top"/>
    </xf>
    <xf numFmtId="0" fontId="6" fillId="0" borderId="0" xfId="0" applyNumberFormat="1" applyFont="1" applyBorder="1" applyAlignment="1">
      <alignment vertical="top"/>
    </xf>
    <xf numFmtId="0" fontId="4" fillId="2" borderId="0" xfId="0" applyNumberFormat="1" applyFont="1" applyFill="1" applyBorder="1" applyAlignment="1">
      <alignment vertical="top"/>
    </xf>
    <xf numFmtId="0" fontId="0" fillId="0" borderId="0" xfId="0" applyNumberFormat="1"/>
    <xf numFmtId="0" fontId="4" fillId="4" borderId="0" xfId="0" applyNumberFormat="1" applyFont="1" applyFill="1" applyBorder="1" applyAlignment="1">
      <alignment vertical="top"/>
    </xf>
    <xf numFmtId="0" fontId="0" fillId="0" borderId="0" xfId="0" applyNumberFormat="1" applyAlignment="1">
      <alignment vertical="top"/>
    </xf>
    <xf numFmtId="0" fontId="0" fillId="4" borderId="0" xfId="0" applyNumberFormat="1" applyFill="1" applyAlignment="1">
      <alignment vertical="top"/>
    </xf>
    <xf numFmtId="0" fontId="4" fillId="4" borderId="0" xfId="0" applyNumberFormat="1" applyFont="1" applyFill="1" applyBorder="1" applyAlignment="1">
      <alignment horizontal="right" vertical="top"/>
    </xf>
    <xf numFmtId="0" fontId="0" fillId="0" borderId="0" xfId="0" applyNumberFormat="1" applyAlignment="1"/>
    <xf numFmtId="0" fontId="4" fillId="0" borderId="0" xfId="0" applyNumberFormat="1" applyFont="1" applyFill="1" applyBorder="1" applyAlignment="1">
      <alignment vertical="top"/>
    </xf>
    <xf numFmtId="0" fontId="0" fillId="0" borderId="2" xfId="0" applyNumberFormat="1" applyBorder="1" applyAlignment="1">
      <alignment vertical="top"/>
    </xf>
    <xf numFmtId="0" fontId="45" fillId="0" borderId="0" xfId="0" applyNumberFormat="1" applyFont="1" applyAlignment="1">
      <alignment vertical="top"/>
    </xf>
    <xf numFmtId="0" fontId="37" fillId="0" borderId="0" xfId="0" applyNumberFormat="1" applyFont="1" applyAlignment="1">
      <alignment vertical="top"/>
    </xf>
    <xf numFmtId="0" fontId="4" fillId="0" borderId="0" xfId="0" applyNumberFormat="1" applyFont="1" applyFill="1" applyBorder="1" applyAlignment="1">
      <alignment horizontal="right" vertical="top"/>
    </xf>
    <xf numFmtId="0" fontId="0" fillId="0" borderId="0" xfId="0" applyNumberFormat="1" applyBorder="1" applyAlignment="1">
      <alignment vertical="top"/>
    </xf>
    <xf numFmtId="0" fontId="5" fillId="2" borderId="0" xfId="0" applyNumberFormat="1" applyFont="1" applyFill="1" applyBorder="1" applyAlignment="1">
      <alignment vertical="top"/>
    </xf>
    <xf numFmtId="0" fontId="39" fillId="0" borderId="0" xfId="0" applyNumberFormat="1" applyFont="1" applyFill="1" applyBorder="1" applyAlignment="1">
      <alignment vertical="top"/>
    </xf>
    <xf numFmtId="0" fontId="39" fillId="0" borderId="0" xfId="0" applyNumberFormat="1" applyFont="1" applyFill="1" applyBorder="1" applyAlignment="1">
      <alignment horizontal="right" vertical="top"/>
    </xf>
    <xf numFmtId="0" fontId="6" fillId="0" borderId="2" xfId="0" applyNumberFormat="1" applyFont="1" applyBorder="1" applyAlignment="1">
      <alignment vertical="top"/>
    </xf>
    <xf numFmtId="0" fontId="45" fillId="0" borderId="0" xfId="0" applyNumberFormat="1" applyFont="1" applyBorder="1" applyAlignment="1">
      <alignment vertical="top"/>
    </xf>
    <xf numFmtId="0" fontId="7" fillId="0" borderId="0" xfId="0" applyNumberFormat="1" applyFont="1" applyBorder="1" applyAlignment="1">
      <alignment vertical="top"/>
    </xf>
    <xf numFmtId="0" fontId="7" fillId="0" borderId="0" xfId="0" applyNumberFormat="1" applyFont="1" applyBorder="1" applyAlignment="1">
      <alignment vertical="top" wrapText="1"/>
    </xf>
    <xf numFmtId="0" fontId="49" fillId="0" borderId="0" xfId="0" applyNumberFormat="1" applyFont="1" applyAlignment="1">
      <alignment horizontal="left" vertical="center"/>
    </xf>
    <xf numFmtId="0" fontId="16" fillId="0" borderId="0" xfId="0" applyNumberFormat="1" applyFont="1"/>
    <xf numFmtId="0" fontId="7" fillId="0" borderId="0" xfId="0" applyNumberFormat="1" applyFont="1" applyAlignment="1">
      <alignment vertical="top"/>
    </xf>
    <xf numFmtId="0" fontId="7" fillId="0" borderId="0" xfId="0" applyNumberFormat="1" applyFont="1" applyAlignment="1">
      <alignment horizontal="right"/>
    </xf>
    <xf numFmtId="0" fontId="1" fillId="0" borderId="0" xfId="0" applyNumberFormat="1" applyFont="1" applyAlignment="1">
      <alignment vertical="top"/>
    </xf>
    <xf numFmtId="0" fontId="21" fillId="0" borderId="0" xfId="1" applyNumberFormat="1" applyAlignment="1" applyProtection="1">
      <alignment vertical="top"/>
    </xf>
    <xf numFmtId="0" fontId="6" fillId="0" borderId="0" xfId="0" applyNumberFormat="1" applyFont="1" applyAlignment="1">
      <alignment vertical="top"/>
    </xf>
    <xf numFmtId="0" fontId="47" fillId="0" borderId="0" xfId="0" applyNumberFormat="1" applyFont="1"/>
    <xf numFmtId="0" fontId="21" fillId="0" borderId="0" xfId="1" applyNumberFormat="1" applyAlignment="1" applyProtection="1">
      <alignment vertical="top" wrapText="1"/>
    </xf>
    <xf numFmtId="0" fontId="7" fillId="0" borderId="0" xfId="0" applyNumberFormat="1" applyFont="1" applyAlignment="1">
      <alignment horizontal="left" vertical="top"/>
    </xf>
    <xf numFmtId="0" fontId="21" fillId="0" borderId="0" xfId="1" applyNumberFormat="1" applyFont="1" applyAlignment="1" applyProtection="1">
      <alignment horizontal="left" vertical="top"/>
    </xf>
    <xf numFmtId="0" fontId="21" fillId="0" borderId="0" xfId="1" applyNumberFormat="1" applyFont="1" applyAlignment="1" applyProtection="1">
      <alignment vertical="top"/>
    </xf>
    <xf numFmtId="0" fontId="1" fillId="0" borderId="0" xfId="0" applyNumberFormat="1" applyFont="1" applyAlignment="1">
      <alignment horizontal="left" vertical="top"/>
    </xf>
    <xf numFmtId="0" fontId="21" fillId="0" borderId="0" xfId="1" applyNumberFormat="1" applyFont="1" applyAlignment="1" applyProtection="1">
      <alignment horizontal="left" vertical="center" indent="2"/>
    </xf>
    <xf numFmtId="0" fontId="45" fillId="0" borderId="2" xfId="0" applyNumberFormat="1" applyFont="1" applyBorder="1" applyAlignment="1">
      <alignment vertical="top"/>
    </xf>
    <xf numFmtId="0" fontId="6" fillId="0" borderId="2" xfId="0" applyFont="1" applyBorder="1" applyAlignment="1">
      <alignment vertical="top"/>
    </xf>
    <xf numFmtId="0" fontId="0" fillId="0" borderId="2" xfId="0" applyBorder="1" applyAlignment="1">
      <alignment vertical="top"/>
    </xf>
    <xf numFmtId="0" fontId="4" fillId="0" borderId="0" xfId="0" applyFont="1" applyFill="1" applyBorder="1" applyAlignment="1">
      <alignment vertical="top"/>
    </xf>
    <xf numFmtId="0" fontId="4" fillId="0" borderId="10" xfId="0" applyFont="1" applyFill="1" applyBorder="1" applyAlignment="1">
      <alignment vertical="top"/>
    </xf>
    <xf numFmtId="0" fontId="4" fillId="0" borderId="0" xfId="0" applyFont="1" applyFill="1" applyBorder="1" applyAlignment="1">
      <alignment horizontal="right" vertical="top"/>
    </xf>
    <xf numFmtId="0" fontId="1" fillId="0" borderId="2" xfId="0" applyNumberFormat="1" applyFont="1" applyBorder="1" applyAlignment="1">
      <alignment vertical="top"/>
    </xf>
    <xf numFmtId="0" fontId="1" fillId="0" borderId="2" xfId="0" applyNumberFormat="1" applyFont="1" applyBorder="1" applyAlignment="1">
      <alignment horizontal="right" vertical="center"/>
    </xf>
    <xf numFmtId="0" fontId="1" fillId="0" borderId="0" xfId="0" applyNumberFormat="1" applyFont="1" applyBorder="1" applyAlignment="1">
      <alignment vertical="top"/>
    </xf>
    <xf numFmtId="0" fontId="0" fillId="0" borderId="2" xfId="0" applyBorder="1" applyAlignment="1" applyProtection="1">
      <alignment vertical="top"/>
      <protection hidden="1"/>
    </xf>
    <xf numFmtId="0" fontId="45" fillId="0" borderId="2" xfId="0" applyFont="1" applyBorder="1" applyAlignment="1">
      <alignment vertical="top"/>
    </xf>
    <xf numFmtId="0" fontId="0" fillId="0" borderId="0" xfId="0" applyAlignment="1" applyProtection="1">
      <alignment vertical="top"/>
      <protection hidden="1"/>
    </xf>
    <xf numFmtId="0" fontId="23" fillId="0" borderId="0" xfId="0" applyFont="1" applyAlignment="1" applyProtection="1">
      <alignment vertical="top"/>
      <protection hidden="1"/>
    </xf>
    <xf numFmtId="0" fontId="29" fillId="0" borderId="0" xfId="0" applyFont="1" applyAlignment="1" applyProtection="1">
      <alignment vertical="top"/>
      <protection hidden="1"/>
    </xf>
    <xf numFmtId="169" fontId="4" fillId="4" borderId="0" xfId="0" applyNumberFormat="1" applyFont="1" applyFill="1" applyBorder="1" applyAlignment="1">
      <alignment vertical="top"/>
    </xf>
    <xf numFmtId="0" fontId="41" fillId="0" borderId="0" xfId="0" applyFont="1" applyFill="1" applyAlignment="1" applyProtection="1">
      <alignment vertical="top"/>
      <protection hidden="1"/>
    </xf>
    <xf numFmtId="0" fontId="6" fillId="0" borderId="2" xfId="0" applyNumberFormat="1" applyFont="1" applyBorder="1" applyAlignment="1">
      <alignment horizontal="right" vertical="center"/>
    </xf>
    <xf numFmtId="0" fontId="6" fillId="0" borderId="1" xfId="0" applyFont="1" applyBorder="1" applyAlignment="1">
      <alignment vertical="top"/>
    </xf>
    <xf numFmtId="0" fontId="11" fillId="0" borderId="0" xfId="0" applyNumberFormat="1" applyFont="1" applyAlignment="1">
      <alignment vertical="top"/>
    </xf>
    <xf numFmtId="0" fontId="6" fillId="0" borderId="0" xfId="0" applyNumberFormat="1" applyFont="1" applyFill="1" applyBorder="1" applyAlignment="1">
      <alignment vertical="top"/>
    </xf>
    <xf numFmtId="0" fontId="11" fillId="0" borderId="0" xfId="0" applyNumberFormat="1" applyFont="1" applyFill="1" applyAlignment="1">
      <alignment vertical="top"/>
    </xf>
    <xf numFmtId="0" fontId="3" fillId="0" borderId="0" xfId="0" applyNumberFormat="1" applyFont="1" applyFill="1" applyBorder="1" applyAlignment="1">
      <alignment vertical="top"/>
    </xf>
    <xf numFmtId="0" fontId="1" fillId="0" borderId="1" xfId="0" applyNumberFormat="1" applyFont="1" applyBorder="1" applyAlignment="1">
      <alignment vertical="top"/>
    </xf>
    <xf numFmtId="0" fontId="1" fillId="0" borderId="2" xfId="0" applyNumberFormat="1" applyFont="1" applyFill="1" applyBorder="1" applyAlignment="1">
      <alignment vertical="top"/>
    </xf>
    <xf numFmtId="0" fontId="1" fillId="0" borderId="0" xfId="0" applyNumberFormat="1" applyFont="1" applyFill="1" applyBorder="1" applyAlignment="1">
      <alignment vertical="top"/>
    </xf>
    <xf numFmtId="0" fontId="0" fillId="0" borderId="0" xfId="0" applyNumberFormat="1" applyAlignment="1">
      <alignment vertical="top"/>
    </xf>
    <xf numFmtId="0" fontId="23" fillId="0" borderId="0" xfId="0" applyNumberFormat="1" applyFont="1" applyAlignment="1">
      <alignment vertical="top"/>
    </xf>
    <xf numFmtId="0" fontId="0" fillId="0" borderId="0" xfId="0" applyAlignment="1">
      <alignment vertical="top"/>
    </xf>
    <xf numFmtId="0" fontId="23" fillId="0" borderId="0" xfId="0" applyFont="1" applyAlignment="1">
      <alignment vertical="top"/>
    </xf>
    <xf numFmtId="0" fontId="29" fillId="0" borderId="0" xfId="0" applyFont="1" applyAlignment="1">
      <alignment vertical="top"/>
    </xf>
    <xf numFmtId="169" fontId="29" fillId="0" borderId="0" xfId="0" applyNumberFormat="1" applyFont="1" applyAlignment="1">
      <alignment vertical="top"/>
    </xf>
    <xf numFmtId="0" fontId="16" fillId="0" borderId="0" xfId="0" applyNumberFormat="1" applyFont="1" applyBorder="1" applyAlignment="1">
      <alignment vertical="top"/>
    </xf>
    <xf numFmtId="0" fontId="0" fillId="0" borderId="2" xfId="0" applyNumberFormat="1" applyBorder="1" applyAlignment="1">
      <alignment vertical="top"/>
    </xf>
    <xf numFmtId="0" fontId="16" fillId="0" borderId="0" xfId="0" applyNumberFormat="1" applyFont="1" applyAlignment="1">
      <alignment vertical="top"/>
    </xf>
    <xf numFmtId="0" fontId="26" fillId="0" borderId="0" xfId="0" applyNumberFormat="1" applyFont="1" applyFill="1" applyBorder="1" applyAlignment="1">
      <alignment vertical="top"/>
    </xf>
    <xf numFmtId="0" fontId="26" fillId="0" borderId="0" xfId="0" applyNumberFormat="1" applyFont="1" applyFill="1" applyBorder="1" applyAlignment="1">
      <alignment vertical="top" shrinkToFit="1"/>
    </xf>
    <xf numFmtId="0" fontId="16" fillId="0" borderId="0" xfId="0" applyNumberFormat="1" applyFont="1" applyFill="1" applyBorder="1" applyAlignment="1">
      <alignment vertical="top"/>
    </xf>
    <xf numFmtId="0" fontId="19" fillId="0" borderId="0" xfId="0" applyNumberFormat="1" applyFont="1" applyFill="1" applyBorder="1" applyAlignment="1">
      <alignment vertical="top"/>
    </xf>
    <xf numFmtId="0" fontId="27" fillId="0" borderId="0" xfId="0" applyNumberFormat="1" applyFont="1" applyBorder="1" applyAlignment="1">
      <alignment vertical="top"/>
    </xf>
    <xf numFmtId="0" fontId="23" fillId="0" borderId="0" xfId="0" applyNumberFormat="1" applyFont="1" applyFill="1" applyBorder="1" applyAlignment="1">
      <alignment vertical="top"/>
    </xf>
    <xf numFmtId="0" fontId="3" fillId="2" borderId="0" xfId="0" applyNumberFormat="1" applyFont="1" applyFill="1" applyBorder="1" applyAlignment="1">
      <alignment vertical="top"/>
    </xf>
    <xf numFmtId="0" fontId="29" fillId="0" borderId="0" xfId="0" applyNumberFormat="1" applyFont="1" applyFill="1" applyBorder="1" applyAlignment="1">
      <alignment vertical="top"/>
    </xf>
    <xf numFmtId="0" fontId="29" fillId="0" borderId="0" xfId="0" applyNumberFormat="1" applyFont="1" applyBorder="1" applyAlignment="1">
      <alignment vertical="top"/>
    </xf>
    <xf numFmtId="0" fontId="21" fillId="0" borderId="0" xfId="1" applyNumberFormat="1" applyFill="1" applyBorder="1" applyAlignment="1" applyProtection="1">
      <alignment vertical="top"/>
    </xf>
    <xf numFmtId="0" fontId="22" fillId="0" borderId="0" xfId="0" applyNumberFormat="1" applyFont="1" applyBorder="1" applyAlignment="1">
      <alignment vertical="top"/>
    </xf>
    <xf numFmtId="0" fontId="23" fillId="0" borderId="0" xfId="0" applyNumberFormat="1" applyFont="1" applyBorder="1" applyAlignment="1">
      <alignment vertical="top"/>
    </xf>
    <xf numFmtId="0" fontId="22" fillId="0" borderId="0" xfId="0" applyNumberFormat="1" applyFont="1" applyFill="1" applyBorder="1" applyAlignment="1">
      <alignment vertical="top"/>
    </xf>
    <xf numFmtId="0" fontId="2" fillId="0" borderId="2" xfId="0" applyNumberFormat="1" applyFont="1" applyBorder="1" applyAlignment="1">
      <alignment horizontal="right" vertical="center"/>
    </xf>
    <xf numFmtId="182" fontId="16" fillId="0" borderId="0" xfId="0" applyNumberFormat="1" applyFont="1" applyFill="1" applyBorder="1" applyAlignment="1">
      <alignment horizontal="left" vertical="top"/>
    </xf>
    <xf numFmtId="0" fontId="0" fillId="0" borderId="1" xfId="0" applyNumberFormat="1" applyBorder="1" applyAlignment="1">
      <alignment vertical="top"/>
    </xf>
    <xf numFmtId="3" fontId="0" fillId="0" borderId="0" xfId="0" applyNumberFormat="1"/>
    <xf numFmtId="0" fontId="4" fillId="2" borderId="3" xfId="0" applyFont="1" applyFill="1" applyBorder="1" applyAlignment="1">
      <alignment horizontal="center" vertical="center" wrapText="1"/>
    </xf>
    <xf numFmtId="0" fontId="4" fillId="2" borderId="4" xfId="0" applyFont="1" applyFill="1" applyBorder="1" applyAlignment="1">
      <alignment horizontal="center" vertical="center" wrapText="1"/>
    </xf>
    <xf numFmtId="167" fontId="11" fillId="0" borderId="17" xfId="0" applyNumberFormat="1" applyFont="1" applyBorder="1" applyAlignment="1">
      <alignment horizontal="right"/>
    </xf>
    <xf numFmtId="167" fontId="11" fillId="0" borderId="14" xfId="0" applyNumberFormat="1" applyFont="1" applyBorder="1" applyAlignment="1">
      <alignment horizontal="right" vertical="center"/>
    </xf>
    <xf numFmtId="168" fontId="11" fillId="0" borderId="44" xfId="0" applyNumberFormat="1" applyFont="1" applyBorder="1" applyAlignment="1">
      <alignment horizontal="right" vertical="center"/>
    </xf>
    <xf numFmtId="3" fontId="42" fillId="0" borderId="45" xfId="0" applyNumberFormat="1" applyFont="1" applyFill="1" applyBorder="1" applyAlignment="1">
      <alignment horizontal="center" vertical="center" wrapText="1"/>
    </xf>
    <xf numFmtId="3" fontId="42" fillId="0" borderId="33" xfId="0" applyNumberFormat="1" applyFont="1" applyFill="1" applyBorder="1" applyAlignment="1">
      <alignment horizontal="center" vertical="center" wrapText="1"/>
    </xf>
    <xf numFmtId="180" fontId="29" fillId="0" borderId="4" xfId="0" applyNumberFormat="1" applyFont="1" applyFill="1" applyBorder="1" applyAlignment="1">
      <alignment horizontal="right"/>
    </xf>
    <xf numFmtId="180" fontId="29" fillId="0" borderId="13" xfId="0" applyNumberFormat="1" applyFont="1" applyFill="1" applyBorder="1" applyAlignment="1">
      <alignment horizontal="right"/>
    </xf>
    <xf numFmtId="180" fontId="29" fillId="0" borderId="8" xfId="0" applyNumberFormat="1" applyFont="1" applyFill="1" applyBorder="1" applyAlignment="1">
      <alignment horizontal="right"/>
    </xf>
    <xf numFmtId="175" fontId="29" fillId="0" borderId="20" xfId="0" applyNumberFormat="1" applyFont="1" applyFill="1" applyBorder="1" applyAlignment="1">
      <alignment horizontal="right"/>
    </xf>
    <xf numFmtId="0" fontId="0" fillId="0" borderId="0" xfId="0" applyAlignment="1">
      <alignment horizontal="left" vertical="center"/>
    </xf>
    <xf numFmtId="3" fontId="11" fillId="0" borderId="0" xfId="0" applyNumberFormat="1" applyFont="1" applyBorder="1" applyAlignment="1">
      <alignment horizontal="left" vertical="center"/>
    </xf>
    <xf numFmtId="166" fontId="11" fillId="0" borderId="0" xfId="0" applyNumberFormat="1" applyFont="1" applyBorder="1" applyAlignment="1">
      <alignment horizontal="left" vertical="center"/>
    </xf>
    <xf numFmtId="167" fontId="11" fillId="0" borderId="0" xfId="0" applyNumberFormat="1" applyFont="1" applyBorder="1" applyAlignment="1">
      <alignment horizontal="left" vertical="center"/>
    </xf>
    <xf numFmtId="168" fontId="11" fillId="0" borderId="0" xfId="0" applyNumberFormat="1" applyFont="1" applyBorder="1" applyAlignment="1">
      <alignment horizontal="left" vertical="center"/>
    </xf>
    <xf numFmtId="0" fontId="0" fillId="0" borderId="0" xfId="0" applyBorder="1" applyAlignment="1">
      <alignment horizontal="left" vertical="center"/>
    </xf>
    <xf numFmtId="181" fontId="11" fillId="4" borderId="10" xfId="0" applyNumberFormat="1" applyFont="1" applyFill="1" applyBorder="1" applyAlignment="1">
      <alignment horizontal="right" vertical="center"/>
    </xf>
    <xf numFmtId="181" fontId="11" fillId="0" borderId="0" xfId="0" applyNumberFormat="1" applyFont="1" applyBorder="1" applyAlignment="1">
      <alignment horizontal="right" vertical="center"/>
    </xf>
    <xf numFmtId="168" fontId="11" fillId="0" borderId="44" xfId="0" applyNumberFormat="1" applyFont="1" applyBorder="1" applyAlignment="1">
      <alignment horizontal="right"/>
    </xf>
    <xf numFmtId="181" fontId="11" fillId="4" borderId="0" xfId="0" applyNumberFormat="1" applyFont="1" applyFill="1" applyBorder="1" applyAlignment="1">
      <alignment horizontal="right" vertical="center"/>
    </xf>
    <xf numFmtId="181" fontId="11" fillId="0" borderId="44" xfId="0" applyNumberFormat="1" applyFont="1" applyBorder="1" applyAlignment="1">
      <alignment horizontal="right" vertical="center"/>
    </xf>
    <xf numFmtId="0" fontId="4" fillId="2" borderId="3"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7" fillId="0" borderId="0" xfId="0" applyFont="1" applyBorder="1" applyAlignment="1">
      <alignment horizontal="left"/>
    </xf>
    <xf numFmtId="0" fontId="12" fillId="0" borderId="3" xfId="0" applyFont="1" applyBorder="1" applyAlignment="1">
      <alignment horizontal="left" vertical="top"/>
    </xf>
    <xf numFmtId="167" fontId="14" fillId="2" borderId="3" xfId="0" applyNumberFormat="1" applyFont="1" applyFill="1" applyBorder="1" applyAlignment="1">
      <alignment horizontal="right" vertical="center" wrapText="1"/>
    </xf>
    <xf numFmtId="168" fontId="14" fillId="2" borderId="5" xfId="0" applyNumberFormat="1" applyFont="1" applyFill="1" applyBorder="1" applyAlignment="1">
      <alignment horizontal="right" vertical="center" wrapText="1"/>
    </xf>
    <xf numFmtId="167" fontId="14" fillId="2" borderId="6" xfId="0" applyNumberFormat="1" applyFont="1" applyFill="1" applyBorder="1" applyAlignment="1">
      <alignment horizontal="right" vertical="center" wrapText="1"/>
    </xf>
    <xf numFmtId="168" fontId="14" fillId="2" borderId="6" xfId="0" applyNumberFormat="1" applyFont="1" applyFill="1" applyBorder="1" applyAlignment="1">
      <alignment horizontal="right" vertical="center" wrapText="1"/>
    </xf>
    <xf numFmtId="167" fontId="14" fillId="2" borderId="5" xfId="0" applyNumberFormat="1" applyFont="1" applyFill="1" applyBorder="1" applyAlignment="1">
      <alignment horizontal="right" vertical="center" wrapText="1"/>
    </xf>
    <xf numFmtId="0" fontId="12" fillId="0" borderId="15" xfId="0" applyFont="1" applyBorder="1" applyAlignment="1">
      <alignment horizontal="left" vertical="top" indent="1"/>
    </xf>
    <xf numFmtId="167" fontId="14" fillId="2" borderId="9" xfId="0" applyNumberFormat="1" applyFont="1" applyFill="1" applyBorder="1" applyAlignment="1">
      <alignment horizontal="right" vertical="center" wrapText="1"/>
    </xf>
    <xf numFmtId="0" fontId="12" fillId="0" borderId="15" xfId="0" applyFont="1" applyBorder="1" applyAlignment="1">
      <alignment horizontal="left" vertical="top"/>
    </xf>
    <xf numFmtId="171" fontId="11" fillId="0" borderId="6" xfId="0" applyNumberFormat="1" applyFont="1" applyBorder="1" applyAlignment="1">
      <alignment horizontal="left" indent="1"/>
    </xf>
    <xf numFmtId="167" fontId="11" fillId="0" borderId="6" xfId="0" applyNumberFormat="1" applyFont="1" applyBorder="1" applyAlignment="1">
      <alignment horizontal="right"/>
    </xf>
    <xf numFmtId="168" fontId="11" fillId="0" borderId="6" xfId="0" applyNumberFormat="1" applyFont="1" applyBorder="1" applyAlignment="1">
      <alignment horizontal="right"/>
    </xf>
    <xf numFmtId="171" fontId="12" fillId="0" borderId="3" xfId="0" applyNumberFormat="1" applyFont="1" applyBorder="1" applyAlignment="1">
      <alignment horizontal="left" vertical="center"/>
    </xf>
    <xf numFmtId="167" fontId="14" fillId="0" borderId="6" xfId="0" quotePrefix="1" applyNumberFormat="1" applyFont="1" applyFill="1" applyBorder="1" applyAlignment="1">
      <alignment horizontal="right" vertical="center" wrapText="1"/>
    </xf>
    <xf numFmtId="0" fontId="4" fillId="2" borderId="46" xfId="0" applyFont="1" applyFill="1" applyBorder="1" applyAlignment="1">
      <alignment horizontal="left" vertical="center" wrapText="1" indent="1"/>
    </xf>
    <xf numFmtId="167" fontId="11" fillId="0" borderId="46" xfId="0" applyNumberFormat="1" applyFont="1" applyBorder="1" applyAlignment="1">
      <alignment horizontal="right" vertical="center"/>
    </xf>
    <xf numFmtId="168" fontId="11" fillId="0" borderId="46" xfId="0" applyNumberFormat="1" applyFont="1" applyBorder="1" applyAlignment="1">
      <alignment horizontal="right" vertical="center"/>
    </xf>
    <xf numFmtId="167" fontId="11" fillId="0" borderId="46" xfId="0" applyNumberFormat="1" applyFont="1" applyBorder="1" applyAlignment="1">
      <alignment horizontal="right"/>
    </xf>
    <xf numFmtId="168" fontId="28" fillId="0" borderId="46" xfId="0" applyNumberFormat="1" applyFont="1" applyBorder="1" applyAlignment="1">
      <alignment horizontal="right" vertical="center"/>
    </xf>
    <xf numFmtId="0" fontId="0" fillId="0" borderId="46" xfId="0" applyBorder="1"/>
    <xf numFmtId="167" fontId="0" fillId="0" borderId="46" xfId="0" applyNumberFormat="1" applyBorder="1"/>
    <xf numFmtId="167" fontId="43" fillId="0" borderId="6" xfId="0" applyNumberFormat="1" applyFont="1" applyFill="1" applyBorder="1" applyAlignment="1">
      <alignment horizontal="right" vertical="center" wrapText="1"/>
    </xf>
    <xf numFmtId="167" fontId="43" fillId="0" borderId="7" xfId="0" applyNumberFormat="1" applyFont="1" applyFill="1" applyBorder="1" applyAlignment="1">
      <alignment horizontal="right" vertical="center" wrapText="1"/>
    </xf>
    <xf numFmtId="167" fontId="29" fillId="0" borderId="7" xfId="0" applyNumberFormat="1" applyFont="1" applyFill="1" applyBorder="1" applyAlignment="1">
      <alignment horizontal="right" vertical="center" wrapText="1"/>
    </xf>
    <xf numFmtId="179" fontId="14" fillId="0" borderId="6" xfId="0" applyNumberFormat="1" applyFont="1" applyFill="1" applyBorder="1" applyAlignment="1">
      <alignment horizontal="right" vertical="center" wrapText="1"/>
    </xf>
    <xf numFmtId="0" fontId="8" fillId="0" borderId="6" xfId="0" applyFont="1" applyFill="1" applyBorder="1" applyAlignment="1">
      <alignment horizontal="center" vertical="center" wrapText="1"/>
    </xf>
    <xf numFmtId="0" fontId="52" fillId="4" borderId="0" xfId="0" applyFont="1" applyFill="1" applyBorder="1"/>
    <xf numFmtId="181" fontId="12" fillId="4" borderId="6" xfId="0" applyNumberFormat="1" applyFont="1" applyFill="1" applyBorder="1" applyAlignment="1">
      <alignment horizontal="right" vertical="center"/>
    </xf>
    <xf numFmtId="181" fontId="12" fillId="0" borderId="6" xfId="0" applyNumberFormat="1" applyFont="1" applyBorder="1" applyAlignment="1">
      <alignment horizontal="right" vertical="center"/>
    </xf>
    <xf numFmtId="167" fontId="12" fillId="0" borderId="7" xfId="0" applyNumberFormat="1" applyFont="1" applyBorder="1" applyAlignment="1">
      <alignment horizontal="right" vertical="center"/>
    </xf>
    <xf numFmtId="167" fontId="12" fillId="4" borderId="7" xfId="0" applyNumberFormat="1" applyFont="1" applyFill="1" applyBorder="1" applyAlignment="1">
      <alignment horizontal="right" vertical="center"/>
    </xf>
    <xf numFmtId="181" fontId="11" fillId="4" borderId="0" xfId="0" applyNumberFormat="1" applyFont="1" applyFill="1" applyBorder="1" applyAlignment="1">
      <alignment horizontal="right" vertical="center"/>
    </xf>
    <xf numFmtId="179" fontId="4" fillId="0" borderId="0" xfId="0" applyNumberFormat="1" applyFont="1" applyFill="1" applyBorder="1" applyAlignment="1">
      <alignment horizontal="right" vertical="center" wrapText="1"/>
    </xf>
    <xf numFmtId="167" fontId="11" fillId="4" borderId="0" xfId="0" applyNumberFormat="1" applyFont="1" applyFill="1" applyBorder="1" applyAlignment="1">
      <alignment horizontal="right" vertical="center"/>
    </xf>
    <xf numFmtId="0" fontId="16" fillId="0" borderId="2" xfId="49" applyBorder="1" applyAlignment="1">
      <alignment horizontal="right"/>
    </xf>
    <xf numFmtId="0" fontId="16" fillId="0" borderId="2" xfId="50" applyBorder="1" applyAlignment="1">
      <alignment horizontal="right" vertical="center"/>
    </xf>
    <xf numFmtId="0" fontId="16" fillId="0" borderId="0" xfId="49"/>
    <xf numFmtId="0" fontId="16" fillId="0" borderId="0" xfId="49" applyAlignment="1">
      <alignment horizontal="right" vertical="center"/>
    </xf>
    <xf numFmtId="0" fontId="16" fillId="0" borderId="0" xfId="49" applyAlignment="1">
      <alignment horizontal="left" vertical="top"/>
    </xf>
    <xf numFmtId="0" fontId="32" fillId="0" borderId="0" xfId="49" applyFont="1" applyAlignment="1">
      <alignment horizontal="left" vertical="top"/>
    </xf>
    <xf numFmtId="0" fontId="23" fillId="0" borderId="0" xfId="49" applyFont="1" applyAlignment="1">
      <alignment horizontal="left" vertical="top"/>
    </xf>
    <xf numFmtId="0" fontId="16" fillId="0" borderId="0" xfId="49" applyAlignment="1">
      <alignment horizontal="justify" vertical="top"/>
    </xf>
    <xf numFmtId="0" fontId="17" fillId="0" borderId="0" xfId="49" applyFont="1" applyAlignment="1">
      <alignment horizontal="justify" vertical="top" wrapText="1"/>
    </xf>
    <xf numFmtId="0" fontId="16" fillId="0" borderId="0" xfId="49" applyAlignment="1">
      <alignment horizontal="justify"/>
    </xf>
    <xf numFmtId="0" fontId="16" fillId="0" borderId="0" xfId="50" applyAlignment="1">
      <alignment horizontal="left" vertical="top"/>
    </xf>
    <xf numFmtId="0" fontId="17" fillId="0" borderId="0" xfId="49" quotePrefix="1" applyFont="1" applyAlignment="1">
      <alignment horizontal="justify" vertical="top" wrapText="1"/>
    </xf>
    <xf numFmtId="0" fontId="1" fillId="0" borderId="0" xfId="51" applyFont="1" applyAlignment="1">
      <alignment vertical="top" wrapText="1"/>
    </xf>
    <xf numFmtId="0" fontId="15" fillId="0" borderId="0" xfId="51"/>
    <xf numFmtId="0" fontId="1" fillId="0" borderId="0" xfId="51" quotePrefix="1" applyFont="1" applyAlignment="1">
      <alignment vertical="top" wrapText="1"/>
    </xf>
    <xf numFmtId="0" fontId="54" fillId="0" borderId="0" xfId="51" quotePrefix="1" applyFont="1" applyAlignment="1">
      <alignment vertical="top" wrapText="1"/>
    </xf>
    <xf numFmtId="0" fontId="33" fillId="0" borderId="0" xfId="52" applyFont="1" applyAlignment="1">
      <alignment vertical="top" wrapText="1"/>
    </xf>
    <xf numFmtId="0" fontId="70" fillId="0" borderId="0" xfId="49" applyFont="1" applyAlignment="1">
      <alignment horizontal="justify" vertical="top"/>
    </xf>
    <xf numFmtId="0" fontId="15" fillId="0" borderId="0" xfId="51" applyAlignment="1">
      <alignment vertical="center"/>
    </xf>
    <xf numFmtId="0" fontId="17" fillId="0" borderId="0" xfId="50" applyFont="1" applyBorder="1" applyAlignment="1">
      <alignment horizontal="justify" vertical="top" wrapText="1"/>
    </xf>
    <xf numFmtId="0" fontId="13" fillId="0" borderId="0" xfId="51" applyFont="1" applyAlignment="1">
      <alignment vertical="center"/>
    </xf>
    <xf numFmtId="0" fontId="17" fillId="0" borderId="0" xfId="49" applyFont="1" applyAlignment="1">
      <alignment horizontal="left" vertical="top"/>
    </xf>
    <xf numFmtId="0" fontId="17" fillId="0" borderId="0" xfId="49" applyFont="1"/>
    <xf numFmtId="0" fontId="17" fillId="0" borderId="0" xfId="50" applyFont="1"/>
    <xf numFmtId="0" fontId="16" fillId="0" borderId="0" xfId="50"/>
    <xf numFmtId="0" fontId="53" fillId="0" borderId="0" xfId="53" applyFont="1" applyAlignment="1" applyProtection="1">
      <alignment vertical="center"/>
    </xf>
    <xf numFmtId="0" fontId="40" fillId="0" borderId="0" xfId="54" applyFont="1" applyAlignment="1" applyProtection="1">
      <alignment vertical="top" wrapText="1"/>
    </xf>
    <xf numFmtId="0" fontId="40" fillId="0" borderId="0" xfId="54" applyFont="1" applyAlignment="1" applyProtection="1">
      <alignment vertical="center" wrapText="1"/>
    </xf>
    <xf numFmtId="0" fontId="33" fillId="0" borderId="0" xfId="55" applyFont="1" applyAlignment="1">
      <alignment vertical="top" wrapText="1"/>
    </xf>
    <xf numFmtId="0" fontId="21" fillId="0" borderId="0" xfId="54" applyAlignment="1" applyProtection="1">
      <alignment vertical="center" wrapText="1"/>
    </xf>
    <xf numFmtId="0" fontId="21" fillId="0" borderId="0" xfId="54" applyAlignment="1" applyProtection="1">
      <alignment vertical="top" wrapText="1"/>
    </xf>
    <xf numFmtId="0" fontId="33" fillId="0" borderId="0" xfId="55" applyFont="1" applyAlignment="1">
      <alignment horizontal="left" vertical="top" wrapText="1"/>
    </xf>
    <xf numFmtId="0" fontId="16" fillId="0" borderId="0" xfId="49" applyAlignment="1"/>
    <xf numFmtId="0" fontId="16" fillId="0" borderId="2" xfId="49" applyBorder="1" applyAlignment="1">
      <alignment horizontal="right" vertical="center"/>
    </xf>
    <xf numFmtId="0" fontId="16" fillId="0" borderId="0" xfId="49" applyBorder="1" applyAlignment="1">
      <alignment horizontal="justify" vertical="top"/>
    </xf>
    <xf numFmtId="0" fontId="17" fillId="0" borderId="0" xfId="49" applyFont="1" applyBorder="1" applyAlignment="1">
      <alignment horizontal="justify" vertical="top" wrapText="1"/>
    </xf>
    <xf numFmtId="0" fontId="33" fillId="0" borderId="0" xfId="53" applyAlignment="1" applyProtection="1">
      <alignment vertical="center"/>
    </xf>
    <xf numFmtId="0" fontId="16" fillId="0" borderId="0" xfId="49" applyBorder="1" applyAlignment="1">
      <alignment horizontal="left" vertical="top"/>
    </xf>
    <xf numFmtId="0" fontId="33" fillId="0" borderId="0" xfId="53" applyBorder="1" applyAlignment="1" applyProtection="1">
      <alignment horizontal="justify" vertical="center" wrapText="1"/>
    </xf>
    <xf numFmtId="0" fontId="16" fillId="0" borderId="0" xfId="49" applyBorder="1"/>
    <xf numFmtId="0" fontId="33" fillId="0" borderId="0" xfId="53" applyAlignment="1" applyProtection="1"/>
    <xf numFmtId="0" fontId="16" fillId="0" borderId="0" xfId="49" applyAlignment="1">
      <alignment horizontal="justify" vertical="top" wrapText="1"/>
    </xf>
    <xf numFmtId="0" fontId="16" fillId="0" borderId="0" xfId="49" applyBorder="1" applyAlignment="1">
      <alignment horizontal="justify" vertical="top" wrapText="1"/>
    </xf>
    <xf numFmtId="0" fontId="7" fillId="0" borderId="0" xfId="57" applyFont="1" applyAlignment="1">
      <alignment horizontal="left" vertical="top"/>
    </xf>
    <xf numFmtId="0" fontId="1" fillId="0" borderId="0" xfId="57" applyFont="1" applyAlignment="1">
      <alignment horizontal="left" vertical="top"/>
    </xf>
    <xf numFmtId="0" fontId="29" fillId="0" borderId="13" xfId="0" applyFont="1" applyFill="1" applyBorder="1" applyAlignment="1" applyProtection="1">
      <alignment horizontal="center" vertical="center" wrapText="1"/>
      <protection hidden="1"/>
    </xf>
    <xf numFmtId="0" fontId="29" fillId="0" borderId="0" xfId="0" applyFont="1" applyFill="1" applyBorder="1" applyAlignment="1"/>
    <xf numFmtId="0" fontId="37" fillId="0" borderId="0" xfId="0" applyFont="1" applyFill="1"/>
    <xf numFmtId="168" fontId="14" fillId="2" borderId="0" xfId="0" applyNumberFormat="1" applyFont="1" applyFill="1" applyBorder="1" applyAlignment="1">
      <alignment horizontal="right" vertical="center" wrapText="1"/>
    </xf>
    <xf numFmtId="168" fontId="4" fillId="2" borderId="14" xfId="0" applyNumberFormat="1" applyFont="1" applyFill="1" applyBorder="1" applyAlignment="1">
      <alignment horizontal="right" vertical="center" wrapText="1"/>
    </xf>
    <xf numFmtId="167" fontId="14" fillId="2" borderId="0" xfId="0" applyNumberFormat="1" applyFont="1" applyFill="1" applyBorder="1" applyAlignment="1">
      <alignment horizontal="right" vertical="center" wrapText="1"/>
    </xf>
    <xf numFmtId="167" fontId="14" fillId="2" borderId="7" xfId="0" applyNumberFormat="1" applyFont="1" applyFill="1" applyBorder="1" applyAlignment="1">
      <alignment horizontal="right" vertical="center" wrapText="1"/>
    </xf>
    <xf numFmtId="168" fontId="14" fillId="2" borderId="14" xfId="0" applyNumberFormat="1" applyFont="1" applyFill="1" applyBorder="1" applyAlignment="1">
      <alignment horizontal="right" vertical="center" wrapText="1"/>
    </xf>
    <xf numFmtId="0" fontId="12" fillId="0" borderId="7" xfId="0" applyFont="1" applyBorder="1" applyAlignment="1">
      <alignment horizontal="left" vertical="top"/>
    </xf>
    <xf numFmtId="0" fontId="0" fillId="0" borderId="0" xfId="0"/>
    <xf numFmtId="0" fontId="29" fillId="0" borderId="0" xfId="0" applyNumberFormat="1" applyFont="1" applyAlignment="1">
      <alignment vertical="top"/>
    </xf>
    <xf numFmtId="168" fontId="43" fillId="0" borderId="6" xfId="0" applyNumberFormat="1" applyFont="1" applyFill="1" applyBorder="1" applyAlignment="1">
      <alignment horizontal="right" vertical="center" wrapText="1"/>
    </xf>
    <xf numFmtId="0" fontId="9" fillId="2" borderId="14" xfId="0" applyFont="1" applyFill="1" applyBorder="1" applyAlignment="1">
      <alignment horizontal="center" vertical="center" wrapText="1"/>
    </xf>
    <xf numFmtId="167" fontId="43" fillId="0" borderId="7" xfId="0" quotePrefix="1" applyNumberFormat="1" applyFont="1" applyFill="1" applyBorder="1" applyAlignment="1">
      <alignment horizontal="right" vertical="center" wrapText="1"/>
    </xf>
    <xf numFmtId="168" fontId="43" fillId="0" borderId="14" xfId="0" applyNumberFormat="1" applyFont="1" applyFill="1" applyBorder="1" applyAlignment="1">
      <alignment horizontal="right" vertical="center" wrapText="1"/>
    </xf>
    <xf numFmtId="0" fontId="28" fillId="0" borderId="0" xfId="0" applyFont="1" applyAlignment="1">
      <alignment horizontal="left" vertical="top" wrapText="1"/>
    </xf>
    <xf numFmtId="0" fontId="1" fillId="0" borderId="2" xfId="0" applyFont="1" applyBorder="1"/>
    <xf numFmtId="172" fontId="1" fillId="0" borderId="2" xfId="0" applyNumberFormat="1" applyFont="1" applyBorder="1" applyAlignment="1">
      <alignment vertical="top"/>
    </xf>
    <xf numFmtId="0" fontId="0" fillId="0" borderId="2" xfId="0" applyBorder="1"/>
    <xf numFmtId="172" fontId="1" fillId="0" borderId="1" xfId="0" applyNumberFormat="1" applyFont="1" applyBorder="1" applyAlignment="1">
      <alignment horizontal="right" vertical="center"/>
    </xf>
    <xf numFmtId="0" fontId="1" fillId="0" borderId="0" xfId="0" applyFont="1" applyBorder="1"/>
    <xf numFmtId="172" fontId="1" fillId="0" borderId="0" xfId="0" applyNumberFormat="1" applyFont="1" applyBorder="1" applyAlignment="1">
      <alignment vertical="top"/>
    </xf>
    <xf numFmtId="0" fontId="52" fillId="0" borderId="0" xfId="0" applyFont="1"/>
    <xf numFmtId="3" fontId="11" fillId="0" borderId="0" xfId="0" applyNumberFormat="1" applyFont="1" applyBorder="1"/>
    <xf numFmtId="166" fontId="11" fillId="0" borderId="0" xfId="0" applyNumberFormat="1" applyFont="1" applyBorder="1" applyAlignment="1">
      <alignment horizontal="right"/>
    </xf>
    <xf numFmtId="0" fontId="12" fillId="0" borderId="7" xfId="0" applyFont="1" applyBorder="1"/>
    <xf numFmtId="0" fontId="73" fillId="0" borderId="0" xfId="0" quotePrefix="1" applyFont="1" applyAlignment="1" applyProtection="1">
      <alignment horizontal="left" vertical="top" wrapText="1"/>
      <protection hidden="1"/>
    </xf>
    <xf numFmtId="0" fontId="11" fillId="0" borderId="15" xfId="0" applyFont="1" applyBorder="1" applyAlignment="1">
      <alignment horizontal="left" indent="1"/>
    </xf>
    <xf numFmtId="0" fontId="28" fillId="0" borderId="0" xfId="0" applyFont="1" applyAlignment="1">
      <alignment horizontal="right" vertical="center"/>
    </xf>
    <xf numFmtId="0" fontId="11" fillId="0" borderId="0" xfId="0" applyFont="1" applyAlignment="1">
      <alignment horizontal="right"/>
    </xf>
    <xf numFmtId="0" fontId="11" fillId="0" borderId="13" xfId="0" applyFont="1" applyBorder="1" applyAlignment="1">
      <alignment horizontal="left" indent="1"/>
    </xf>
    <xf numFmtId="0" fontId="11" fillId="0" borderId="8" xfId="0" applyFont="1" applyBorder="1" applyAlignment="1">
      <alignment horizontal="left" indent="1"/>
    </xf>
    <xf numFmtId="0" fontId="11" fillId="0" borderId="0" xfId="0" applyFont="1" applyBorder="1" applyAlignment="1">
      <alignment horizontal="left" indent="1"/>
    </xf>
    <xf numFmtId="3" fontId="28" fillId="0" borderId="0" xfId="0" applyNumberFormat="1" applyFont="1" applyBorder="1" applyAlignment="1">
      <alignment horizontal="right" vertical="center"/>
    </xf>
    <xf numFmtId="3" fontId="11" fillId="0" borderId="0" xfId="0" applyNumberFormat="1" applyFont="1" applyBorder="1" applyAlignment="1">
      <alignment horizontal="right"/>
    </xf>
    <xf numFmtId="0" fontId="11" fillId="0" borderId="4" xfId="0" applyFont="1" applyFill="1" applyBorder="1" applyAlignment="1">
      <alignment horizontal="center" vertical="center" wrapText="1"/>
    </xf>
    <xf numFmtId="0" fontId="11" fillId="0" borderId="12" xfId="0" applyFont="1" applyFill="1" applyBorder="1" applyAlignment="1">
      <alignment horizontal="center" vertical="center" wrapText="1"/>
    </xf>
    <xf numFmtId="0" fontId="12" fillId="0" borderId="7" xfId="0" applyFont="1" applyBorder="1" applyAlignment="1">
      <alignment horizontal="left" indent="1"/>
    </xf>
    <xf numFmtId="0" fontId="0" fillId="0" borderId="0" xfId="0" applyAlignment="1">
      <alignment wrapText="1"/>
    </xf>
    <xf numFmtId="0" fontId="11" fillId="0" borderId="4" xfId="0" applyFont="1" applyBorder="1" applyAlignment="1">
      <alignment horizontal="center" vertical="center" wrapText="1"/>
    </xf>
    <xf numFmtId="0" fontId="11" fillId="0" borderId="11" xfId="0" applyFont="1" applyBorder="1" applyAlignment="1">
      <alignment horizontal="center" vertical="center" wrapText="1"/>
    </xf>
    <xf numFmtId="175" fontId="29" fillId="0" borderId="47" xfId="0" applyNumberFormat="1" applyFont="1" applyFill="1" applyBorder="1" applyAlignment="1">
      <alignment horizontal="right"/>
    </xf>
    <xf numFmtId="175" fontId="29" fillId="0" borderId="28" xfId="0" applyNumberFormat="1" applyFont="1" applyFill="1" applyBorder="1" applyAlignment="1">
      <alignment horizontal="right"/>
    </xf>
    <xf numFmtId="175" fontId="29" fillId="0" borderId="48" xfId="0" applyNumberFormat="1" applyFont="1" applyFill="1" applyBorder="1" applyAlignment="1">
      <alignment horizontal="right"/>
    </xf>
    <xf numFmtId="175" fontId="29" fillId="0" borderId="4" xfId="0" applyNumberFormat="1" applyFont="1" applyFill="1" applyBorder="1" applyAlignment="1">
      <alignment horizontal="right"/>
    </xf>
    <xf numFmtId="175" fontId="29" fillId="0" borderId="13" xfId="0" applyNumberFormat="1" applyFont="1" applyFill="1" applyBorder="1" applyAlignment="1">
      <alignment horizontal="right"/>
    </xf>
    <xf numFmtId="175" fontId="29" fillId="0" borderId="8" xfId="0" applyNumberFormat="1" applyFont="1" applyFill="1" applyBorder="1" applyAlignment="1">
      <alignment horizontal="right"/>
    </xf>
    <xf numFmtId="0" fontId="28" fillId="0" borderId="0" xfId="0" applyFont="1" applyBorder="1" applyAlignment="1">
      <alignment horizontal="right" vertical="center"/>
    </xf>
    <xf numFmtId="167" fontId="28" fillId="0" borderId="6" xfId="0" applyNumberFormat="1" applyFont="1" applyBorder="1" applyAlignment="1">
      <alignment horizontal="right" vertical="center"/>
    </xf>
    <xf numFmtId="0" fontId="16" fillId="0" borderId="0" xfId="49" applyFont="1" applyAlignment="1">
      <alignment horizontal="right" vertical="center"/>
    </xf>
    <xf numFmtId="0" fontId="32" fillId="0" borderId="0" xfId="62" applyFont="1" applyFill="1" applyBorder="1" applyAlignment="1">
      <alignment horizontal="left" vertical="top" wrapText="1"/>
    </xf>
    <xf numFmtId="0" fontId="25" fillId="0" borderId="0" xfId="62" applyFont="1" applyFill="1" applyBorder="1" applyAlignment="1">
      <alignment horizontal="left" vertical="top" wrapText="1"/>
    </xf>
    <xf numFmtId="0" fontId="75" fillId="0" borderId="0" xfId="64" applyFont="1" applyAlignment="1">
      <alignment horizontal="justify" vertical="top" wrapText="1"/>
    </xf>
    <xf numFmtId="0" fontId="54" fillId="0" borderId="0" xfId="49" applyFont="1" applyAlignment="1">
      <alignment horizontal="justify" vertical="top" wrapText="1"/>
    </xf>
    <xf numFmtId="0" fontId="23" fillId="0" borderId="0" xfId="49" applyFont="1" applyAlignment="1">
      <alignment horizontal="justify" vertical="top" wrapText="1"/>
    </xf>
    <xf numFmtId="0" fontId="73" fillId="0" borderId="0" xfId="49" applyFont="1" applyAlignment="1">
      <alignment horizontal="justify" vertical="top" wrapText="1"/>
    </xf>
    <xf numFmtId="49" fontId="17" fillId="0" borderId="0" xfId="49" applyNumberFormat="1" applyFont="1" applyAlignment="1">
      <alignment horizontal="justify" vertical="top" wrapText="1"/>
    </xf>
    <xf numFmtId="0" fontId="16" fillId="0" borderId="0" xfId="49" applyAlignment="1">
      <alignment horizontal="left" vertical="top" wrapText="1"/>
    </xf>
    <xf numFmtId="3" fontId="12" fillId="0" borderId="4" xfId="0" applyNumberFormat="1" applyFont="1" applyBorder="1" applyAlignment="1">
      <alignment horizontal="right"/>
    </xf>
    <xf numFmtId="3" fontId="11" fillId="0" borderId="13" xfId="0" applyNumberFormat="1" applyFont="1" applyBorder="1" applyAlignment="1">
      <alignment horizontal="right"/>
    </xf>
    <xf numFmtId="3" fontId="11" fillId="0" borderId="8" xfId="0" applyNumberFormat="1" applyFont="1" applyBorder="1" applyAlignment="1">
      <alignment horizontal="right"/>
    </xf>
    <xf numFmtId="3" fontId="12" fillId="0" borderId="13" xfId="0" applyNumberFormat="1" applyFont="1" applyBorder="1" applyAlignment="1">
      <alignment horizontal="right"/>
    </xf>
    <xf numFmtId="0" fontId="6" fillId="0" borderId="1" xfId="0" applyNumberFormat="1" applyFont="1" applyBorder="1" applyAlignment="1">
      <alignment horizontal="right" vertical="center"/>
    </xf>
    <xf numFmtId="0" fontId="10" fillId="0" borderId="0" xfId="0" applyFont="1" applyBorder="1" applyAlignment="1">
      <alignment horizontal="left" vertical="center"/>
    </xf>
    <xf numFmtId="0" fontId="4" fillId="2" borderId="17" xfId="0" applyFont="1" applyFill="1" applyBorder="1" applyAlignment="1">
      <alignment horizontal="center" vertical="center" wrapText="1"/>
    </xf>
    <xf numFmtId="0" fontId="4" fillId="2" borderId="12"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4" fillId="2" borderId="16" xfId="0" applyFont="1" applyFill="1" applyBorder="1" applyAlignment="1">
      <alignment horizontal="center" vertical="center" wrapText="1"/>
    </xf>
    <xf numFmtId="0" fontId="8" fillId="2" borderId="17" xfId="0" applyFont="1" applyFill="1" applyBorder="1" applyAlignment="1">
      <alignment horizontal="center" vertical="center" wrapText="1"/>
    </xf>
    <xf numFmtId="0" fontId="8" fillId="2" borderId="12" xfId="0" applyFont="1" applyFill="1" applyBorder="1" applyAlignment="1">
      <alignment horizontal="center" vertical="center" wrapText="1"/>
    </xf>
    <xf numFmtId="0" fontId="29" fillId="0" borderId="13" xfId="0" applyFont="1" applyFill="1" applyBorder="1" applyAlignment="1" applyProtection="1">
      <alignment horizontal="center" vertical="center" wrapText="1"/>
      <protection hidden="1"/>
    </xf>
    <xf numFmtId="0" fontId="4" fillId="2" borderId="4" xfId="0" applyFont="1" applyFill="1" applyBorder="1" applyAlignment="1">
      <alignment horizontal="center" vertical="center" wrapText="1"/>
    </xf>
    <xf numFmtId="0" fontId="15" fillId="36" borderId="0" xfId="59" applyFill="1"/>
    <xf numFmtId="0" fontId="1" fillId="0" borderId="0" xfId="0" applyFont="1" applyFill="1"/>
    <xf numFmtId="0" fontId="54" fillId="37" borderId="0" xfId="0" applyFont="1" applyFill="1"/>
    <xf numFmtId="0" fontId="1" fillId="0" borderId="0" xfId="0" applyNumberFormat="1" applyFont="1" applyAlignment="1">
      <alignment horizontal="left" vertical="top" wrapText="1"/>
    </xf>
    <xf numFmtId="0" fontId="1" fillId="0" borderId="1" xfId="0" applyNumberFormat="1" applyFont="1" applyBorder="1"/>
    <xf numFmtId="0" fontId="1" fillId="0" borderId="0" xfId="0" applyNumberFormat="1" applyFont="1" applyAlignment="1">
      <alignment horizontal="left" vertical="center"/>
    </xf>
    <xf numFmtId="0" fontId="1" fillId="0" borderId="0" xfId="0" applyNumberFormat="1" applyFont="1" applyAlignment="1">
      <alignment vertical="center"/>
    </xf>
    <xf numFmtId="0" fontId="1" fillId="0" borderId="0" xfId="0" applyNumberFormat="1" applyFont="1"/>
    <xf numFmtId="0" fontId="1" fillId="0" borderId="0" xfId="0" applyNumberFormat="1" applyFont="1" applyAlignment="1"/>
    <xf numFmtId="0" fontId="1" fillId="0" borderId="0" xfId="0" applyNumberFormat="1" applyFont="1" applyAlignment="1">
      <alignment horizontal="center" vertical="top"/>
    </xf>
    <xf numFmtId="49" fontId="1" fillId="0" borderId="0" xfId="0" applyNumberFormat="1" applyFont="1" applyAlignment="1">
      <alignment vertical="top"/>
    </xf>
    <xf numFmtId="0" fontId="76" fillId="0" borderId="0" xfId="0" applyNumberFormat="1" applyFont="1" applyAlignment="1">
      <alignment vertical="top"/>
    </xf>
    <xf numFmtId="0" fontId="77" fillId="0" borderId="0" xfId="1" applyNumberFormat="1" applyFont="1" applyAlignment="1" applyProtection="1">
      <alignment vertical="top"/>
    </xf>
    <xf numFmtId="0" fontId="78" fillId="0" borderId="0" xfId="0" applyFont="1" applyAlignment="1">
      <alignment horizontal="left" vertical="center" indent="15"/>
    </xf>
    <xf numFmtId="0" fontId="45" fillId="0" borderId="0" xfId="0" applyNumberFormat="1" applyFont="1"/>
    <xf numFmtId="0" fontId="79" fillId="0" borderId="0" xfId="1" applyNumberFormat="1" applyFont="1" applyAlignment="1" applyProtection="1">
      <alignment vertical="top"/>
    </xf>
    <xf numFmtId="0" fontId="1" fillId="0" borderId="0" xfId="0" applyNumberFormat="1" applyFont="1" applyAlignment="1">
      <alignment horizontal="center"/>
    </xf>
    <xf numFmtId="49" fontId="21" fillId="0" borderId="0" xfId="1" applyNumberFormat="1" applyAlignment="1" applyProtection="1">
      <alignment vertical="top"/>
    </xf>
    <xf numFmtId="0" fontId="4" fillId="2" borderId="3"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7" fillId="0" borderId="0" xfId="0" applyFont="1" applyBorder="1" applyAlignment="1">
      <alignment horizontal="left"/>
    </xf>
    <xf numFmtId="49" fontId="11" fillId="0" borderId="7" xfId="0" applyNumberFormat="1" applyFont="1" applyBorder="1" applyAlignment="1">
      <alignment horizontal="left" vertical="top" indent="1"/>
    </xf>
    <xf numFmtId="0" fontId="29" fillId="0" borderId="13" xfId="0" applyFont="1" applyFill="1" applyBorder="1" applyAlignment="1" applyProtection="1">
      <alignment horizontal="center" vertical="center" wrapText="1"/>
      <protection hidden="1"/>
    </xf>
    <xf numFmtId="0" fontId="10" fillId="0" borderId="0" xfId="0" applyFont="1" applyBorder="1" applyAlignment="1">
      <alignment horizontal="left" vertical="center"/>
    </xf>
    <xf numFmtId="0" fontId="16" fillId="0" borderId="0" xfId="49" applyFont="1" applyAlignment="1">
      <alignment horizontal="left" vertical="top" wrapText="1"/>
    </xf>
    <xf numFmtId="0" fontId="21" fillId="0" borderId="0" xfId="1" applyFill="1" applyAlignment="1" applyProtection="1">
      <alignment horizontal="left"/>
    </xf>
    <xf numFmtId="0" fontId="21" fillId="0" borderId="0" xfId="1" applyFill="1" applyAlignment="1" applyProtection="1"/>
    <xf numFmtId="0" fontId="22" fillId="0" borderId="0" xfId="49" applyFont="1" applyBorder="1" applyAlignment="1">
      <alignment horizontal="left"/>
    </xf>
    <xf numFmtId="0" fontId="22" fillId="0" borderId="0" xfId="66" applyFont="1" applyAlignment="1" applyProtection="1"/>
    <xf numFmtId="0" fontId="30" fillId="4" borderId="0" xfId="54" applyFont="1" applyFill="1" applyAlignment="1" applyProtection="1">
      <alignment vertical="top" wrapText="1"/>
    </xf>
    <xf numFmtId="0" fontId="31" fillId="0" borderId="0" xfId="66" applyFont="1" applyAlignment="1" applyProtection="1">
      <alignment horizontal="center"/>
    </xf>
    <xf numFmtId="0" fontId="31" fillId="0" borderId="0" xfId="49" applyFont="1" applyBorder="1" applyAlignment="1">
      <alignment horizontal="left"/>
    </xf>
    <xf numFmtId="0" fontId="24" fillId="0" borderId="0" xfId="66" applyFont="1" applyAlignment="1" applyProtection="1">
      <alignment horizontal="left" indent="10"/>
    </xf>
    <xf numFmtId="0" fontId="18" fillId="0" borderId="0" xfId="66" applyFont="1" applyFill="1" applyBorder="1" applyAlignment="1">
      <alignment horizontal="left" vertical="top" wrapText="1" indent="2"/>
    </xf>
    <xf numFmtId="0" fontId="24" fillId="0" borderId="0" xfId="66" applyFont="1" applyAlignment="1" applyProtection="1">
      <alignment horizontal="center"/>
    </xf>
    <xf numFmtId="0" fontId="16" fillId="0" borderId="0" xfId="49" applyAlignment="1" applyProtection="1">
      <alignment horizontal="left" indent="3"/>
    </xf>
    <xf numFmtId="0" fontId="18" fillId="0" borderId="0" xfId="66" applyFont="1" applyFill="1" applyAlignment="1">
      <alignment horizontal="left" vertical="top" wrapText="1" indent="2"/>
    </xf>
    <xf numFmtId="0" fontId="16" fillId="0" borderId="0" xfId="49" applyFont="1" applyBorder="1" applyAlignment="1">
      <alignment horizontal="left"/>
    </xf>
    <xf numFmtId="0" fontId="21" fillId="0" borderId="0" xfId="1" applyFill="1" applyAlignment="1" applyProtection="1">
      <alignment horizontal="left" wrapText="1" indent="2"/>
    </xf>
    <xf numFmtId="0" fontId="21" fillId="0" borderId="0" xfId="54" applyFont="1" applyFill="1" applyAlignment="1" applyProtection="1">
      <alignment horizontal="left" wrapText="1" indent="2"/>
    </xf>
    <xf numFmtId="0" fontId="21" fillId="0" borderId="0" xfId="54" applyFont="1" applyFill="1" applyAlignment="1" applyProtection="1">
      <alignment horizontal="left" indent="2"/>
    </xf>
    <xf numFmtId="0" fontId="21" fillId="0" borderId="0" xfId="54" applyFill="1" applyAlignment="1" applyProtection="1">
      <alignment wrapText="1"/>
    </xf>
    <xf numFmtId="0" fontId="15" fillId="0" borderId="0" xfId="66" applyFill="1" applyAlignment="1">
      <alignment wrapText="1"/>
    </xf>
    <xf numFmtId="0" fontId="16" fillId="0" borderId="0" xfId="49" applyFill="1" applyAlignment="1">
      <alignment wrapText="1"/>
    </xf>
    <xf numFmtId="0" fontId="16" fillId="0" borderId="0" xfId="66" applyFont="1" applyFill="1" applyAlignment="1">
      <alignment horizontal="left"/>
    </xf>
    <xf numFmtId="0" fontId="16" fillId="0" borderId="0" xfId="66" applyFont="1" applyFill="1" applyBorder="1" applyAlignment="1">
      <alignment horizontal="left"/>
    </xf>
    <xf numFmtId="0" fontId="17" fillId="0" borderId="0" xfId="49" applyFont="1" applyFill="1" applyBorder="1" applyAlignment="1">
      <alignment horizontal="left"/>
    </xf>
    <xf numFmtId="0" fontId="17" fillId="4" borderId="49" xfId="49" applyFont="1" applyFill="1" applyBorder="1"/>
    <xf numFmtId="0" fontId="16" fillId="4" borderId="49" xfId="49" applyFont="1" applyFill="1" applyBorder="1" applyAlignment="1">
      <alignment horizontal="right" vertical="center"/>
    </xf>
    <xf numFmtId="0" fontId="17" fillId="0" borderId="0" xfId="49" applyFont="1" applyBorder="1"/>
    <xf numFmtId="0" fontId="18" fillId="0" borderId="0" xfId="49" applyFont="1" applyBorder="1" applyAlignment="1" applyProtection="1">
      <alignment horizontal="left" indent="10"/>
    </xf>
    <xf numFmtId="0" fontId="16" fillId="0" borderId="0" xfId="49" applyBorder="1" applyAlignment="1">
      <alignment horizontal="left"/>
    </xf>
    <xf numFmtId="0" fontId="29" fillId="4" borderId="0" xfId="49" applyFont="1" applyFill="1" applyBorder="1" applyAlignment="1">
      <alignment horizontal="right"/>
    </xf>
    <xf numFmtId="0" fontId="19" fillId="0" borderId="0" xfId="49" applyFont="1" applyBorder="1"/>
    <xf numFmtId="0" fontId="20" fillId="0" borderId="0" xfId="49" applyFont="1" applyBorder="1"/>
    <xf numFmtId="0" fontId="16" fillId="0" borderId="0" xfId="49" applyFont="1" applyBorder="1" applyAlignment="1">
      <alignment horizontal="left" vertical="top" wrapText="1"/>
    </xf>
    <xf numFmtId="0" fontId="23" fillId="0" borderId="0" xfId="49" applyFont="1" applyBorder="1" applyAlignment="1">
      <alignment horizontal="left" vertical="top" wrapText="1"/>
    </xf>
    <xf numFmtId="0" fontId="21" fillId="0" borderId="0" xfId="1" applyAlignment="1" applyProtection="1">
      <alignment horizontal="left" vertical="center" indent="2"/>
    </xf>
    <xf numFmtId="0" fontId="16" fillId="0" borderId="0" xfId="49" applyFont="1" applyFill="1" applyBorder="1" applyAlignment="1">
      <alignment horizontal="left"/>
    </xf>
    <xf numFmtId="0" fontId="22" fillId="0" borderId="0" xfId="49" applyFont="1" applyFill="1" applyBorder="1" applyAlignment="1">
      <alignment horizontal="left"/>
    </xf>
    <xf numFmtId="0" fontId="17" fillId="0" borderId="0" xfId="49" applyFont="1" applyBorder="1" applyAlignment="1">
      <alignment horizontal="left"/>
    </xf>
    <xf numFmtId="0" fontId="24" fillId="0" borderId="0" xfId="66" applyFont="1" applyFill="1" applyAlignment="1" applyProtection="1">
      <alignment horizontal="left" indent="10"/>
    </xf>
    <xf numFmtId="0" fontId="21" fillId="0" borderId="0" xfId="54" applyFill="1" applyBorder="1" applyAlignment="1" applyProtection="1">
      <alignment horizontal="left" wrapText="1" indent="2"/>
    </xf>
    <xf numFmtId="0" fontId="24" fillId="0" borderId="0" xfId="66" applyFont="1" applyFill="1" applyAlignment="1" applyProtection="1">
      <alignment horizontal="center"/>
    </xf>
    <xf numFmtId="0" fontId="32" fillId="0" borderId="0" xfId="65" applyFont="1" applyAlignment="1">
      <alignment horizontal="left" vertical="top"/>
    </xf>
    <xf numFmtId="0" fontId="23" fillId="0" borderId="0" xfId="65" applyFont="1" applyAlignment="1">
      <alignment horizontal="left" vertical="top"/>
    </xf>
    <xf numFmtId="0" fontId="23" fillId="0" borderId="0" xfId="65" applyFont="1" applyBorder="1" applyAlignment="1">
      <alignment horizontal="justify" vertical="center"/>
    </xf>
    <xf numFmtId="17" fontId="23" fillId="0" borderId="0" xfId="65" quotePrefix="1" applyNumberFormat="1" applyFont="1" applyAlignment="1">
      <alignment horizontal="left" vertical="top"/>
    </xf>
    <xf numFmtId="0" fontId="13" fillId="0" borderId="0" xfId="0" applyFont="1" applyFill="1" applyBorder="1" applyAlignment="1">
      <alignment horizontal="left" vertical="center"/>
    </xf>
    <xf numFmtId="167" fontId="14" fillId="0" borderId="10" xfId="0" applyNumberFormat="1" applyFont="1" applyFill="1" applyBorder="1" applyAlignment="1">
      <alignment horizontal="right" vertical="center" wrapText="1"/>
    </xf>
    <xf numFmtId="168" fontId="14" fillId="0" borderId="9" xfId="0" applyNumberFormat="1" applyFont="1" applyFill="1" applyBorder="1" applyAlignment="1">
      <alignment horizontal="right" vertical="center" wrapText="1"/>
    </xf>
    <xf numFmtId="0" fontId="13" fillId="0" borderId="0" xfId="0" applyFont="1"/>
    <xf numFmtId="0" fontId="10" fillId="0" borderId="0" xfId="0" applyFont="1" applyBorder="1" applyAlignment="1">
      <alignment horizontal="left" vertical="center"/>
    </xf>
    <xf numFmtId="0" fontId="28" fillId="0" borderId="0" xfId="0" applyFont="1" applyAlignment="1" applyProtection="1">
      <alignment horizontal="right" vertical="center"/>
      <protection hidden="1"/>
    </xf>
    <xf numFmtId="169" fontId="29" fillId="0" borderId="0" xfId="0" applyNumberFormat="1" applyFont="1" applyAlignment="1" applyProtection="1">
      <protection hidden="1"/>
    </xf>
    <xf numFmtId="0" fontId="17" fillId="0" borderId="0" xfId="0" applyFont="1" applyAlignment="1" applyProtection="1">
      <protection hidden="1"/>
    </xf>
    <xf numFmtId="0" fontId="10" fillId="0" borderId="0" xfId="0" applyFont="1" applyAlignment="1">
      <alignment vertical="center" wrapText="1"/>
    </xf>
    <xf numFmtId="0" fontId="11" fillId="4" borderId="0" xfId="0" applyFont="1" applyFill="1"/>
    <xf numFmtId="166" fontId="0" fillId="0" borderId="0" xfId="0" applyNumberFormat="1"/>
    <xf numFmtId="0" fontId="1" fillId="0" borderId="0" xfId="0" applyNumberFormat="1" applyFont="1" applyAlignment="1">
      <alignment horizontal="left" vertical="top" wrapText="1"/>
    </xf>
    <xf numFmtId="0" fontId="49" fillId="0" borderId="0" xfId="0" applyNumberFormat="1" applyFont="1" applyAlignment="1">
      <alignment horizontal="left" vertical="center" wrapText="1"/>
    </xf>
    <xf numFmtId="0" fontId="3" fillId="2" borderId="0" xfId="0" applyNumberFormat="1" applyFont="1" applyFill="1" applyBorder="1" applyAlignment="1">
      <alignment horizontal="left" vertical="center" wrapText="1"/>
    </xf>
    <xf numFmtId="0" fontId="7" fillId="0" borderId="0" xfId="0" applyNumberFormat="1" applyFont="1" applyAlignment="1">
      <alignment horizontal="left" vertical="top" wrapText="1"/>
    </xf>
    <xf numFmtId="0" fontId="21" fillId="0" borderId="0" xfId="1" applyNumberFormat="1" applyAlignment="1" applyProtection="1">
      <alignment horizontal="left" vertical="top"/>
    </xf>
    <xf numFmtId="0" fontId="1" fillId="0" borderId="1" xfId="0" applyNumberFormat="1" applyFont="1" applyBorder="1" applyAlignment="1">
      <alignment horizontal="right" vertical="center"/>
    </xf>
    <xf numFmtId="0" fontId="76" fillId="0" borderId="0" xfId="0" applyNumberFormat="1" applyFont="1" applyAlignment="1">
      <alignment horizontal="left" vertical="center" wrapText="1"/>
    </xf>
    <xf numFmtId="0" fontId="11" fillId="0" borderId="3" xfId="0" applyFont="1" applyBorder="1" applyAlignment="1">
      <alignment horizontal="center" vertical="center" wrapText="1"/>
    </xf>
    <xf numFmtId="0" fontId="11" fillId="0" borderId="5" xfId="0" applyFont="1" applyBorder="1" applyAlignment="1">
      <alignment horizontal="center" vertical="center"/>
    </xf>
    <xf numFmtId="0" fontId="9" fillId="2" borderId="6" xfId="0" applyFont="1" applyFill="1" applyBorder="1" applyAlignment="1">
      <alignment horizontal="right" vertical="center" wrapText="1"/>
    </xf>
    <xf numFmtId="0" fontId="9" fillId="2" borderId="0" xfId="0" applyFont="1" applyFill="1" applyBorder="1" applyAlignment="1">
      <alignment horizontal="right" vertical="center" wrapText="1"/>
    </xf>
    <xf numFmtId="0" fontId="5" fillId="2" borderId="0" xfId="0" applyNumberFormat="1" applyFont="1" applyFill="1" applyBorder="1" applyAlignment="1">
      <alignment vertical="top" wrapText="1"/>
    </xf>
    <xf numFmtId="0" fontId="11" fillId="0" borderId="3" xfId="0" applyFont="1" applyBorder="1" applyAlignment="1">
      <alignment horizontal="center" vertical="center"/>
    </xf>
    <xf numFmtId="0" fontId="11" fillId="0" borderId="7" xfId="0" applyFont="1" applyBorder="1" applyAlignment="1">
      <alignment horizontal="center" vertical="center"/>
    </xf>
    <xf numFmtId="173" fontId="11" fillId="0" borderId="4" xfId="0" applyNumberFormat="1" applyFont="1" applyBorder="1" applyAlignment="1">
      <alignment horizontal="center" vertical="center"/>
    </xf>
    <xf numFmtId="173" fontId="11" fillId="0" borderId="8" xfId="0" applyNumberFormat="1" applyFont="1" applyBorder="1" applyAlignment="1">
      <alignment horizontal="center" vertical="center"/>
    </xf>
    <xf numFmtId="173" fontId="11" fillId="0" borderId="5" xfId="0" applyNumberFormat="1" applyFont="1" applyBorder="1" applyAlignment="1">
      <alignment horizontal="center" vertical="center"/>
    </xf>
    <xf numFmtId="173" fontId="11" fillId="0" borderId="9" xfId="0" applyNumberFormat="1" applyFont="1" applyBorder="1" applyAlignment="1">
      <alignment horizontal="center" vertical="center"/>
    </xf>
    <xf numFmtId="173" fontId="11" fillId="0" borderId="6" xfId="0" applyNumberFormat="1" applyFont="1" applyBorder="1" applyAlignment="1">
      <alignment horizontal="center" vertical="center"/>
    </xf>
    <xf numFmtId="173" fontId="11" fillId="0" borderId="10" xfId="0" applyNumberFormat="1" applyFont="1" applyBorder="1" applyAlignment="1">
      <alignment horizontal="center" vertical="center"/>
    </xf>
    <xf numFmtId="0" fontId="10" fillId="0" borderId="0" xfId="0" applyFont="1" applyAlignment="1">
      <alignment horizontal="left" vertical="center" wrapText="1"/>
    </xf>
    <xf numFmtId="0" fontId="4" fillId="2" borderId="17" xfId="0" applyFont="1" applyFill="1" applyBorder="1" applyAlignment="1">
      <alignment horizontal="center" vertical="center" wrapText="1"/>
    </xf>
    <xf numFmtId="0" fontId="4" fillId="2" borderId="12" xfId="0" applyFont="1" applyFill="1" applyBorder="1" applyAlignment="1">
      <alignment horizontal="center" vertical="center" wrapText="1"/>
    </xf>
    <xf numFmtId="0" fontId="7" fillId="0" borderId="0" xfId="0" applyNumberFormat="1" applyFont="1" applyBorder="1" applyAlignment="1">
      <alignment vertical="top" wrapText="1"/>
    </xf>
    <xf numFmtId="0" fontId="4" fillId="2" borderId="3"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4" fillId="0" borderId="6"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10" fillId="0" borderId="0" xfId="0" applyFont="1" applyBorder="1" applyAlignment="1">
      <alignment horizontal="left" vertical="center" wrapText="1"/>
    </xf>
    <xf numFmtId="0" fontId="4" fillId="2" borderId="16" xfId="0" applyFont="1" applyFill="1" applyBorder="1" applyAlignment="1">
      <alignment horizontal="center" vertical="center" wrapText="1"/>
    </xf>
    <xf numFmtId="0" fontId="9" fillId="2" borderId="0" xfId="0" applyFont="1" applyFill="1" applyBorder="1" applyAlignment="1">
      <alignment horizontal="right" vertical="top" wrapText="1"/>
    </xf>
    <xf numFmtId="0" fontId="28" fillId="0" borderId="0" xfId="0" applyFont="1" applyAlignment="1">
      <alignment horizontal="left" vertical="top" wrapText="1"/>
    </xf>
    <xf numFmtId="0" fontId="4" fillId="2" borderId="7" xfId="0" applyFont="1" applyFill="1" applyBorder="1" applyAlignment="1">
      <alignment horizontal="center" vertical="center" wrapText="1"/>
    </xf>
    <xf numFmtId="0" fontId="4" fillId="2" borderId="0" xfId="0" applyFont="1" applyFill="1" applyBorder="1" applyAlignment="1">
      <alignment horizontal="center" vertical="center" wrapText="1"/>
    </xf>
    <xf numFmtId="0" fontId="11" fillId="0" borderId="7" xfId="0" applyFont="1" applyBorder="1" applyAlignment="1">
      <alignment horizontal="center" vertical="center" wrapText="1"/>
    </xf>
    <xf numFmtId="0" fontId="11" fillId="0" borderId="15" xfId="0" applyFont="1" applyBorder="1" applyAlignment="1">
      <alignment horizontal="center" vertical="center" wrapText="1"/>
    </xf>
    <xf numFmtId="0" fontId="29" fillId="2" borderId="3" xfId="0" applyFont="1" applyFill="1" applyBorder="1" applyAlignment="1">
      <alignment horizontal="center" vertical="center" wrapText="1"/>
    </xf>
    <xf numFmtId="0" fontId="29" fillId="2" borderId="6" xfId="0" applyFont="1" applyFill="1" applyBorder="1" applyAlignment="1">
      <alignment horizontal="center" vertical="center" wrapText="1"/>
    </xf>
    <xf numFmtId="0" fontId="29" fillId="2" borderId="0" xfId="0" applyFont="1" applyFill="1" applyBorder="1" applyAlignment="1">
      <alignment horizontal="center" vertical="center" wrapText="1"/>
    </xf>
    <xf numFmtId="0" fontId="4" fillId="2" borderId="14" xfId="0" applyFont="1" applyFill="1" applyBorder="1" applyAlignment="1">
      <alignment horizontal="center" vertical="center" wrapText="1"/>
    </xf>
    <xf numFmtId="0" fontId="7" fillId="0" borderId="0" xfId="0" applyFont="1" applyBorder="1" applyAlignment="1">
      <alignment horizontal="left" vertical="center" wrapText="1"/>
    </xf>
    <xf numFmtId="0" fontId="11" fillId="0" borderId="0" xfId="0" applyFont="1" applyAlignment="1">
      <alignment horizontal="left" vertical="center"/>
    </xf>
    <xf numFmtId="169" fontId="4" fillId="2" borderId="0" xfId="61" applyNumberFormat="1" applyFont="1" applyFill="1" applyBorder="1" applyAlignment="1">
      <alignment horizontal="left" vertical="center" wrapText="1"/>
    </xf>
    <xf numFmtId="0" fontId="4" fillId="0" borderId="0" xfId="61" applyFont="1" applyFill="1" applyBorder="1" applyAlignment="1">
      <alignment horizontal="right" vertical="center" wrapText="1"/>
    </xf>
    <xf numFmtId="0" fontId="7" fillId="0" borderId="0" xfId="0" applyNumberFormat="1" applyFont="1" applyBorder="1" applyAlignment="1">
      <alignment horizontal="left" vertical="top" wrapText="1"/>
    </xf>
    <xf numFmtId="168" fontId="11" fillId="0" borderId="10" xfId="0" applyNumberFormat="1" applyFont="1" applyBorder="1" applyAlignment="1">
      <alignment horizontal="right" vertical="center"/>
    </xf>
    <xf numFmtId="168" fontId="11" fillId="0" borderId="9" xfId="0" applyNumberFormat="1" applyFont="1" applyBorder="1" applyAlignment="1">
      <alignment horizontal="right" vertical="center"/>
    </xf>
    <xf numFmtId="168" fontId="12" fillId="0" borderId="6" xfId="0" applyNumberFormat="1" applyFont="1" applyBorder="1" applyAlignment="1">
      <alignment horizontal="right" vertical="center"/>
    </xf>
    <xf numFmtId="168" fontId="12" fillId="0" borderId="5" xfId="0" applyNumberFormat="1" applyFont="1" applyBorder="1" applyAlignment="1">
      <alignment horizontal="right" vertical="center"/>
    </xf>
    <xf numFmtId="168" fontId="11" fillId="0" borderId="0" xfId="0" applyNumberFormat="1" applyFont="1" applyBorder="1" applyAlignment="1">
      <alignment horizontal="right" vertical="center"/>
    </xf>
    <xf numFmtId="168" fontId="11" fillId="0" borderId="14" xfId="0" applyNumberFormat="1" applyFont="1" applyBorder="1" applyAlignment="1">
      <alignment horizontal="right" vertical="center"/>
    </xf>
    <xf numFmtId="0" fontId="11" fillId="0" borderId="4" xfId="0" applyFont="1" applyBorder="1" applyAlignment="1">
      <alignment horizontal="center" vertical="center" wrapText="1"/>
    </xf>
    <xf numFmtId="0" fontId="11" fillId="0" borderId="13" xfId="0" applyFont="1" applyBorder="1" applyAlignment="1">
      <alignment horizontal="center" vertical="center" wrapText="1"/>
    </xf>
    <xf numFmtId="0" fontId="11" fillId="0" borderId="8" xfId="0" applyFont="1" applyBorder="1" applyAlignment="1">
      <alignment horizontal="center" vertical="center" wrapText="1"/>
    </xf>
    <xf numFmtId="168" fontId="11" fillId="4" borderId="0" xfId="0" applyNumberFormat="1" applyFont="1" applyFill="1" applyBorder="1" applyAlignment="1">
      <alignment horizontal="right" vertical="center"/>
    </xf>
    <xf numFmtId="168" fontId="11" fillId="4" borderId="14" xfId="0" applyNumberFormat="1" applyFont="1" applyFill="1" applyBorder="1" applyAlignment="1">
      <alignment horizontal="right" vertical="center"/>
    </xf>
    <xf numFmtId="168" fontId="11" fillId="4" borderId="10" xfId="0" applyNumberFormat="1" applyFont="1" applyFill="1" applyBorder="1" applyAlignment="1">
      <alignment horizontal="right" vertical="center"/>
    </xf>
    <xf numFmtId="168" fontId="11" fillId="4" borderId="9" xfId="0" applyNumberFormat="1" applyFont="1" applyFill="1" applyBorder="1" applyAlignment="1">
      <alignment horizontal="right" vertical="center"/>
    </xf>
    <xf numFmtId="168" fontId="12" fillId="4" borderId="6" xfId="0" applyNumberFormat="1" applyFont="1" applyFill="1" applyBorder="1" applyAlignment="1">
      <alignment horizontal="right" vertical="center"/>
    </xf>
    <xf numFmtId="168" fontId="12" fillId="4" borderId="5" xfId="0" applyNumberFormat="1" applyFont="1" applyFill="1" applyBorder="1" applyAlignment="1">
      <alignment horizontal="right" vertical="center"/>
    </xf>
    <xf numFmtId="0" fontId="8" fillId="2" borderId="17" xfId="0" applyFont="1" applyFill="1" applyBorder="1" applyAlignment="1">
      <alignment horizontal="center" vertical="center" wrapText="1"/>
    </xf>
    <xf numFmtId="0" fontId="8" fillId="2" borderId="12" xfId="0" applyFont="1" applyFill="1" applyBorder="1" applyAlignment="1">
      <alignment horizontal="center" vertical="center" wrapText="1"/>
    </xf>
    <xf numFmtId="0" fontId="11" fillId="0" borderId="4" xfId="0" applyFont="1" applyBorder="1" applyAlignment="1">
      <alignment horizontal="center" vertical="center"/>
    </xf>
    <xf numFmtId="0" fontId="11" fillId="0" borderId="13" xfId="0" applyFont="1" applyBorder="1" applyAlignment="1">
      <alignment horizontal="center" vertical="center"/>
    </xf>
    <xf numFmtId="0" fontId="11" fillId="0" borderId="8" xfId="0" applyFont="1" applyBorder="1" applyAlignment="1">
      <alignment horizontal="center" vertical="center"/>
    </xf>
    <xf numFmtId="0" fontId="28" fillId="0" borderId="0" xfId="0" applyFont="1" applyAlignment="1" applyProtection="1">
      <alignment horizontal="left" vertical="top" wrapText="1"/>
      <protection hidden="1"/>
    </xf>
    <xf numFmtId="0" fontId="29" fillId="0" borderId="23" xfId="0" applyFont="1" applyFill="1" applyBorder="1" applyAlignment="1" applyProtection="1">
      <alignment horizontal="center" vertical="center" wrapText="1"/>
      <protection hidden="1"/>
    </xf>
    <xf numFmtId="0" fontId="0" fillId="0" borderId="26" xfId="0" applyBorder="1" applyAlignment="1">
      <alignment horizontal="center" vertical="center" wrapText="1"/>
    </xf>
    <xf numFmtId="0" fontId="29" fillId="0" borderId="4" xfId="0" applyFont="1" applyFill="1" applyBorder="1" applyAlignment="1" applyProtection="1">
      <alignment horizontal="center" vertical="center" wrapText="1"/>
      <protection hidden="1"/>
    </xf>
    <xf numFmtId="0" fontId="29" fillId="0" borderId="13" xfId="0" applyFont="1" applyFill="1" applyBorder="1" applyAlignment="1" applyProtection="1">
      <alignment horizontal="center" vertical="center" wrapText="1"/>
      <protection hidden="1"/>
    </xf>
    <xf numFmtId="0" fontId="29" fillId="0" borderId="8" xfId="0" applyFont="1" applyFill="1" applyBorder="1" applyAlignment="1" applyProtection="1">
      <alignment horizontal="center" vertical="center" wrapText="1"/>
      <protection hidden="1"/>
    </xf>
    <xf numFmtId="0" fontId="28" fillId="0" borderId="0" xfId="0" applyFont="1" applyAlignment="1" applyProtection="1">
      <alignment horizontal="left" wrapText="1"/>
      <protection hidden="1"/>
    </xf>
    <xf numFmtId="0" fontId="9" fillId="2" borderId="46" xfId="0" applyFont="1" applyFill="1" applyBorder="1" applyAlignment="1">
      <alignment horizontal="right" vertical="top" wrapText="1"/>
    </xf>
    <xf numFmtId="0" fontId="11" fillId="0" borderId="0" xfId="0" applyFont="1" applyAlignment="1">
      <alignment horizontal="left" wrapText="1"/>
    </xf>
    <xf numFmtId="0" fontId="4" fillId="2" borderId="15"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10" fillId="0" borderId="6" xfId="0" applyFont="1" applyBorder="1" applyAlignment="1">
      <alignment horizontal="right"/>
    </xf>
    <xf numFmtId="0" fontId="4" fillId="2" borderId="9" xfId="0" applyFont="1" applyFill="1" applyBorder="1" applyAlignment="1">
      <alignment horizontal="center" vertical="center" wrapText="1"/>
    </xf>
    <xf numFmtId="0" fontId="4" fillId="0" borderId="17" xfId="0" applyFont="1" applyFill="1" applyBorder="1" applyAlignment="1">
      <alignment horizontal="center" vertical="center" wrapText="1"/>
    </xf>
    <xf numFmtId="0" fontId="4" fillId="0" borderId="16" xfId="0" applyFont="1" applyFill="1" applyBorder="1" applyAlignment="1">
      <alignment horizontal="center" vertical="center" wrapText="1"/>
    </xf>
    <xf numFmtId="0" fontId="4" fillId="0" borderId="12" xfId="0" applyFont="1" applyFill="1" applyBorder="1" applyAlignment="1">
      <alignment horizontal="center" vertical="center" wrapText="1"/>
    </xf>
    <xf numFmtId="0" fontId="7" fillId="0" borderId="0" xfId="0" applyFont="1" applyBorder="1" applyAlignment="1">
      <alignment horizontal="left"/>
    </xf>
    <xf numFmtId="0" fontId="11" fillId="0" borderId="15" xfId="0" applyFont="1" applyBorder="1" applyAlignment="1">
      <alignment horizontal="center" vertical="center"/>
    </xf>
    <xf numFmtId="0" fontId="29" fillId="0" borderId="27" xfId="0" applyFont="1" applyFill="1" applyBorder="1" applyAlignment="1">
      <alignment horizontal="center" vertical="center" wrapText="1"/>
    </xf>
    <xf numFmtId="0" fontId="29" fillId="0" borderId="28" xfId="0" applyFont="1" applyFill="1" applyBorder="1" applyAlignment="1">
      <alignment horizontal="center" vertical="center" wrapText="1"/>
    </xf>
    <xf numFmtId="0" fontId="0" fillId="0" borderId="28" xfId="0" applyFill="1" applyBorder="1" applyAlignment="1">
      <alignment horizontal="center" vertical="center" wrapText="1"/>
    </xf>
    <xf numFmtId="49" fontId="29" fillId="0" borderId="17" xfId="0" applyNumberFormat="1" applyFont="1" applyFill="1" applyBorder="1" applyAlignment="1">
      <alignment horizontal="center" vertical="center" wrapText="1"/>
    </xf>
    <xf numFmtId="49" fontId="29" fillId="0" borderId="16" xfId="0" applyNumberFormat="1" applyFont="1" applyFill="1" applyBorder="1" applyAlignment="1">
      <alignment horizontal="center" vertical="center" wrapText="1"/>
    </xf>
    <xf numFmtId="49" fontId="29" fillId="0" borderId="12" xfId="0" applyNumberFormat="1" applyFont="1" applyFill="1" applyBorder="1" applyAlignment="1">
      <alignment horizontal="center" vertical="center" wrapText="1"/>
    </xf>
    <xf numFmtId="0" fontId="29" fillId="0" borderId="4" xfId="0" applyFont="1" applyBorder="1" applyAlignment="1">
      <alignment horizontal="center" vertical="center"/>
    </xf>
    <xf numFmtId="0" fontId="29" fillId="0" borderId="13" xfId="0" applyFont="1" applyBorder="1" applyAlignment="1">
      <alignment horizontal="center" vertical="center"/>
    </xf>
    <xf numFmtId="0" fontId="29" fillId="0" borderId="7" xfId="0" applyFont="1" applyBorder="1" applyAlignment="1">
      <alignment horizontal="center" vertical="center"/>
    </xf>
    <xf numFmtId="0" fontId="29" fillId="0" borderId="17" xfId="0" applyFont="1" applyBorder="1" applyAlignment="1">
      <alignment horizontal="center" vertical="center"/>
    </xf>
    <xf numFmtId="0" fontId="29" fillId="0" borderId="16" xfId="0" applyFont="1" applyBorder="1" applyAlignment="1">
      <alignment horizontal="center" vertical="center"/>
    </xf>
    <xf numFmtId="0" fontId="29" fillId="0" borderId="12" xfId="0" applyFont="1" applyBorder="1" applyAlignment="1">
      <alignment horizontal="center" vertical="center"/>
    </xf>
    <xf numFmtId="0" fontId="16" fillId="0" borderId="0" xfId="49" applyFont="1" applyAlignment="1">
      <alignment horizontal="left" vertical="top" wrapText="1"/>
    </xf>
    <xf numFmtId="0" fontId="21" fillId="0" borderId="0" xfId="1" applyAlignment="1" applyProtection="1">
      <alignment horizontal="left" wrapText="1" indent="2"/>
    </xf>
    <xf numFmtId="0" fontId="16" fillId="0" borderId="0" xfId="49" applyFont="1" applyAlignment="1">
      <alignment horizontal="left" wrapText="1"/>
    </xf>
    <xf numFmtId="0" fontId="23" fillId="0" borderId="0" xfId="49" applyFont="1" applyAlignment="1">
      <alignment horizontal="left" wrapText="1"/>
    </xf>
    <xf numFmtId="0" fontId="16" fillId="0" borderId="0" xfId="49" applyAlignment="1">
      <alignment horizontal="left" wrapText="1"/>
    </xf>
    <xf numFmtId="0" fontId="21" fillId="0" borderId="0" xfId="1" applyFill="1" applyAlignment="1" applyProtection="1">
      <alignment horizontal="left" vertical="top" wrapText="1" indent="2"/>
    </xf>
    <xf numFmtId="0" fontId="21" fillId="0" borderId="0" xfId="1" applyAlignment="1" applyProtection="1">
      <alignment horizontal="left" vertical="top" wrapText="1"/>
    </xf>
    <xf numFmtId="0" fontId="21" fillId="4" borderId="0" xfId="1" applyFill="1" applyBorder="1" applyAlignment="1" applyProtection="1">
      <alignment horizontal="left" vertical="top" wrapText="1" indent="2"/>
    </xf>
    <xf numFmtId="0" fontId="21" fillId="0" borderId="0" xfId="1" applyFill="1" applyBorder="1" applyAlignment="1" applyProtection="1">
      <alignment horizontal="left" vertical="top" wrapText="1" indent="2"/>
    </xf>
    <xf numFmtId="0" fontId="21" fillId="0" borderId="0" xfId="1" applyFill="1" applyAlignment="1" applyProtection="1">
      <alignment horizontal="left" wrapText="1" indent="2"/>
    </xf>
    <xf numFmtId="0" fontId="21" fillId="0" borderId="0" xfId="1" applyFill="1" applyAlignment="1" applyProtection="1">
      <alignment horizontal="left" indent="2"/>
    </xf>
    <xf numFmtId="0" fontId="16" fillId="0" borderId="0" xfId="49" applyFont="1" applyFill="1" applyBorder="1" applyAlignment="1">
      <alignment horizontal="left" wrapText="1"/>
    </xf>
    <xf numFmtId="0" fontId="16" fillId="0" borderId="0" xfId="49" applyFill="1" applyAlignment="1">
      <alignment horizontal="left" wrapText="1"/>
    </xf>
    <xf numFmtId="0" fontId="21" fillId="0" borderId="0" xfId="1" applyFill="1" applyAlignment="1" applyProtection="1">
      <alignment horizontal="left"/>
    </xf>
    <xf numFmtId="0" fontId="21" fillId="0" borderId="0" xfId="1" applyFill="1" applyAlignment="1" applyProtection="1"/>
    <xf numFmtId="0" fontId="21" fillId="0" borderId="0" xfId="1" applyAlignment="1" applyProtection="1"/>
    <xf numFmtId="0" fontId="21" fillId="0" borderId="0" xfId="1" applyFill="1" applyBorder="1" applyAlignment="1" applyProtection="1">
      <alignment horizontal="left" wrapText="1"/>
    </xf>
    <xf numFmtId="0" fontId="21" fillId="0" borderId="0" xfId="1" applyFill="1" applyAlignment="1" applyProtection="1">
      <alignment horizontal="left" wrapText="1"/>
    </xf>
  </cellXfs>
  <cellStyles count="67">
    <cellStyle name="20 % - Akzent1" xfId="26" builtinId="30" hidden="1"/>
    <cellStyle name="20 % - Akzent2" xfId="30" builtinId="34" hidden="1"/>
    <cellStyle name="20 % - Akzent3" xfId="34" builtinId="38" hidden="1"/>
    <cellStyle name="20 % - Akzent4" xfId="38" builtinId="42" hidden="1"/>
    <cellStyle name="20 % - Akzent5" xfId="42" builtinId="46" hidden="1"/>
    <cellStyle name="20 % - Akzent6" xfId="46" builtinId="50" hidden="1"/>
    <cellStyle name="40 % - Akzent1" xfId="27" builtinId="31" hidden="1"/>
    <cellStyle name="40 % - Akzent2" xfId="31" builtinId="35" hidden="1"/>
    <cellStyle name="40 % - Akzent3" xfId="35" builtinId="39" hidden="1"/>
    <cellStyle name="40 % - Akzent4" xfId="39" builtinId="43" hidden="1"/>
    <cellStyle name="40 % - Akzent5" xfId="43" builtinId="47" hidden="1"/>
    <cellStyle name="40 % - Akzent6" xfId="47" builtinId="51" hidden="1"/>
    <cellStyle name="60 % - Akzent1" xfId="28" builtinId="32" hidden="1"/>
    <cellStyle name="60 % - Akzent2" xfId="32" builtinId="36" hidden="1"/>
    <cellStyle name="60 % - Akzent3" xfId="36" builtinId="40" hidden="1"/>
    <cellStyle name="60 % - Akzent4" xfId="40" builtinId="44" hidden="1"/>
    <cellStyle name="60 % - Akzent5" xfId="44" builtinId="48" hidden="1"/>
    <cellStyle name="60 % - Akzent6" xfId="48" builtinId="52" hidden="1"/>
    <cellStyle name="Akzent1" xfId="25" builtinId="29" hidden="1"/>
    <cellStyle name="Akzent2" xfId="29" builtinId="33" hidden="1"/>
    <cellStyle name="Akzent3" xfId="33" builtinId="37" hidden="1"/>
    <cellStyle name="Akzent4" xfId="37" builtinId="41" hidden="1"/>
    <cellStyle name="Akzent5" xfId="41" builtinId="45" hidden="1"/>
    <cellStyle name="Akzent6" xfId="45" builtinId="49" hidden="1"/>
    <cellStyle name="Ausgabe" xfId="17" builtinId="21" hidden="1"/>
    <cellStyle name="Berechnung" xfId="18" builtinId="22" hidden="1"/>
    <cellStyle name="Besuchter Hyperlink" xfId="2" builtinId="9" hidden="1"/>
    <cellStyle name="Dezimal [0]" xfId="4" builtinId="6" hidden="1"/>
    <cellStyle name="Eingabe" xfId="16" builtinId="20" hidden="1"/>
    <cellStyle name="Ergebnis" xfId="24" builtinId="25" hidden="1"/>
    <cellStyle name="Erklärender Text" xfId="23" builtinId="53" hidden="1"/>
    <cellStyle name="Gut" xfId="13" builtinId="26" hidden="1"/>
    <cellStyle name="Hyperlink 3 3" xfId="55" xr:uid="{D8374CE6-8D51-4AF2-9A4A-0C3DEB808E0C}"/>
    <cellStyle name="Komma" xfId="3" builtinId="3" hidden="1"/>
    <cellStyle name="Link" xfId="1" builtinId="8"/>
    <cellStyle name="Link 2" xfId="60" xr:uid="{E42B7C54-7803-4CA7-AA81-F49674C66416}"/>
    <cellStyle name="Link 2 2" xfId="53" xr:uid="{6D8988F2-3FBF-4801-BDA6-0B7500295167}"/>
    <cellStyle name="Link 2 2 2" xfId="54" xr:uid="{E616412F-4570-405A-94F2-11686F8660CB}"/>
    <cellStyle name="Link 3" xfId="56" xr:uid="{629F1FFB-503D-4EC3-922F-FD4EE4A7B1C4}"/>
    <cellStyle name="Link 4" xfId="52" xr:uid="{B6B471AC-450E-4A5B-80D3-38FB3D34F353}"/>
    <cellStyle name="Link 5" xfId="64" xr:uid="{CEF52236-3151-43AF-A065-C813A4416187}"/>
    <cellStyle name="Neutral" xfId="15" builtinId="28" hidden="1"/>
    <cellStyle name="Notiz" xfId="22" builtinId="10" hidden="1"/>
    <cellStyle name="Prozent" xfId="7" builtinId="5" hidden="1"/>
    <cellStyle name="Schlecht" xfId="14" builtinId="27" hidden="1"/>
    <cellStyle name="Standard" xfId="0" builtinId="0"/>
    <cellStyle name="Standard 11 2" xfId="51" xr:uid="{32F477AE-6D0F-46D4-AC6C-075DD5BA8E3C}"/>
    <cellStyle name="Standard 2" xfId="58" xr:uid="{256E94BE-F502-4B40-BA6D-5D6F243A1055}"/>
    <cellStyle name="Standard 2 2" xfId="49" xr:uid="{CB8DAD7C-A883-45AD-A846-BC24016AC5EE}"/>
    <cellStyle name="Standard 2 2 2" xfId="50" xr:uid="{444CB275-1F60-4902-857F-BFE5BE4FCD48}"/>
    <cellStyle name="Standard 2 3" xfId="59" xr:uid="{6AAA7981-DF83-49DF-879D-8BDD3CBC9331}"/>
    <cellStyle name="Standard 2 4" xfId="61" xr:uid="{1E64F71B-BBFC-4C98-9BEF-AE908B4DF5B0}"/>
    <cellStyle name="Standard 2 4 2" xfId="66" xr:uid="{F6A80390-3AA2-4430-A04B-60A279AA98CD}"/>
    <cellStyle name="Standard 24" xfId="57" xr:uid="{36D4A0FE-630A-48FA-866F-C6943349D6DB}"/>
    <cellStyle name="Standard 3" xfId="63" xr:uid="{A4512873-2524-4D99-847D-0C939E5E8DBC}"/>
    <cellStyle name="Standard 4" xfId="65" xr:uid="{0C57D40E-548B-45F8-B1F2-DBC65922E4D9}"/>
    <cellStyle name="Standard_Vorlage Monatsheft Test" xfId="62" xr:uid="{1DB9E16E-84F5-48B9-B236-13D1A9DAA796}"/>
    <cellStyle name="Überschrift" xfId="8" builtinId="15" hidden="1"/>
    <cellStyle name="Überschrift 1" xfId="9" builtinId="16" hidden="1"/>
    <cellStyle name="Überschrift 2" xfId="10" builtinId="17" hidden="1"/>
    <cellStyle name="Überschrift 3" xfId="11" builtinId="18" hidden="1"/>
    <cellStyle name="Überschrift 4" xfId="12" builtinId="19" hidden="1"/>
    <cellStyle name="Verknüpfte Zelle" xfId="19" builtinId="24" hidden="1"/>
    <cellStyle name="Währung" xfId="5" builtinId="4" hidden="1"/>
    <cellStyle name="Währung [0]" xfId="6" builtinId="7" hidden="1"/>
    <cellStyle name="Warnender Text" xfId="21" builtinId="11" hidden="1"/>
    <cellStyle name="Zelle überprüfen" xfId="20" builtinId="23" hidden="1"/>
  </cellStyles>
  <dxfs count="8">
    <dxf>
      <font>
        <color rgb="FF9C0006"/>
      </font>
      <fill>
        <patternFill>
          <bgColor rgb="FFFFC7CE"/>
        </patternFill>
      </fill>
    </dxf>
    <dxf>
      <font>
        <b/>
        <i val="0"/>
      </font>
    </dxf>
    <dxf>
      <font>
        <b val="0"/>
        <i val="0"/>
      </font>
      <numFmt numFmtId="30" formatCode="@"/>
    </dxf>
    <dxf>
      <font>
        <b val="0"/>
        <i val="0"/>
      </font>
    </dxf>
    <dxf>
      <font>
        <b val="0"/>
        <i val="0"/>
      </font>
    </dxf>
    <dxf>
      <font>
        <b val="0"/>
        <i val="0"/>
      </font>
      <numFmt numFmtId="30" formatCode="@"/>
    </dxf>
    <dxf>
      <font>
        <b/>
        <i val="0"/>
      </font>
      <numFmt numFmtId="30" formatCode="@"/>
    </dxf>
    <dxf>
      <font>
        <b/>
        <i val="0"/>
      </font>
      <numFmt numFmtId="30" formatCode="@"/>
    </dxf>
  </dxfs>
  <tableStyles count="0" defaultTableStyle="TableStyleMedium2" defaultPivotStyle="PivotStyleLight16"/>
  <colors>
    <mruColors>
      <color rgb="FFFF00FF"/>
      <color rgb="FF747C8F"/>
      <color rgb="FF40404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6.xml"/><Relationship Id="rId47" Type="http://schemas.openxmlformats.org/officeDocument/2006/relationships/externalLink" Target="externalLinks/externalLink1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46" Type="http://schemas.openxmlformats.org/officeDocument/2006/relationships/externalLink" Target="externalLinks/externalLink10.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externalLink" Target="externalLinks/externalLink4.xml"/><Relationship Id="rId45"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8.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7.xml"/><Relationship Id="rId48" Type="http://schemas.openxmlformats.org/officeDocument/2006/relationships/externalLink" Target="externalLinks/externalLink12.xml"/><Relationship Id="rId8" Type="http://schemas.openxmlformats.org/officeDocument/2006/relationships/worksheet" Target="worksheets/sheet8.xml"/><Relationship Id="rId51"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13.xml"/><Relationship Id="rId1" Type="http://schemas.microsoft.com/office/2011/relationships/chartStyle" Target="style13.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136965180963922E-2"/>
          <c:y val="0.27766890757454277"/>
          <c:w val="0.87500003911583202"/>
          <c:h val="0.57493198467685014"/>
        </c:manualLayout>
      </c:layout>
      <c:barChart>
        <c:barDir val="col"/>
        <c:grouping val="clustered"/>
        <c:varyColors val="0"/>
        <c:ser>
          <c:idx val="0"/>
          <c:order val="0"/>
          <c:tx>
            <c:strRef>
              <c:f>'Hilfstabelle für Grafike'!$C$9</c:f>
              <c:strCache>
                <c:ptCount val="1"/>
                <c:pt idx="0">
                  <c:v>2020/21</c:v>
                </c:pt>
              </c:strCache>
            </c:strRef>
          </c:tx>
          <c:spPr>
            <a:solidFill>
              <a:srgbClr val="747C8F"/>
            </a:solidFill>
            <a:ln>
              <a:noFill/>
            </a:ln>
            <a:effectLst/>
            <a:scene3d>
              <a:camera prst="orthographicFront"/>
              <a:lightRig rig="threePt" dir="t"/>
            </a:scene3d>
            <a:sp3d/>
            <a:extLst>
              <a:ext uri="{91240B29-F687-4F45-9708-019B960494DF}">
                <a14:hiddenLine xmlns:a14="http://schemas.microsoft.com/office/drawing/2010/main">
                  <a:noFill/>
                </a14:hiddenLine>
              </a:ext>
            </a:extLst>
          </c:spPr>
          <c:invertIfNegative val="0"/>
          <c:dPt>
            <c:idx val="0"/>
            <c:invertIfNegative val="0"/>
            <c:bubble3D val="0"/>
            <c:spPr>
              <a:solidFill>
                <a:srgbClr val="30384D"/>
              </a:solidFill>
              <a:ln>
                <a:noFill/>
              </a:ln>
              <a:effectLst/>
              <a:scene3d>
                <a:camera prst="orthographicFront"/>
                <a:lightRig rig="threePt" dir="t"/>
              </a:scene3d>
              <a:sp3d/>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284B-4160-A2E2-677D193E9307}"/>
              </c:ext>
            </c:extLst>
          </c:dPt>
          <c:dLbls>
            <c:dLbl>
              <c:idx val="0"/>
              <c:numFmt formatCode="* #,##0;* \-#,##0;\-" sourceLinked="0"/>
              <c:spPr>
                <a:noFill/>
                <a:ln>
                  <a:noFill/>
                </a:ln>
                <a:effectLst/>
              </c:spPr>
              <c:txPr>
                <a:bodyPr rot="0" spcFirstLastPara="1" vertOverflow="ellipsis" vert="horz" wrap="square" anchor="ctr" anchorCtr="1"/>
                <a:lstStyle/>
                <a:p>
                  <a:pPr>
                    <a:defRPr sz="800" b="0" i="0" u="none" strike="noStrike" kern="1200" baseline="0">
                      <a:solidFill>
                        <a:srgbClr val="30384D"/>
                      </a:solidFill>
                      <a:latin typeface="Arial" panose="020B0604020202020204" pitchFamily="34" charset="0"/>
                      <a:ea typeface="+mn-ea"/>
                      <a:cs typeface="+mn-cs"/>
                    </a:defRPr>
                  </a:pPr>
                  <a:endParaRPr lang="de-DE"/>
                </a:p>
              </c:txPr>
              <c:dLblPos val="outEnd"/>
              <c:showLegendKey val="0"/>
              <c:showVal val="1"/>
              <c:showCatName val="0"/>
              <c:showSerName val="0"/>
              <c:showPercent val="0"/>
              <c:showBubbleSize val="0"/>
              <c:extLst>
                <c:ext xmlns:c16="http://schemas.microsoft.com/office/drawing/2014/chart" uri="{C3380CC4-5D6E-409C-BE32-E72D297353CC}">
                  <c16:uniqueId val="{00000001-284B-4160-A2E2-677D193E9307}"/>
                </c:ext>
              </c:extLst>
            </c:dLbl>
            <c:dLbl>
              <c:idx val="1"/>
              <c:numFmt formatCode="* #,##0;* \-#,##0;\-" sourceLinked="0"/>
              <c:spPr>
                <a:noFill/>
                <a:ln>
                  <a:noFill/>
                </a:ln>
                <a:effectLst/>
              </c:spPr>
              <c:txPr>
                <a:bodyPr rot="0" spcFirstLastPara="1" vertOverflow="ellipsis" vert="horz" wrap="square" anchor="ctr" anchorCtr="1"/>
                <a:lstStyle/>
                <a:p>
                  <a:pPr>
                    <a:defRPr sz="800" b="0" i="0" u="none" strike="noStrike" kern="1200" baseline="0">
                      <a:solidFill>
                        <a:srgbClr val="747C8F"/>
                      </a:solidFill>
                      <a:latin typeface="Arial" panose="020B0604020202020204" pitchFamily="34" charset="0"/>
                      <a:ea typeface="+mn-ea"/>
                      <a:cs typeface="+mn-cs"/>
                    </a:defRPr>
                  </a:pPr>
                  <a:endParaRPr lang="de-DE"/>
                </a:p>
              </c:txPr>
              <c:dLblPos val="outEnd"/>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284B-4160-A2E2-677D193E9307}"/>
                </c:ext>
              </c:extLst>
            </c:dLbl>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panose="020B0604020202020204" pitchFamily="34" charset="0"/>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'Hilfstabelle für Grafike'!$B$10:$B$11</c:f>
              <c:strCache>
                <c:ptCount val="2"/>
                <c:pt idx="0">
                  <c:v>Bewerberinnen und Bewerber </c:v>
                </c:pt>
                <c:pt idx="1">
                  <c:v>Berufsausbildungsstellen</c:v>
                </c:pt>
              </c:strCache>
            </c:strRef>
          </c:cat>
          <c:val>
            <c:numRef>
              <c:f>'Hilfstabelle für Grafike'!$C$10:$C$11</c:f>
              <c:numCache>
                <c:formatCode>General</c:formatCode>
                <c:ptCount val="2"/>
                <c:pt idx="0">
                  <c:v>3600</c:v>
                </c:pt>
                <c:pt idx="1">
                  <c:v>3593</c:v>
                </c:pt>
              </c:numCache>
            </c:numRef>
          </c:val>
          <c:extLst>
            <c:ext xmlns:c16="http://schemas.microsoft.com/office/drawing/2014/chart" uri="{C3380CC4-5D6E-409C-BE32-E72D297353CC}">
              <c16:uniqueId val="{00000003-284B-4160-A2E2-677D193E9307}"/>
            </c:ext>
          </c:extLst>
        </c:ser>
        <c:ser>
          <c:idx val="1"/>
          <c:order val="1"/>
          <c:tx>
            <c:strRef>
              <c:f>'Hilfstabelle für Grafike'!$D$9</c:f>
              <c:strCache>
                <c:ptCount val="1"/>
                <c:pt idx="0">
                  <c:v>2021/22</c:v>
                </c:pt>
              </c:strCache>
            </c:strRef>
          </c:tx>
          <c:spPr>
            <a:solidFill>
              <a:srgbClr val="30384D"/>
            </a:solidFill>
            <a:ln>
              <a:noFill/>
            </a:ln>
            <a:effectLst/>
            <a:scene3d>
              <a:camera prst="orthographicFront"/>
              <a:lightRig rig="threePt" dir="t"/>
            </a:scene3d>
            <a:sp3d/>
            <a:extLst>
              <a:ext uri="{91240B29-F687-4F45-9708-019B960494DF}">
                <a14:hiddenLine xmlns:a14="http://schemas.microsoft.com/office/drawing/2010/main">
                  <a:noFill/>
                </a14:hiddenLine>
              </a:ext>
            </a:extLst>
          </c:spPr>
          <c:invertIfNegative val="0"/>
          <c:dPt>
            <c:idx val="1"/>
            <c:invertIfNegative val="0"/>
            <c:bubble3D val="0"/>
            <c:spPr>
              <a:solidFill>
                <a:srgbClr val="747C8F"/>
              </a:solidFill>
              <a:ln>
                <a:noFill/>
              </a:ln>
              <a:effectLst/>
              <a:scene3d>
                <a:camera prst="orthographicFront"/>
                <a:lightRig rig="threePt" dir="t"/>
              </a:scene3d>
              <a:sp3d/>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5-284B-4160-A2E2-677D193E9307}"/>
              </c:ext>
            </c:extLst>
          </c:dPt>
          <c:dLbls>
            <c:dLbl>
              <c:idx val="0"/>
              <c:numFmt formatCode="* #,##0;* \-#,##0;\-" sourceLinked="0"/>
              <c:spPr>
                <a:noFill/>
                <a:ln>
                  <a:noFill/>
                </a:ln>
                <a:effectLst/>
              </c:spPr>
              <c:txPr>
                <a:bodyPr rot="0" spcFirstLastPara="1" vertOverflow="ellipsis" vert="horz" wrap="square" anchor="ctr" anchorCtr="1"/>
                <a:lstStyle/>
                <a:p>
                  <a:pPr>
                    <a:defRPr sz="800" b="0" i="0" u="none" strike="noStrike" kern="1200" baseline="0">
                      <a:solidFill>
                        <a:srgbClr val="30384D"/>
                      </a:solidFill>
                      <a:latin typeface="Arial" panose="020B0604020202020204" pitchFamily="34" charset="0"/>
                      <a:ea typeface="+mn-ea"/>
                      <a:cs typeface="+mn-cs"/>
                    </a:defRPr>
                  </a:pPr>
                  <a:endParaRPr lang="de-DE"/>
                </a:p>
              </c:txPr>
              <c:dLblPos val="outEnd"/>
              <c:showLegendKey val="0"/>
              <c:showVal val="1"/>
              <c:showCatName val="0"/>
              <c:showSerName val="0"/>
              <c:showPercent val="0"/>
              <c:showBubbleSize val="0"/>
              <c:extLst>
                <c:ext xmlns:c16="http://schemas.microsoft.com/office/drawing/2014/chart" uri="{C3380CC4-5D6E-409C-BE32-E72D297353CC}">
                  <c16:uniqueId val="{00000006-284B-4160-A2E2-677D193E9307}"/>
                </c:ext>
              </c:extLst>
            </c:dLbl>
            <c:dLbl>
              <c:idx val="1"/>
              <c:numFmt formatCode="* #,##0;* \-#,##0;\-" sourceLinked="0"/>
              <c:spPr>
                <a:noFill/>
                <a:ln>
                  <a:noFill/>
                </a:ln>
                <a:effectLst/>
              </c:spPr>
              <c:txPr>
                <a:bodyPr rot="0" spcFirstLastPara="1" vertOverflow="ellipsis" vert="horz" wrap="square" anchor="ctr" anchorCtr="1"/>
                <a:lstStyle/>
                <a:p>
                  <a:pPr>
                    <a:defRPr sz="800" b="0" i="0" u="none" strike="noStrike" kern="1200" baseline="0">
                      <a:solidFill>
                        <a:srgbClr val="747C8F"/>
                      </a:solidFill>
                      <a:latin typeface="Arial" panose="020B0604020202020204" pitchFamily="34" charset="0"/>
                      <a:ea typeface="+mn-ea"/>
                      <a:cs typeface="+mn-cs"/>
                    </a:defRPr>
                  </a:pPr>
                  <a:endParaRPr lang="de-DE"/>
                </a:p>
              </c:txPr>
              <c:dLblPos val="outEnd"/>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284B-4160-A2E2-677D193E9307}"/>
                </c:ext>
              </c:extLst>
            </c:dLbl>
            <c:spPr>
              <a:noFill/>
              <a:ln>
                <a:noFill/>
              </a:ln>
              <a:effectLst/>
            </c:spPr>
            <c:txPr>
              <a:bodyPr rot="0" spcFirstLastPara="1" vertOverflow="ellipsis" vert="horz" wrap="square" anchor="ctr" anchorCtr="1"/>
              <a:lstStyle/>
              <a:p>
                <a:pPr>
                  <a:defRPr sz="800" b="0" i="0" u="none" strike="noStrike" kern="1200" baseline="0">
                    <a:solidFill>
                      <a:srgbClr val="30384D"/>
                    </a:solidFill>
                    <a:latin typeface="Arial" panose="020B0604020202020204" pitchFamily="34" charset="0"/>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'Hilfstabelle für Grafike'!$B$10:$B$11</c:f>
              <c:strCache>
                <c:ptCount val="2"/>
                <c:pt idx="0">
                  <c:v>Bewerberinnen und Bewerber </c:v>
                </c:pt>
                <c:pt idx="1">
                  <c:v>Berufsausbildungsstellen</c:v>
                </c:pt>
              </c:strCache>
            </c:strRef>
          </c:cat>
          <c:val>
            <c:numRef>
              <c:f>'Hilfstabelle für Grafike'!$D$10:$D$11</c:f>
              <c:numCache>
                <c:formatCode>General</c:formatCode>
                <c:ptCount val="2"/>
                <c:pt idx="0">
                  <c:v>3368</c:v>
                </c:pt>
                <c:pt idx="1">
                  <c:v>3467</c:v>
                </c:pt>
              </c:numCache>
            </c:numRef>
          </c:val>
          <c:extLst>
            <c:ext xmlns:c16="http://schemas.microsoft.com/office/drawing/2014/chart" uri="{C3380CC4-5D6E-409C-BE32-E72D297353CC}">
              <c16:uniqueId val="{00000007-284B-4160-A2E2-677D193E9307}"/>
            </c:ext>
          </c:extLst>
        </c:ser>
        <c:ser>
          <c:idx val="2"/>
          <c:order val="2"/>
          <c:tx>
            <c:strRef>
              <c:f>'Hilfstabelle für Grafike'!$E$9</c:f>
              <c:strCache>
                <c:ptCount val="1"/>
                <c:pt idx="0">
                  <c:v>2022/23</c:v>
                </c:pt>
              </c:strCache>
            </c:strRef>
          </c:tx>
          <c:spPr>
            <a:solidFill>
              <a:srgbClr val="747C8F"/>
            </a:solidFill>
            <a:ln>
              <a:noFill/>
            </a:ln>
            <a:effectLst/>
            <a:scene3d>
              <a:camera prst="orthographicFront"/>
              <a:lightRig rig="threePt" dir="t"/>
            </a:scene3d>
            <a:sp3d/>
            <a:extLst>
              <a:ext uri="{91240B29-F687-4F45-9708-019B960494DF}">
                <a14:hiddenLine xmlns:a14="http://schemas.microsoft.com/office/drawing/2010/main">
                  <a:noFill/>
                </a14:hiddenLine>
              </a:ext>
            </a:extLst>
          </c:spPr>
          <c:invertIfNegative val="0"/>
          <c:dPt>
            <c:idx val="0"/>
            <c:invertIfNegative val="0"/>
            <c:bubble3D val="0"/>
            <c:spPr>
              <a:solidFill>
                <a:srgbClr val="30384D"/>
              </a:solidFill>
              <a:ln>
                <a:noFill/>
              </a:ln>
              <a:effectLst/>
              <a:scene3d>
                <a:camera prst="orthographicFront"/>
                <a:lightRig rig="threePt" dir="t"/>
              </a:scene3d>
              <a:sp3d/>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9-284B-4160-A2E2-677D193E9307}"/>
              </c:ext>
            </c:extLst>
          </c:dPt>
          <c:dLbls>
            <c:dLbl>
              <c:idx val="0"/>
              <c:numFmt formatCode="* #,##0;* \-#,##0;\-" sourceLinked="0"/>
              <c:spPr>
                <a:noFill/>
                <a:ln>
                  <a:noFill/>
                </a:ln>
                <a:effectLst/>
              </c:spPr>
              <c:txPr>
                <a:bodyPr rot="0" spcFirstLastPara="1" vertOverflow="ellipsis" vert="horz" wrap="square" anchor="ctr" anchorCtr="1"/>
                <a:lstStyle/>
                <a:p>
                  <a:pPr>
                    <a:defRPr sz="800" b="0" i="0" u="none" strike="noStrike" kern="1200" baseline="0">
                      <a:solidFill>
                        <a:srgbClr val="30384D"/>
                      </a:solidFill>
                      <a:latin typeface="Arial" panose="020B0604020202020204" pitchFamily="34" charset="0"/>
                      <a:ea typeface="+mn-ea"/>
                      <a:cs typeface="+mn-cs"/>
                    </a:defRPr>
                  </a:pPr>
                  <a:endParaRPr lang="de-DE"/>
                </a:p>
              </c:txPr>
              <c:dLblPos val="outEnd"/>
              <c:showLegendKey val="0"/>
              <c:showVal val="1"/>
              <c:showCatName val="0"/>
              <c:showSerName val="0"/>
              <c:showPercent val="0"/>
              <c:showBubbleSize val="0"/>
              <c:extLst>
                <c:ext xmlns:c16="http://schemas.microsoft.com/office/drawing/2014/chart" uri="{C3380CC4-5D6E-409C-BE32-E72D297353CC}">
                  <c16:uniqueId val="{00000009-284B-4160-A2E2-677D193E9307}"/>
                </c:ext>
              </c:extLst>
            </c:dLbl>
            <c:dLbl>
              <c:idx val="1"/>
              <c:numFmt formatCode="* #,##0;* \-#,##0;\-" sourceLinked="0"/>
              <c:spPr>
                <a:noFill/>
                <a:ln>
                  <a:noFill/>
                </a:ln>
                <a:effectLst/>
              </c:spPr>
              <c:txPr>
                <a:bodyPr rot="0" spcFirstLastPara="1" vertOverflow="ellipsis" vert="horz" wrap="square" anchor="ctr" anchorCtr="1"/>
                <a:lstStyle/>
                <a:p>
                  <a:pPr>
                    <a:defRPr sz="800" b="0" i="0" u="none" strike="noStrike" kern="1200" baseline="0">
                      <a:solidFill>
                        <a:srgbClr val="747C8F"/>
                      </a:solidFill>
                      <a:latin typeface="Arial" panose="020B0604020202020204" pitchFamily="34" charset="0"/>
                      <a:ea typeface="+mn-ea"/>
                      <a:cs typeface="+mn-cs"/>
                    </a:defRPr>
                  </a:pPr>
                  <a:endParaRPr lang="de-DE"/>
                </a:p>
              </c:txPr>
              <c:dLblPos val="outEnd"/>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284B-4160-A2E2-677D193E9307}"/>
                </c:ext>
              </c:extLst>
            </c:dLbl>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panose="020B0604020202020204" pitchFamily="34" charset="0"/>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'Hilfstabelle für Grafike'!$B$10:$B$11</c:f>
              <c:strCache>
                <c:ptCount val="2"/>
                <c:pt idx="0">
                  <c:v>Bewerberinnen und Bewerber </c:v>
                </c:pt>
                <c:pt idx="1">
                  <c:v>Berufsausbildungsstellen</c:v>
                </c:pt>
              </c:strCache>
            </c:strRef>
          </c:cat>
          <c:val>
            <c:numRef>
              <c:f>'Hilfstabelle für Grafike'!$E$10:$E$11</c:f>
              <c:numCache>
                <c:formatCode>General</c:formatCode>
                <c:ptCount val="2"/>
                <c:pt idx="0">
                  <c:v>3151</c:v>
                </c:pt>
                <c:pt idx="1">
                  <c:v>3128</c:v>
                </c:pt>
              </c:numCache>
            </c:numRef>
          </c:val>
          <c:extLst>
            <c:ext xmlns:c16="http://schemas.microsoft.com/office/drawing/2014/chart" uri="{C3380CC4-5D6E-409C-BE32-E72D297353CC}">
              <c16:uniqueId val="{0000000B-284B-4160-A2E2-677D193E9307}"/>
            </c:ext>
          </c:extLst>
        </c:ser>
        <c:dLbls>
          <c:showLegendKey val="0"/>
          <c:showVal val="0"/>
          <c:showCatName val="0"/>
          <c:showSerName val="0"/>
          <c:showPercent val="0"/>
          <c:showBubbleSize val="0"/>
        </c:dLbls>
        <c:gapWidth val="70"/>
        <c:overlap val="-27"/>
        <c:axId val="568945592"/>
        <c:axId val="568943296"/>
      </c:barChart>
      <c:catAx>
        <c:axId val="568945592"/>
        <c:scaling>
          <c:orientation val="minMax"/>
        </c:scaling>
        <c:delete val="0"/>
        <c:axPos val="b"/>
        <c:numFmt formatCode="General" sourceLinked="1"/>
        <c:majorTickMark val="none"/>
        <c:minorTickMark val="none"/>
        <c:tickLblPos val="none"/>
        <c:spPr>
          <a:noFill/>
          <a:ln w="9525" cap="flat" cmpd="sng" algn="ctr">
            <a:solidFill>
              <a:srgbClr val="404040"/>
            </a:solidFill>
            <a:round/>
          </a:ln>
          <a:effectLst/>
        </c:spPr>
        <c:txPr>
          <a:bodyPr rot="-60000000" spcFirstLastPara="1" vertOverflow="ellipsis" vert="horz" wrap="square" anchor="ctr" anchorCtr="1"/>
          <a:lstStyle/>
          <a:p>
            <a:pPr>
              <a:defRPr sz="800" b="0" i="0" u="none" strike="noStrike" kern="1200" baseline="0">
                <a:solidFill>
                  <a:schemeClr val="tx1">
                    <a:lumMod val="75000"/>
                    <a:lumOff val="25000"/>
                  </a:schemeClr>
                </a:solidFill>
                <a:latin typeface="Arial" panose="020B0604020202020204" pitchFamily="34" charset="0"/>
                <a:ea typeface="+mn-ea"/>
                <a:cs typeface="+mn-cs"/>
              </a:defRPr>
            </a:pPr>
            <a:endParaRPr lang="de-DE"/>
          </a:p>
        </c:txPr>
        <c:crossAx val="568943296"/>
        <c:crosses val="autoZero"/>
        <c:auto val="1"/>
        <c:lblAlgn val="ctr"/>
        <c:lblOffset val="100"/>
        <c:noMultiLvlLbl val="0"/>
      </c:catAx>
      <c:valAx>
        <c:axId val="568943296"/>
        <c:scaling>
          <c:orientation val="minMax"/>
        </c:scaling>
        <c:delete val="1"/>
        <c:axPos val="l"/>
        <c:numFmt formatCode="General" sourceLinked="1"/>
        <c:majorTickMark val="none"/>
        <c:minorTickMark val="none"/>
        <c:tickLblPos val="nextTo"/>
        <c:crossAx val="568945592"/>
        <c:crosses val="autoZero"/>
        <c:crossBetween val="between"/>
      </c:valAx>
      <c:spPr>
        <a:noFill/>
        <a:ln>
          <a:noFill/>
        </a:ln>
        <a:effectLst/>
        <a:extLst>
          <a:ext uri="{91240B29-F687-4F45-9708-019B960494DF}">
            <a14:hiddenLine xmlns:a14="http://schemas.microsoft.com/office/drawing/2010/main">
              <a:noFill/>
            </a14:hiddenLine>
          </a:ext>
        </a:extLst>
      </c:spPr>
    </c:plotArea>
    <c:plotVisOnly val="1"/>
    <c:dispBlanksAs val="gap"/>
    <c:showDLblsOverMax val="0"/>
  </c:chart>
  <c:spPr>
    <a:no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800">
          <a:solidFill>
            <a:schemeClr val="tx1">
              <a:lumMod val="75000"/>
              <a:lumOff val="25000"/>
            </a:schemeClr>
          </a:solidFill>
          <a:latin typeface="Arial" panose="020B0604020202020204" pitchFamily="34" charset="0"/>
        </a:defRPr>
      </a:pPr>
      <a:endParaRPr lang="de-DE"/>
    </a:p>
  </c:txPr>
  <c:printSettings>
    <c:headerFooter/>
    <c:pageMargins b="0.78740157499999996" l="0.7" r="0.7" t="0.78740157499999996"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6.1111111111111109E-2"/>
          <c:y val="0.31944444444444442"/>
          <c:w val="0.875"/>
          <c:h val="0.58333333333333337"/>
        </c:manualLayout>
      </c:layout>
      <c:barChart>
        <c:barDir val="bar"/>
        <c:grouping val="clustered"/>
        <c:varyColors val="0"/>
        <c:ser>
          <c:idx val="0"/>
          <c:order val="0"/>
          <c:tx>
            <c:strRef>
              <c:f>'Hilfstabelle für Grafike'!$G$115</c:f>
              <c:strCache>
                <c:ptCount val="1"/>
                <c:pt idx="0">
                  <c:v>Bewerber-Stellen-Relation</c:v>
                </c:pt>
              </c:strCache>
            </c:strRef>
          </c:tx>
          <c:spPr>
            <a:solidFill>
              <a:srgbClr val="30384D"/>
            </a:solidFill>
            <a:ln>
              <a:noFill/>
            </a:ln>
            <a:effectLst/>
            <a:scene3d>
              <a:camera prst="orthographicFront"/>
              <a:lightRig rig="threePt" dir="t"/>
            </a:scene3d>
            <a:sp3d/>
            <a:extLst>
              <a:ext uri="{91240B29-F687-4F45-9708-019B960494DF}">
                <a14:hiddenLine xmlns:a14="http://schemas.microsoft.com/office/drawing/2010/main">
                  <a:noFill/>
                </a14:hiddenLine>
              </a:ext>
            </a:extLst>
          </c:spPr>
          <c:invertIfNegative val="0"/>
          <c:dLbls>
            <c:dLbl>
              <c:idx val="0"/>
              <c:numFmt formatCode="* #,##0;* \-#,##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30384D"/>
                      </a:solidFill>
                      <a:latin typeface="Arial"/>
                      <a:ea typeface="Arial"/>
                      <a:cs typeface="Arial"/>
                    </a:defRPr>
                  </a:pPr>
                  <a:endParaRPr lang="de-DE"/>
                </a:p>
              </c:txPr>
              <c:dLblPos val="outEnd"/>
              <c:showLegendKey val="0"/>
              <c:showVal val="1"/>
              <c:showCatName val="0"/>
              <c:showSerName val="0"/>
              <c:showPercent val="0"/>
              <c:showBubbleSize val="0"/>
              <c:extLst>
                <c:ext xmlns:c16="http://schemas.microsoft.com/office/drawing/2014/chart" uri="{C3380CC4-5D6E-409C-BE32-E72D297353CC}">
                  <c16:uniqueId val="{00000002-0B0C-4BE1-BA43-C7F601D48266}"/>
                </c:ext>
              </c:extLst>
            </c:dLbl>
            <c:dLbl>
              <c:idx val="1"/>
              <c:numFmt formatCode="* #,##0;* \-#,##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30384D"/>
                      </a:solidFill>
                      <a:latin typeface="Arial"/>
                      <a:ea typeface="Arial"/>
                      <a:cs typeface="Arial"/>
                    </a:defRPr>
                  </a:pPr>
                  <a:endParaRPr lang="de-DE"/>
                </a:p>
              </c:txPr>
              <c:dLblPos val="outEnd"/>
              <c:showLegendKey val="0"/>
              <c:showVal val="1"/>
              <c:showCatName val="0"/>
              <c:showSerName val="0"/>
              <c:showPercent val="0"/>
              <c:showBubbleSize val="0"/>
              <c:extLst>
                <c:ext xmlns:c16="http://schemas.microsoft.com/office/drawing/2014/chart" uri="{C3380CC4-5D6E-409C-BE32-E72D297353CC}">
                  <c16:uniqueId val="{00000003-0B0C-4BE1-BA43-C7F601D48266}"/>
                </c:ext>
              </c:extLst>
            </c:dLbl>
            <c:dLbl>
              <c:idx val="2"/>
              <c:numFmt formatCode="* #,##0;* \-#,##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30384D"/>
                      </a:solidFill>
                      <a:latin typeface="Arial"/>
                      <a:ea typeface="Arial"/>
                      <a:cs typeface="Arial"/>
                    </a:defRPr>
                  </a:pPr>
                  <a:endParaRPr lang="de-DE"/>
                </a:p>
              </c:txPr>
              <c:dLblPos val="outEnd"/>
              <c:showLegendKey val="0"/>
              <c:showVal val="1"/>
              <c:showCatName val="0"/>
              <c:showSerName val="0"/>
              <c:showPercent val="0"/>
              <c:showBubbleSize val="0"/>
              <c:extLst>
                <c:ext xmlns:c16="http://schemas.microsoft.com/office/drawing/2014/chart" uri="{C3380CC4-5D6E-409C-BE32-E72D297353CC}">
                  <c16:uniqueId val="{00000004-0B0C-4BE1-BA43-C7F601D48266}"/>
                </c:ext>
              </c:extLst>
            </c:dLbl>
            <c:dLbl>
              <c:idx val="3"/>
              <c:numFmt formatCode="* #,##0;* \-#,##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30384D"/>
                      </a:solidFill>
                      <a:latin typeface="Arial"/>
                      <a:ea typeface="Arial"/>
                      <a:cs typeface="Arial"/>
                    </a:defRPr>
                  </a:pPr>
                  <a:endParaRPr lang="de-DE"/>
                </a:p>
              </c:txPr>
              <c:dLblPos val="outEnd"/>
              <c:showLegendKey val="0"/>
              <c:showVal val="1"/>
              <c:showCatName val="0"/>
              <c:showSerName val="0"/>
              <c:showPercent val="0"/>
              <c:showBubbleSize val="0"/>
              <c:extLst>
                <c:ext xmlns:c16="http://schemas.microsoft.com/office/drawing/2014/chart" uri="{C3380CC4-5D6E-409C-BE32-E72D297353CC}">
                  <c16:uniqueId val="{00000005-0B0C-4BE1-BA43-C7F601D48266}"/>
                </c:ext>
              </c:extLst>
            </c:dLbl>
            <c:dLbl>
              <c:idx val="4"/>
              <c:numFmt formatCode="* #,##0;* \-#,##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30384D"/>
                      </a:solidFill>
                      <a:latin typeface="Arial"/>
                      <a:ea typeface="Arial"/>
                      <a:cs typeface="Arial"/>
                    </a:defRPr>
                  </a:pPr>
                  <a:endParaRPr lang="de-DE"/>
                </a:p>
              </c:txPr>
              <c:dLblPos val="outEnd"/>
              <c:showLegendKey val="0"/>
              <c:showVal val="1"/>
              <c:showCatName val="0"/>
              <c:showSerName val="0"/>
              <c:showPercent val="0"/>
              <c:showBubbleSize val="0"/>
              <c:extLst>
                <c:ext xmlns:c16="http://schemas.microsoft.com/office/drawing/2014/chart" uri="{C3380CC4-5D6E-409C-BE32-E72D297353CC}">
                  <c16:uniqueId val="{00000006-0B0C-4BE1-BA43-C7F601D48266}"/>
                </c:ext>
              </c:extLst>
            </c:dLbl>
            <c:dLbl>
              <c:idx val="5"/>
              <c:numFmt formatCode="* #,##0;* \-#,##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30384D"/>
                      </a:solidFill>
                      <a:latin typeface="Arial"/>
                      <a:ea typeface="Arial"/>
                      <a:cs typeface="Arial"/>
                    </a:defRPr>
                  </a:pPr>
                  <a:endParaRPr lang="de-DE"/>
                </a:p>
              </c:txPr>
              <c:dLblPos val="outEnd"/>
              <c:showLegendKey val="0"/>
              <c:showVal val="1"/>
              <c:showCatName val="0"/>
              <c:showSerName val="0"/>
              <c:showPercent val="0"/>
              <c:showBubbleSize val="0"/>
              <c:extLst>
                <c:ext xmlns:c16="http://schemas.microsoft.com/office/drawing/2014/chart" uri="{C3380CC4-5D6E-409C-BE32-E72D297353CC}">
                  <c16:uniqueId val="{00000007-0B0C-4BE1-BA43-C7F601D48266}"/>
                </c:ext>
              </c:extLst>
            </c:dLbl>
            <c:dLbl>
              <c:idx val="6"/>
              <c:numFmt formatCode="* #,##0;* \-#,##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30384D"/>
                      </a:solidFill>
                      <a:latin typeface="Arial"/>
                      <a:ea typeface="Arial"/>
                      <a:cs typeface="Arial"/>
                    </a:defRPr>
                  </a:pPr>
                  <a:endParaRPr lang="de-DE"/>
                </a:p>
              </c:txPr>
              <c:dLblPos val="outEnd"/>
              <c:showLegendKey val="0"/>
              <c:showVal val="1"/>
              <c:showCatName val="0"/>
              <c:showSerName val="0"/>
              <c:showPercent val="0"/>
              <c:showBubbleSize val="0"/>
              <c:extLst>
                <c:ext xmlns:c16="http://schemas.microsoft.com/office/drawing/2014/chart" uri="{C3380CC4-5D6E-409C-BE32-E72D297353CC}">
                  <c16:uniqueId val="{00000008-0B0C-4BE1-BA43-C7F601D48266}"/>
                </c:ext>
              </c:extLst>
            </c:dLbl>
            <c:dLbl>
              <c:idx val="7"/>
              <c:numFmt formatCode="* #,##0;* \-#,##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30384D"/>
                      </a:solidFill>
                      <a:latin typeface="Arial"/>
                      <a:ea typeface="Arial"/>
                      <a:cs typeface="Arial"/>
                    </a:defRPr>
                  </a:pPr>
                  <a:endParaRPr lang="de-DE"/>
                </a:p>
              </c:txPr>
              <c:dLblPos val="outEnd"/>
              <c:showLegendKey val="0"/>
              <c:showVal val="1"/>
              <c:showCatName val="0"/>
              <c:showSerName val="0"/>
              <c:showPercent val="0"/>
              <c:showBubbleSize val="0"/>
              <c:extLst>
                <c:ext xmlns:c16="http://schemas.microsoft.com/office/drawing/2014/chart" uri="{C3380CC4-5D6E-409C-BE32-E72D297353CC}">
                  <c16:uniqueId val="{00000009-0B0C-4BE1-BA43-C7F601D48266}"/>
                </c:ext>
              </c:extLst>
            </c:dLbl>
            <c:dLbl>
              <c:idx val="8"/>
              <c:numFmt formatCode="* #,##0;* \-#,##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30384D"/>
                      </a:solidFill>
                      <a:latin typeface="Arial"/>
                      <a:ea typeface="Arial"/>
                      <a:cs typeface="Arial"/>
                    </a:defRPr>
                  </a:pPr>
                  <a:endParaRPr lang="de-DE"/>
                </a:p>
              </c:txPr>
              <c:dLblPos val="outEnd"/>
              <c:showLegendKey val="0"/>
              <c:showVal val="1"/>
              <c:showCatName val="0"/>
              <c:showSerName val="0"/>
              <c:showPercent val="0"/>
              <c:showBubbleSize val="0"/>
              <c:extLst>
                <c:ext xmlns:c16="http://schemas.microsoft.com/office/drawing/2014/chart" uri="{C3380CC4-5D6E-409C-BE32-E72D297353CC}">
                  <c16:uniqueId val="{0000000A-0B0C-4BE1-BA43-C7F601D48266}"/>
                </c:ext>
              </c:extLst>
            </c:dLbl>
            <c:dLbl>
              <c:idx val="9"/>
              <c:numFmt formatCode="* #,##0;* \-#,##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30384D"/>
                      </a:solidFill>
                      <a:latin typeface="Arial"/>
                      <a:ea typeface="Arial"/>
                      <a:cs typeface="Arial"/>
                    </a:defRPr>
                  </a:pPr>
                  <a:endParaRPr lang="de-DE"/>
                </a:p>
              </c:txPr>
              <c:dLblPos val="outEnd"/>
              <c:showLegendKey val="0"/>
              <c:showVal val="1"/>
              <c:showCatName val="0"/>
              <c:showSerName val="0"/>
              <c:showPercent val="0"/>
              <c:showBubbleSize val="0"/>
              <c:extLst>
                <c:ext xmlns:c16="http://schemas.microsoft.com/office/drawing/2014/chart" uri="{C3380CC4-5D6E-409C-BE32-E72D297353CC}">
                  <c16:uniqueId val="{0000000B-0B0C-4BE1-BA43-C7F601D48266}"/>
                </c:ext>
              </c:extLst>
            </c:dLbl>
            <c:dLbl>
              <c:idx val="10"/>
              <c:numFmt formatCode="* #,##0;* \-#,##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30384D"/>
                      </a:solidFill>
                      <a:latin typeface="Arial"/>
                      <a:ea typeface="Arial"/>
                      <a:cs typeface="Arial"/>
                    </a:defRPr>
                  </a:pPr>
                  <a:endParaRPr lang="de-DE"/>
                </a:p>
              </c:txPr>
              <c:dLblPos val="outEnd"/>
              <c:showLegendKey val="0"/>
              <c:showVal val="1"/>
              <c:showCatName val="0"/>
              <c:showSerName val="0"/>
              <c:showPercent val="0"/>
              <c:showBubbleSize val="0"/>
              <c:extLst>
                <c:ext xmlns:c16="http://schemas.microsoft.com/office/drawing/2014/chart" uri="{C3380CC4-5D6E-409C-BE32-E72D297353CC}">
                  <c16:uniqueId val="{0000000C-0B0C-4BE1-BA43-C7F601D48266}"/>
                </c:ext>
              </c:extLst>
            </c:dLbl>
            <c:dLbl>
              <c:idx val="11"/>
              <c:numFmt formatCode="* #,##0;* \-#,##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30384D"/>
                      </a:solidFill>
                      <a:latin typeface="Arial"/>
                      <a:ea typeface="Arial"/>
                      <a:cs typeface="Arial"/>
                    </a:defRPr>
                  </a:pPr>
                  <a:endParaRPr lang="de-DE"/>
                </a:p>
              </c:txPr>
              <c:dLblPos val="outEnd"/>
              <c:showLegendKey val="0"/>
              <c:showVal val="1"/>
              <c:showCatName val="0"/>
              <c:showSerName val="0"/>
              <c:showPercent val="0"/>
              <c:showBubbleSize val="0"/>
              <c:extLst>
                <c:ext xmlns:c16="http://schemas.microsoft.com/office/drawing/2014/chart" uri="{C3380CC4-5D6E-409C-BE32-E72D297353CC}">
                  <c16:uniqueId val="{0000000D-0B0C-4BE1-BA43-C7F601D48266}"/>
                </c:ext>
              </c:extLst>
            </c:dLbl>
            <c:dLbl>
              <c:idx val="12"/>
              <c:numFmt formatCode="* #,##0;* \-#,##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30384D"/>
                      </a:solidFill>
                      <a:latin typeface="Arial"/>
                      <a:ea typeface="Arial"/>
                      <a:cs typeface="Arial"/>
                    </a:defRPr>
                  </a:pPr>
                  <a:endParaRPr lang="de-DE"/>
                </a:p>
              </c:txPr>
              <c:dLblPos val="outEnd"/>
              <c:showLegendKey val="0"/>
              <c:showVal val="1"/>
              <c:showCatName val="0"/>
              <c:showSerName val="0"/>
              <c:showPercent val="0"/>
              <c:showBubbleSize val="0"/>
              <c:extLst>
                <c:ext xmlns:c16="http://schemas.microsoft.com/office/drawing/2014/chart" uri="{C3380CC4-5D6E-409C-BE32-E72D297353CC}">
                  <c16:uniqueId val="{0000000E-0B0C-4BE1-BA43-C7F601D48266}"/>
                </c:ext>
              </c:extLst>
            </c:dLbl>
            <c:dLbl>
              <c:idx val="13"/>
              <c:numFmt formatCode="* #,##0;* \-#,##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30384D"/>
                      </a:solidFill>
                      <a:latin typeface="Arial"/>
                      <a:ea typeface="Arial"/>
                      <a:cs typeface="Arial"/>
                    </a:defRPr>
                  </a:pPr>
                  <a:endParaRPr lang="de-DE"/>
                </a:p>
              </c:txPr>
              <c:dLblPos val="outEnd"/>
              <c:showLegendKey val="0"/>
              <c:showVal val="1"/>
              <c:showCatName val="0"/>
              <c:showSerName val="0"/>
              <c:showPercent val="0"/>
              <c:showBubbleSize val="0"/>
              <c:extLst>
                <c:ext xmlns:c16="http://schemas.microsoft.com/office/drawing/2014/chart" uri="{C3380CC4-5D6E-409C-BE32-E72D297353CC}">
                  <c16:uniqueId val="{0000000F-0B0C-4BE1-BA43-C7F601D48266}"/>
                </c:ext>
              </c:extLst>
            </c:dLbl>
            <c:dLbl>
              <c:idx val="14"/>
              <c:numFmt formatCode="* #,##0;* \-#,##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30384D"/>
                      </a:solidFill>
                      <a:latin typeface="Arial"/>
                      <a:ea typeface="Arial"/>
                      <a:cs typeface="Arial"/>
                    </a:defRPr>
                  </a:pPr>
                  <a:endParaRPr lang="de-DE"/>
                </a:p>
              </c:txPr>
              <c:dLblPos val="outEnd"/>
              <c:showLegendKey val="0"/>
              <c:showVal val="1"/>
              <c:showCatName val="0"/>
              <c:showSerName val="0"/>
              <c:showPercent val="0"/>
              <c:showBubbleSize val="0"/>
              <c:extLst>
                <c:ext xmlns:c16="http://schemas.microsoft.com/office/drawing/2014/chart" uri="{C3380CC4-5D6E-409C-BE32-E72D297353CC}">
                  <c16:uniqueId val="{00000010-0B0C-4BE1-BA43-C7F601D48266}"/>
                </c:ext>
              </c:extLst>
            </c:dLbl>
            <c:dLbl>
              <c:idx val="15"/>
              <c:numFmt formatCode="* #,##0;* \-#,##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30384D"/>
                      </a:solidFill>
                      <a:latin typeface="Arial"/>
                      <a:ea typeface="Arial"/>
                      <a:cs typeface="Arial"/>
                    </a:defRPr>
                  </a:pPr>
                  <a:endParaRPr lang="de-DE"/>
                </a:p>
              </c:txPr>
              <c:dLblPos val="outEnd"/>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0B0C-4BE1-BA43-C7F601D48266}"/>
                </c:ext>
              </c:extLst>
            </c:dLbl>
            <c:numFmt formatCode="* #,##0;* \-#,##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'Hilfstabelle für Grafike'!$F$116:$F$132</c:f>
              <c:strCache>
                <c:ptCount val="17"/>
                <c:pt idx="0">
                  <c:v>Deutschland</c:v>
                </c:pt>
                <c:pt idx="1">
                  <c:v>#NV</c:v>
                </c:pt>
                <c:pt idx="2">
                  <c:v>#NV</c:v>
                </c:pt>
                <c:pt idx="3">
                  <c:v>#NV</c:v>
                </c:pt>
                <c:pt idx="4">
                  <c:v>#NV</c:v>
                </c:pt>
                <c:pt idx="5">
                  <c:v>#NV</c:v>
                </c:pt>
                <c:pt idx="6">
                  <c:v>#NV</c:v>
                </c:pt>
                <c:pt idx="7">
                  <c:v>#NV</c:v>
                </c:pt>
                <c:pt idx="8">
                  <c:v>#NV</c:v>
                </c:pt>
                <c:pt idx="9">
                  <c:v>#NV</c:v>
                </c:pt>
                <c:pt idx="10">
                  <c:v>#NV</c:v>
                </c:pt>
                <c:pt idx="11">
                  <c:v>#NV</c:v>
                </c:pt>
                <c:pt idx="12">
                  <c:v>#NV</c:v>
                </c:pt>
                <c:pt idx="13">
                  <c:v>#NV</c:v>
                </c:pt>
                <c:pt idx="14">
                  <c:v>#NV</c:v>
                </c:pt>
                <c:pt idx="15">
                  <c:v>#NV</c:v>
                </c:pt>
                <c:pt idx="16">
                  <c:v>#NV</c:v>
                </c:pt>
              </c:strCache>
            </c:strRef>
          </c:cat>
          <c:val>
            <c:numRef>
              <c:f>'Hilfstabelle für Grafike'!$G$116:$G$132</c:f>
              <c:numCache>
                <c:formatCode>0</c:formatCode>
                <c:ptCount val="17"/>
                <c:pt idx="0">
                  <c:v>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val>
          <c:extLst>
            <c:ext xmlns:c16="http://schemas.microsoft.com/office/drawing/2014/chart" uri="{C3380CC4-5D6E-409C-BE32-E72D297353CC}">
              <c16:uniqueId val="{00000000-0B0C-4BE1-BA43-C7F601D48266}"/>
            </c:ext>
          </c:extLst>
        </c:ser>
        <c:ser>
          <c:idx val="1"/>
          <c:order val="1"/>
          <c:tx>
            <c:strRef>
              <c:f>'Hilfstabelle für Grafike'!$H$115</c:f>
              <c:strCache>
                <c:ptCount val="1"/>
              </c:strCache>
            </c:strRef>
          </c:tx>
          <c:spPr>
            <a:solidFill>
              <a:srgbClr val="B0B0B0"/>
            </a:solidFill>
            <a:ln>
              <a:noFill/>
            </a:ln>
            <a:effectLst/>
            <a:scene3d>
              <a:camera prst="orthographicFront"/>
              <a:lightRig rig="threePt" dir="t"/>
            </a:scene3d>
            <a:sp3d/>
            <a:extLst>
              <a:ext uri="{91240B29-F687-4F45-9708-019B960494DF}">
                <a14:hiddenLine xmlns:a14="http://schemas.microsoft.com/office/drawing/2010/main">
                  <a:noFill/>
                </a14:hiddenLine>
              </a:ext>
            </a:extLst>
          </c:spPr>
          <c:invertIfNegative val="0"/>
          <c:dLbls>
            <c:dLbl>
              <c:idx val="0"/>
              <c:numFmt formatCode="* #,##0;* \-#,##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B0B0B0"/>
                      </a:solidFill>
                      <a:latin typeface="Arial"/>
                      <a:ea typeface="Arial"/>
                      <a:cs typeface="Arial"/>
                    </a:defRPr>
                  </a:pPr>
                  <a:endParaRPr lang="de-DE"/>
                </a:p>
              </c:txPr>
              <c:dLblPos val="outEnd"/>
              <c:showLegendKey val="0"/>
              <c:showVal val="1"/>
              <c:showCatName val="0"/>
              <c:showSerName val="0"/>
              <c:showPercent val="0"/>
              <c:showBubbleSize val="0"/>
              <c:extLst>
                <c:ext xmlns:c16="http://schemas.microsoft.com/office/drawing/2014/chart" uri="{C3380CC4-5D6E-409C-BE32-E72D297353CC}">
                  <c16:uniqueId val="{00000012-0B0C-4BE1-BA43-C7F601D48266}"/>
                </c:ext>
              </c:extLst>
            </c:dLbl>
            <c:dLbl>
              <c:idx val="1"/>
              <c:numFmt formatCode="* #,##0;* \-#,##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B0B0B0"/>
                      </a:solidFill>
                      <a:latin typeface="Arial"/>
                      <a:ea typeface="Arial"/>
                      <a:cs typeface="Arial"/>
                    </a:defRPr>
                  </a:pPr>
                  <a:endParaRPr lang="de-DE"/>
                </a:p>
              </c:txPr>
              <c:dLblPos val="outEnd"/>
              <c:showLegendKey val="0"/>
              <c:showVal val="1"/>
              <c:showCatName val="0"/>
              <c:showSerName val="0"/>
              <c:showPercent val="0"/>
              <c:showBubbleSize val="0"/>
              <c:extLst>
                <c:ext xmlns:c16="http://schemas.microsoft.com/office/drawing/2014/chart" uri="{C3380CC4-5D6E-409C-BE32-E72D297353CC}">
                  <c16:uniqueId val="{00000013-0B0C-4BE1-BA43-C7F601D48266}"/>
                </c:ext>
              </c:extLst>
            </c:dLbl>
            <c:dLbl>
              <c:idx val="2"/>
              <c:numFmt formatCode="* #,##0;* \-#,##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B0B0B0"/>
                      </a:solidFill>
                      <a:latin typeface="Arial"/>
                      <a:ea typeface="Arial"/>
                      <a:cs typeface="Arial"/>
                    </a:defRPr>
                  </a:pPr>
                  <a:endParaRPr lang="de-DE"/>
                </a:p>
              </c:txPr>
              <c:dLblPos val="outEnd"/>
              <c:showLegendKey val="0"/>
              <c:showVal val="1"/>
              <c:showCatName val="0"/>
              <c:showSerName val="0"/>
              <c:showPercent val="0"/>
              <c:showBubbleSize val="0"/>
              <c:extLst>
                <c:ext xmlns:c16="http://schemas.microsoft.com/office/drawing/2014/chart" uri="{C3380CC4-5D6E-409C-BE32-E72D297353CC}">
                  <c16:uniqueId val="{00000014-0B0C-4BE1-BA43-C7F601D48266}"/>
                </c:ext>
              </c:extLst>
            </c:dLbl>
            <c:dLbl>
              <c:idx val="3"/>
              <c:numFmt formatCode="* #,##0;* \-#,##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B0B0B0"/>
                      </a:solidFill>
                      <a:latin typeface="Arial"/>
                      <a:ea typeface="Arial"/>
                      <a:cs typeface="Arial"/>
                    </a:defRPr>
                  </a:pPr>
                  <a:endParaRPr lang="de-DE"/>
                </a:p>
              </c:txPr>
              <c:dLblPos val="outEnd"/>
              <c:showLegendKey val="0"/>
              <c:showVal val="1"/>
              <c:showCatName val="0"/>
              <c:showSerName val="0"/>
              <c:showPercent val="0"/>
              <c:showBubbleSize val="0"/>
              <c:extLst>
                <c:ext xmlns:c16="http://schemas.microsoft.com/office/drawing/2014/chart" uri="{C3380CC4-5D6E-409C-BE32-E72D297353CC}">
                  <c16:uniqueId val="{00000015-0B0C-4BE1-BA43-C7F601D48266}"/>
                </c:ext>
              </c:extLst>
            </c:dLbl>
            <c:dLbl>
              <c:idx val="4"/>
              <c:numFmt formatCode="* #,##0;* \-#,##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B0B0B0"/>
                      </a:solidFill>
                      <a:latin typeface="Arial"/>
                      <a:ea typeface="Arial"/>
                      <a:cs typeface="Arial"/>
                    </a:defRPr>
                  </a:pPr>
                  <a:endParaRPr lang="de-DE"/>
                </a:p>
              </c:txPr>
              <c:dLblPos val="outEnd"/>
              <c:showLegendKey val="0"/>
              <c:showVal val="1"/>
              <c:showCatName val="0"/>
              <c:showSerName val="0"/>
              <c:showPercent val="0"/>
              <c:showBubbleSize val="0"/>
              <c:extLst>
                <c:ext xmlns:c16="http://schemas.microsoft.com/office/drawing/2014/chart" uri="{C3380CC4-5D6E-409C-BE32-E72D297353CC}">
                  <c16:uniqueId val="{00000016-0B0C-4BE1-BA43-C7F601D48266}"/>
                </c:ext>
              </c:extLst>
            </c:dLbl>
            <c:dLbl>
              <c:idx val="5"/>
              <c:numFmt formatCode="* #,##0;* \-#,##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B0B0B0"/>
                      </a:solidFill>
                      <a:latin typeface="Arial"/>
                      <a:ea typeface="Arial"/>
                      <a:cs typeface="Arial"/>
                    </a:defRPr>
                  </a:pPr>
                  <a:endParaRPr lang="de-DE"/>
                </a:p>
              </c:txPr>
              <c:dLblPos val="outEnd"/>
              <c:showLegendKey val="0"/>
              <c:showVal val="1"/>
              <c:showCatName val="0"/>
              <c:showSerName val="0"/>
              <c:showPercent val="0"/>
              <c:showBubbleSize val="0"/>
              <c:extLst>
                <c:ext xmlns:c16="http://schemas.microsoft.com/office/drawing/2014/chart" uri="{C3380CC4-5D6E-409C-BE32-E72D297353CC}">
                  <c16:uniqueId val="{00000017-0B0C-4BE1-BA43-C7F601D48266}"/>
                </c:ext>
              </c:extLst>
            </c:dLbl>
            <c:dLbl>
              <c:idx val="6"/>
              <c:numFmt formatCode="* #,##0;* \-#,##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B0B0B0"/>
                      </a:solidFill>
                      <a:latin typeface="Arial"/>
                      <a:ea typeface="Arial"/>
                      <a:cs typeface="Arial"/>
                    </a:defRPr>
                  </a:pPr>
                  <a:endParaRPr lang="de-DE"/>
                </a:p>
              </c:txPr>
              <c:dLblPos val="outEnd"/>
              <c:showLegendKey val="0"/>
              <c:showVal val="1"/>
              <c:showCatName val="0"/>
              <c:showSerName val="0"/>
              <c:showPercent val="0"/>
              <c:showBubbleSize val="0"/>
              <c:extLst>
                <c:ext xmlns:c16="http://schemas.microsoft.com/office/drawing/2014/chart" uri="{C3380CC4-5D6E-409C-BE32-E72D297353CC}">
                  <c16:uniqueId val="{00000018-0B0C-4BE1-BA43-C7F601D48266}"/>
                </c:ext>
              </c:extLst>
            </c:dLbl>
            <c:dLbl>
              <c:idx val="7"/>
              <c:numFmt formatCode="* #,##0;* \-#,##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B0B0B0"/>
                      </a:solidFill>
                      <a:latin typeface="Arial"/>
                      <a:ea typeface="Arial"/>
                      <a:cs typeface="Arial"/>
                    </a:defRPr>
                  </a:pPr>
                  <a:endParaRPr lang="de-DE"/>
                </a:p>
              </c:txPr>
              <c:dLblPos val="outEnd"/>
              <c:showLegendKey val="0"/>
              <c:showVal val="1"/>
              <c:showCatName val="0"/>
              <c:showSerName val="0"/>
              <c:showPercent val="0"/>
              <c:showBubbleSize val="0"/>
              <c:extLst>
                <c:ext xmlns:c16="http://schemas.microsoft.com/office/drawing/2014/chart" uri="{C3380CC4-5D6E-409C-BE32-E72D297353CC}">
                  <c16:uniqueId val="{00000019-0B0C-4BE1-BA43-C7F601D48266}"/>
                </c:ext>
              </c:extLst>
            </c:dLbl>
            <c:dLbl>
              <c:idx val="8"/>
              <c:numFmt formatCode="* #,##0;* \-#,##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B0B0B0"/>
                      </a:solidFill>
                      <a:latin typeface="Arial"/>
                      <a:ea typeface="Arial"/>
                      <a:cs typeface="Arial"/>
                    </a:defRPr>
                  </a:pPr>
                  <a:endParaRPr lang="de-DE"/>
                </a:p>
              </c:txPr>
              <c:dLblPos val="outEnd"/>
              <c:showLegendKey val="0"/>
              <c:showVal val="1"/>
              <c:showCatName val="0"/>
              <c:showSerName val="0"/>
              <c:showPercent val="0"/>
              <c:showBubbleSize val="0"/>
              <c:extLst>
                <c:ext xmlns:c16="http://schemas.microsoft.com/office/drawing/2014/chart" uri="{C3380CC4-5D6E-409C-BE32-E72D297353CC}">
                  <c16:uniqueId val="{0000001A-0B0C-4BE1-BA43-C7F601D48266}"/>
                </c:ext>
              </c:extLst>
            </c:dLbl>
            <c:dLbl>
              <c:idx val="9"/>
              <c:numFmt formatCode="* #,##0;* \-#,##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B0B0B0"/>
                      </a:solidFill>
                      <a:latin typeface="Arial"/>
                      <a:ea typeface="Arial"/>
                      <a:cs typeface="Arial"/>
                    </a:defRPr>
                  </a:pPr>
                  <a:endParaRPr lang="de-DE"/>
                </a:p>
              </c:txPr>
              <c:dLblPos val="outEnd"/>
              <c:showLegendKey val="0"/>
              <c:showVal val="1"/>
              <c:showCatName val="0"/>
              <c:showSerName val="0"/>
              <c:showPercent val="0"/>
              <c:showBubbleSize val="0"/>
              <c:extLst>
                <c:ext xmlns:c16="http://schemas.microsoft.com/office/drawing/2014/chart" uri="{C3380CC4-5D6E-409C-BE32-E72D297353CC}">
                  <c16:uniqueId val="{0000001B-0B0C-4BE1-BA43-C7F601D48266}"/>
                </c:ext>
              </c:extLst>
            </c:dLbl>
            <c:dLbl>
              <c:idx val="10"/>
              <c:numFmt formatCode="* #,##0;* \-#,##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B0B0B0"/>
                      </a:solidFill>
                      <a:latin typeface="Arial"/>
                      <a:ea typeface="Arial"/>
                      <a:cs typeface="Arial"/>
                    </a:defRPr>
                  </a:pPr>
                  <a:endParaRPr lang="de-DE"/>
                </a:p>
              </c:txPr>
              <c:dLblPos val="outEnd"/>
              <c:showLegendKey val="0"/>
              <c:showVal val="1"/>
              <c:showCatName val="0"/>
              <c:showSerName val="0"/>
              <c:showPercent val="0"/>
              <c:showBubbleSize val="0"/>
              <c:extLst>
                <c:ext xmlns:c16="http://schemas.microsoft.com/office/drawing/2014/chart" uri="{C3380CC4-5D6E-409C-BE32-E72D297353CC}">
                  <c16:uniqueId val="{0000001C-0B0C-4BE1-BA43-C7F601D48266}"/>
                </c:ext>
              </c:extLst>
            </c:dLbl>
            <c:dLbl>
              <c:idx val="11"/>
              <c:numFmt formatCode="* #,##0;* \-#,##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B0B0B0"/>
                      </a:solidFill>
                      <a:latin typeface="Arial"/>
                      <a:ea typeface="Arial"/>
                      <a:cs typeface="Arial"/>
                    </a:defRPr>
                  </a:pPr>
                  <a:endParaRPr lang="de-DE"/>
                </a:p>
              </c:txPr>
              <c:dLblPos val="outEnd"/>
              <c:showLegendKey val="0"/>
              <c:showVal val="1"/>
              <c:showCatName val="0"/>
              <c:showSerName val="0"/>
              <c:showPercent val="0"/>
              <c:showBubbleSize val="0"/>
              <c:extLst>
                <c:ext xmlns:c16="http://schemas.microsoft.com/office/drawing/2014/chart" uri="{C3380CC4-5D6E-409C-BE32-E72D297353CC}">
                  <c16:uniqueId val="{0000001D-0B0C-4BE1-BA43-C7F601D48266}"/>
                </c:ext>
              </c:extLst>
            </c:dLbl>
            <c:dLbl>
              <c:idx val="12"/>
              <c:numFmt formatCode="* #,##0;* \-#,##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B0B0B0"/>
                      </a:solidFill>
                      <a:latin typeface="Arial"/>
                      <a:ea typeface="Arial"/>
                      <a:cs typeface="Arial"/>
                    </a:defRPr>
                  </a:pPr>
                  <a:endParaRPr lang="de-DE"/>
                </a:p>
              </c:txPr>
              <c:dLblPos val="outEnd"/>
              <c:showLegendKey val="0"/>
              <c:showVal val="1"/>
              <c:showCatName val="0"/>
              <c:showSerName val="0"/>
              <c:showPercent val="0"/>
              <c:showBubbleSize val="0"/>
              <c:extLst>
                <c:ext xmlns:c16="http://schemas.microsoft.com/office/drawing/2014/chart" uri="{C3380CC4-5D6E-409C-BE32-E72D297353CC}">
                  <c16:uniqueId val="{0000001E-0B0C-4BE1-BA43-C7F601D48266}"/>
                </c:ext>
              </c:extLst>
            </c:dLbl>
            <c:dLbl>
              <c:idx val="13"/>
              <c:numFmt formatCode="* #,##0;* \-#,##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B0B0B0"/>
                      </a:solidFill>
                      <a:latin typeface="Arial"/>
                      <a:ea typeface="Arial"/>
                      <a:cs typeface="Arial"/>
                    </a:defRPr>
                  </a:pPr>
                  <a:endParaRPr lang="de-DE"/>
                </a:p>
              </c:txPr>
              <c:dLblPos val="outEnd"/>
              <c:showLegendKey val="0"/>
              <c:showVal val="1"/>
              <c:showCatName val="0"/>
              <c:showSerName val="0"/>
              <c:showPercent val="0"/>
              <c:showBubbleSize val="0"/>
              <c:extLst>
                <c:ext xmlns:c16="http://schemas.microsoft.com/office/drawing/2014/chart" uri="{C3380CC4-5D6E-409C-BE32-E72D297353CC}">
                  <c16:uniqueId val="{0000001F-0B0C-4BE1-BA43-C7F601D48266}"/>
                </c:ext>
              </c:extLst>
            </c:dLbl>
            <c:dLbl>
              <c:idx val="14"/>
              <c:numFmt formatCode="* #,##0;* \-#,##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B0B0B0"/>
                      </a:solidFill>
                      <a:latin typeface="Arial"/>
                      <a:ea typeface="Arial"/>
                      <a:cs typeface="Arial"/>
                    </a:defRPr>
                  </a:pPr>
                  <a:endParaRPr lang="de-DE"/>
                </a:p>
              </c:txPr>
              <c:dLblPos val="outEnd"/>
              <c:showLegendKey val="0"/>
              <c:showVal val="1"/>
              <c:showCatName val="0"/>
              <c:showSerName val="0"/>
              <c:showPercent val="0"/>
              <c:showBubbleSize val="0"/>
              <c:extLst>
                <c:ext xmlns:c16="http://schemas.microsoft.com/office/drawing/2014/chart" uri="{C3380CC4-5D6E-409C-BE32-E72D297353CC}">
                  <c16:uniqueId val="{00000020-0B0C-4BE1-BA43-C7F601D48266}"/>
                </c:ext>
              </c:extLst>
            </c:dLbl>
            <c:dLbl>
              <c:idx val="15"/>
              <c:numFmt formatCode="* #,##0;* \-#,##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B0B0B0"/>
                      </a:solidFill>
                      <a:latin typeface="Arial"/>
                      <a:ea typeface="Arial"/>
                      <a:cs typeface="Arial"/>
                    </a:defRPr>
                  </a:pPr>
                  <a:endParaRPr lang="de-DE"/>
                </a:p>
              </c:txPr>
              <c:dLblPos val="outEnd"/>
              <c:showLegendKey val="0"/>
              <c:showVal val="1"/>
              <c:showCatName val="0"/>
              <c:showSerName val="0"/>
              <c:showPercent val="0"/>
              <c:showBubbleSize val="0"/>
              <c:extLst>
                <c:ext xmlns:c16="http://schemas.microsoft.com/office/drawing/2014/chart" uri="{C3380CC4-5D6E-409C-BE32-E72D297353CC}">
                  <c16:uniqueId val="{00000021-0B0C-4BE1-BA43-C7F601D48266}"/>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'Hilfstabelle für Grafike'!$F$116:$F$132</c:f>
              <c:strCache>
                <c:ptCount val="17"/>
                <c:pt idx="0">
                  <c:v>Deutschland</c:v>
                </c:pt>
                <c:pt idx="1">
                  <c:v>#NV</c:v>
                </c:pt>
                <c:pt idx="2">
                  <c:v>#NV</c:v>
                </c:pt>
                <c:pt idx="3">
                  <c:v>#NV</c:v>
                </c:pt>
                <c:pt idx="4">
                  <c:v>#NV</c:v>
                </c:pt>
                <c:pt idx="5">
                  <c:v>#NV</c:v>
                </c:pt>
                <c:pt idx="6">
                  <c:v>#NV</c:v>
                </c:pt>
                <c:pt idx="7">
                  <c:v>#NV</c:v>
                </c:pt>
                <c:pt idx="8">
                  <c:v>#NV</c:v>
                </c:pt>
                <c:pt idx="9">
                  <c:v>#NV</c:v>
                </c:pt>
                <c:pt idx="10">
                  <c:v>#NV</c:v>
                </c:pt>
                <c:pt idx="11">
                  <c:v>#NV</c:v>
                </c:pt>
                <c:pt idx="12">
                  <c:v>#NV</c:v>
                </c:pt>
                <c:pt idx="13">
                  <c:v>#NV</c:v>
                </c:pt>
                <c:pt idx="14">
                  <c:v>#NV</c:v>
                </c:pt>
                <c:pt idx="15">
                  <c:v>#NV</c:v>
                </c:pt>
                <c:pt idx="16">
                  <c:v>#NV</c:v>
                </c:pt>
              </c:strCache>
            </c:strRef>
          </c:cat>
          <c:val>
            <c:numRef>
              <c:f>'Hilfstabelle für Grafike'!$H$117:$H$132</c:f>
              <c:numCache>
                <c:formatCode>General</c:formatCode>
                <c:ptCount val="16"/>
              </c:numCache>
            </c:numRef>
          </c:val>
          <c:extLst>
            <c:ext xmlns:c16="http://schemas.microsoft.com/office/drawing/2014/chart" uri="{C3380CC4-5D6E-409C-BE32-E72D297353CC}">
              <c16:uniqueId val="{00000001-0B0C-4BE1-BA43-C7F601D48266}"/>
            </c:ext>
          </c:extLst>
        </c:ser>
        <c:dLbls>
          <c:showLegendKey val="0"/>
          <c:showVal val="0"/>
          <c:showCatName val="0"/>
          <c:showSerName val="0"/>
          <c:showPercent val="0"/>
          <c:showBubbleSize val="0"/>
        </c:dLbls>
        <c:gapWidth val="20"/>
        <c:axId val="673958656"/>
        <c:axId val="673962264"/>
      </c:barChart>
      <c:catAx>
        <c:axId val="673958656"/>
        <c:scaling>
          <c:orientation val="maxMin"/>
        </c:scaling>
        <c:delete val="0"/>
        <c:axPos val="l"/>
        <c:numFmt formatCode="General" sourceLinked="1"/>
        <c:majorTickMark val="none"/>
        <c:minorTickMark val="none"/>
        <c:tickLblPos val="nextTo"/>
        <c:spPr>
          <a:noFill/>
          <a:ln w="9525" cap="flat" cmpd="sng" algn="ctr">
            <a:solidFill>
              <a:srgbClr val="404040"/>
            </a:solidFill>
            <a:round/>
          </a:ln>
          <a:effectLst/>
        </c:spPr>
        <c:txPr>
          <a:bodyPr rot="-60000000" spcFirstLastPara="1" vertOverflow="ellipsis" vert="horz" wrap="square" anchor="ctr" anchorCtr="1"/>
          <a:lstStyle/>
          <a:p>
            <a:pPr>
              <a:defRPr sz="800" b="0" i="0" u="none" strike="noStrike" kern="1200" baseline="0">
                <a:solidFill>
                  <a:srgbClr val="404040"/>
                </a:solidFill>
                <a:latin typeface="Arial"/>
                <a:ea typeface="Arial"/>
                <a:cs typeface="Arial"/>
              </a:defRPr>
            </a:pPr>
            <a:endParaRPr lang="de-DE"/>
          </a:p>
        </c:txPr>
        <c:crossAx val="673962264"/>
        <c:crosses val="autoZero"/>
        <c:auto val="1"/>
        <c:lblAlgn val="ctr"/>
        <c:lblOffset val="100"/>
        <c:noMultiLvlLbl val="0"/>
      </c:catAx>
      <c:valAx>
        <c:axId val="673962264"/>
        <c:scaling>
          <c:orientation val="minMax"/>
        </c:scaling>
        <c:delete val="1"/>
        <c:axPos val="t"/>
        <c:numFmt formatCode="0" sourceLinked="1"/>
        <c:majorTickMark val="none"/>
        <c:minorTickMark val="none"/>
        <c:tickLblPos val="nextTo"/>
        <c:crossAx val="673958656"/>
        <c:crosses val="autoZero"/>
        <c:crossBetween val="between"/>
      </c:valAx>
      <c:spPr>
        <a:noFill/>
        <a:ln>
          <a:noFill/>
        </a:ln>
        <a:effectLst/>
        <a:extLst>
          <a:ext uri="{91240B29-F687-4F45-9708-019B960494DF}">
            <a14:hiddenLine xmlns:a14="http://schemas.microsoft.com/office/drawing/2010/main">
              <a:noFill/>
            </a14:hiddenLine>
          </a:ext>
        </a:extLst>
      </c:spPr>
    </c:plotArea>
    <c:plotVisOnly val="1"/>
    <c:dispBlanksAs val="gap"/>
    <c:showDLblsOverMax val="0"/>
  </c:chart>
  <c:spPr>
    <a:solidFill>
      <a:srgbClr val="FFFFFF">
        <a:lumMod val="100000"/>
      </a:srgbClr>
    </a:solidFill>
    <a:ln w="9525" cap="flat" cmpd="sng" algn="ctr">
      <a:noFill/>
      <a:round/>
    </a:ln>
    <a:effectLst/>
    <a:scene3d>
      <a:camera prst="orthographicFront"/>
      <a:lightRig rig="threePt" dir="t"/>
    </a:scene3d>
    <a:sp3d/>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800">
          <a:latin typeface="Arial" panose="020B0604020202020204" pitchFamily="34" charset="0"/>
        </a:defRPr>
      </a:pPr>
      <a:endParaRPr lang="de-DE"/>
    </a:p>
  </c:txPr>
  <c:printSettings>
    <c:headerFooter/>
    <c:pageMargins b="0.78740157499999996" l="0.7" r="0.7" t="0.78740157499999996"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694444444444442"/>
          <c:y val="0.14351851851851852"/>
          <c:w val="0.51388888888888884"/>
          <c:h val="0.85648148148148151"/>
        </c:manualLayout>
      </c:layout>
      <c:doughnutChart>
        <c:varyColors val="1"/>
        <c:ser>
          <c:idx val="0"/>
          <c:order val="0"/>
          <c:spPr>
            <a:solidFill>
              <a:srgbClr val="4F81BD"/>
            </a:solidFill>
            <a:ln w="19050">
              <a:noFill/>
            </a:ln>
            <a:effectLst/>
            <a:scene3d>
              <a:camera prst="orthographicFront"/>
              <a:lightRig rig="threePt" dir="t"/>
            </a:scene3d>
            <a:sp3d/>
            <a:extLst>
              <a:ext uri="{91240B29-F687-4F45-9708-019B960494DF}">
                <a14:hiddenLine xmlns:a14="http://schemas.microsoft.com/office/drawing/2010/main" w="19050">
                  <a:solidFill>
                    <a:sysClr val="window" lastClr="FFFFFF"/>
                  </a:solidFill>
                </a14:hiddenLine>
              </a:ext>
            </a:extLst>
          </c:spPr>
          <c:dPt>
            <c:idx val="0"/>
            <c:bubble3D val="0"/>
            <c:spPr>
              <a:solidFill>
                <a:srgbClr val="30384D"/>
              </a:solidFill>
              <a:ln w="19050">
                <a:noFill/>
              </a:ln>
              <a:effectLst/>
              <a:scene3d>
                <a:camera prst="orthographicFront"/>
                <a:lightRig rig="threePt" dir="t"/>
              </a:scene3d>
              <a:sp3d/>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01-C35B-417F-914B-9B51915A8537}"/>
              </c:ext>
            </c:extLst>
          </c:dPt>
          <c:dPt>
            <c:idx val="1"/>
            <c:bubble3D val="0"/>
            <c:spPr>
              <a:solidFill>
                <a:srgbClr val="B0B0B0"/>
              </a:solidFill>
              <a:ln w="19050">
                <a:noFill/>
              </a:ln>
              <a:effectLst/>
              <a:scene3d>
                <a:camera prst="orthographicFront"/>
                <a:lightRig rig="threePt" dir="t"/>
              </a:scene3d>
              <a:sp3d/>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02-C35B-417F-914B-9B51915A8537}"/>
              </c:ext>
            </c:extLst>
          </c:dPt>
          <c:dPt>
            <c:idx val="2"/>
            <c:bubble3D val="0"/>
            <c:spPr>
              <a:solidFill>
                <a:srgbClr val="747C8F"/>
              </a:solidFill>
              <a:ln w="19050">
                <a:noFill/>
              </a:ln>
              <a:effectLst/>
              <a:scene3d>
                <a:camera prst="orthographicFront"/>
                <a:lightRig rig="threePt" dir="t"/>
              </a:scene3d>
              <a:sp3d/>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03-C35B-417F-914B-9B51915A8537}"/>
              </c:ext>
            </c:extLst>
          </c:dPt>
          <c:dPt>
            <c:idx val="3"/>
            <c:bubble3D val="0"/>
            <c:spPr>
              <a:solidFill>
                <a:srgbClr val="0D1429"/>
              </a:solidFill>
              <a:ln w="19050">
                <a:noFill/>
              </a:ln>
              <a:effectLst/>
              <a:scene3d>
                <a:camera prst="orthographicFront"/>
                <a:lightRig rig="threePt" dir="t"/>
              </a:scene3d>
              <a:sp3d/>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04-C35B-417F-914B-9B51915A8537}"/>
              </c:ext>
            </c:extLst>
          </c:dPt>
          <c:dPt>
            <c:idx val="4"/>
            <c:bubble3D val="0"/>
            <c:spPr>
              <a:solidFill>
                <a:srgbClr val="7A7A7A"/>
              </a:solidFill>
              <a:ln w="19050">
                <a:noFill/>
              </a:ln>
              <a:effectLst/>
              <a:scene3d>
                <a:camera prst="orthographicFront"/>
                <a:lightRig rig="threePt" dir="t"/>
              </a:scene3d>
              <a:sp3d/>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05-C35B-417F-914B-9B51915A8537}"/>
              </c:ext>
            </c:extLst>
          </c:dPt>
          <c:dPt>
            <c:idx val="5"/>
            <c:bubble3D val="0"/>
            <c:spPr>
              <a:solidFill>
                <a:srgbClr val="B8C0D1"/>
              </a:solidFill>
              <a:ln w="19050">
                <a:noFill/>
              </a:ln>
              <a:effectLst/>
              <a:scene3d>
                <a:camera prst="orthographicFront"/>
                <a:lightRig rig="threePt" dir="t"/>
              </a:scene3d>
              <a:sp3d/>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06-C35B-417F-914B-9B51915A8537}"/>
              </c:ext>
            </c:extLst>
          </c:dPt>
          <c:dPt>
            <c:idx val="6"/>
            <c:bubble3D val="0"/>
            <c:spPr>
              <a:solidFill>
                <a:srgbClr val="E6E6E6"/>
              </a:solidFill>
              <a:ln w="19050">
                <a:noFill/>
              </a:ln>
              <a:effectLst/>
              <a:scene3d>
                <a:camera prst="orthographicFront"/>
                <a:lightRig rig="threePt" dir="t"/>
              </a:scene3d>
              <a:sp3d/>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07-C35B-417F-914B-9B51915A8537}"/>
              </c:ext>
            </c:extLst>
          </c:dPt>
          <c:dPt>
            <c:idx val="7"/>
            <c:bubble3D val="0"/>
            <c:spPr>
              <a:solidFill>
                <a:srgbClr val="5D6D95"/>
              </a:solidFill>
              <a:ln w="19050">
                <a:noFill/>
              </a:ln>
              <a:effectLst/>
              <a:scene3d>
                <a:camera prst="orthographicFront"/>
                <a:lightRig rig="threePt" dir="t"/>
              </a:scene3d>
              <a:sp3d/>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08-C35B-417F-914B-9B51915A8537}"/>
              </c:ext>
            </c:extLst>
          </c:dPt>
          <c:dPt>
            <c:idx val="8"/>
            <c:bubble3D val="0"/>
            <c:spPr>
              <a:solidFill>
                <a:srgbClr val="5F5F5F"/>
              </a:solidFill>
              <a:ln w="19050">
                <a:noFill/>
              </a:ln>
              <a:effectLst/>
              <a:scene3d>
                <a:camera prst="orthographicFront"/>
                <a:lightRig rig="threePt" dir="t"/>
              </a:scene3d>
              <a:sp3d/>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09-C35B-417F-914B-9B51915A8537}"/>
              </c:ext>
            </c:extLst>
          </c:dPt>
          <c:dLbls>
            <c:dLbl>
              <c:idx val="0"/>
              <c:layout>
                <c:manualLayout>
                  <c:x val="0.14444444444444443"/>
                  <c:y val="-9.2592592592592601E-2"/>
                </c:manualLayout>
              </c:layout>
              <c:numFmt formatCode="* #,##0;* \-#,##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404040"/>
                      </a:solidFill>
                      <a:latin typeface="Arial"/>
                      <a:ea typeface="Arial"/>
                      <a:cs typeface="Arial"/>
                    </a:defRPr>
                  </a:pPr>
                  <a:endParaRPr lang="de-DE"/>
                </a:p>
              </c:txP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C35B-417F-914B-9B51915A8537}"/>
                </c:ext>
              </c:extLst>
            </c:dLbl>
            <c:dLbl>
              <c:idx val="1"/>
              <c:layout>
                <c:manualLayout>
                  <c:x val="0.12777777777777768"/>
                  <c:y val="-7.407407407407407E-2"/>
                </c:manualLayout>
              </c:layout>
              <c:numFmt formatCode="* #,##0;* \-#,##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404040"/>
                      </a:solidFill>
                      <a:latin typeface="Arial"/>
                      <a:ea typeface="Arial"/>
                      <a:cs typeface="Arial"/>
                    </a:defRPr>
                  </a:pPr>
                  <a:endParaRPr lang="de-DE"/>
                </a:p>
              </c:txP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C35B-417F-914B-9B51915A8537}"/>
                </c:ext>
              </c:extLst>
            </c:dLbl>
            <c:dLbl>
              <c:idx val="2"/>
              <c:numFmt formatCode="* #,##0;* \-#,##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404040"/>
                      </a:solidFill>
                      <a:latin typeface="Arial"/>
                      <a:ea typeface="Arial"/>
                      <a:cs typeface="Arial"/>
                    </a:defRPr>
                  </a:pPr>
                  <a:endParaRPr lang="de-DE"/>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35B-417F-914B-9B51915A8537}"/>
                </c:ext>
              </c:extLst>
            </c:dLbl>
            <c:dLbl>
              <c:idx val="3"/>
              <c:layout>
                <c:manualLayout>
                  <c:x val="-5.555555555555558E-2"/>
                  <c:y val="0.18518518518518517"/>
                </c:manualLayout>
              </c:layout>
              <c:numFmt formatCode="* #,##0;* \-#,##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404040"/>
                      </a:solidFill>
                      <a:latin typeface="Arial"/>
                      <a:ea typeface="Arial"/>
                      <a:cs typeface="Arial"/>
                    </a:defRPr>
                  </a:pPr>
                  <a:endParaRPr lang="de-DE"/>
                </a:p>
              </c:txP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C35B-417F-914B-9B51915A8537}"/>
                </c:ext>
              </c:extLst>
            </c:dLbl>
            <c:dLbl>
              <c:idx val="4"/>
              <c:layout>
                <c:manualLayout>
                  <c:x val="-0.16111111111111115"/>
                  <c:y val="0.20833333333333351"/>
                </c:manualLayout>
              </c:layout>
              <c:numFmt formatCode="* #,##0;* \-#,##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404040"/>
                      </a:solidFill>
                      <a:latin typeface="Arial"/>
                      <a:ea typeface="Arial"/>
                      <a:cs typeface="Arial"/>
                    </a:defRPr>
                  </a:pPr>
                  <a:endParaRPr lang="de-DE"/>
                </a:p>
              </c:txP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C35B-417F-914B-9B51915A8537}"/>
                </c:ext>
              </c:extLst>
            </c:dLbl>
            <c:dLbl>
              <c:idx val="5"/>
              <c:layout>
                <c:manualLayout>
                  <c:x val="-0.17499999999999999"/>
                  <c:y val="0.11574074074074074"/>
                </c:manualLayout>
              </c:layout>
              <c:numFmt formatCode="* #,##0;* \-#,##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404040"/>
                      </a:solidFill>
                      <a:latin typeface="Arial"/>
                      <a:ea typeface="Arial"/>
                      <a:cs typeface="Arial"/>
                    </a:defRPr>
                  </a:pPr>
                  <a:endParaRPr lang="de-DE"/>
                </a:p>
              </c:txP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C35B-417F-914B-9B51915A8537}"/>
                </c:ext>
              </c:extLst>
            </c:dLbl>
            <c:dLbl>
              <c:idx val="6"/>
              <c:layout>
                <c:manualLayout>
                  <c:x val="-0.16388888888888889"/>
                  <c:y val="2.3148148148148064E-2"/>
                </c:manualLayout>
              </c:layout>
              <c:numFmt formatCode="* #,##0;* \-#,##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404040"/>
                      </a:solidFill>
                      <a:latin typeface="Arial"/>
                      <a:ea typeface="Arial"/>
                      <a:cs typeface="Arial"/>
                    </a:defRPr>
                  </a:pPr>
                  <a:endParaRPr lang="de-DE"/>
                </a:p>
              </c:txP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C35B-417F-914B-9B51915A8537}"/>
                </c:ext>
              </c:extLst>
            </c:dLbl>
            <c:dLbl>
              <c:idx val="7"/>
              <c:layout>
                <c:manualLayout>
                  <c:x val="-0.125"/>
                  <c:y val="-5.0925925925925923E-2"/>
                </c:manualLayout>
              </c:layout>
              <c:numFmt formatCode="* #,##0;* \-#,##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404040"/>
                      </a:solidFill>
                      <a:latin typeface="Arial"/>
                      <a:ea typeface="Arial"/>
                      <a:cs typeface="Arial"/>
                    </a:defRPr>
                  </a:pPr>
                  <a:endParaRPr lang="de-DE"/>
                </a:p>
              </c:txP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C35B-417F-914B-9B51915A8537}"/>
                </c:ext>
              </c:extLst>
            </c:dLbl>
            <c:dLbl>
              <c:idx val="8"/>
              <c:layout>
                <c:manualLayout>
                  <c:x val="-0.17499999999999999"/>
                  <c:y val="-2.7777777777777776E-2"/>
                </c:manualLayout>
              </c:layout>
              <c:numFmt formatCode="* #,##0;* \-#,##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404040"/>
                      </a:solidFill>
                      <a:latin typeface="Arial"/>
                      <a:ea typeface="Arial"/>
                      <a:cs typeface="Arial"/>
                    </a:defRPr>
                  </a:pPr>
                  <a:endParaRPr lang="de-DE"/>
                </a:p>
              </c:txP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C35B-417F-914B-9B51915A8537}"/>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404040"/>
                    </a:solidFill>
                    <a:latin typeface="Arial"/>
                    <a:ea typeface="Arial"/>
                    <a:cs typeface="Arial"/>
                  </a:defRPr>
                </a:pPr>
                <a:endParaRPr lang="de-DE"/>
              </a:p>
            </c:txPr>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'Hilfstabelle für Grafike'!$B$103:$B$111</c:f>
              <c:strCache>
                <c:ptCount val="9"/>
                <c:pt idx="0">
                  <c:v>#BEZUG!</c:v>
                </c:pt>
                <c:pt idx="1">
                  <c:v>#BEZUG!</c:v>
                </c:pt>
                <c:pt idx="2">
                  <c:v>#BEZUG!</c:v>
                </c:pt>
                <c:pt idx="3">
                  <c:v>#BEZUG!</c:v>
                </c:pt>
                <c:pt idx="4">
                  <c:v>#BEZUG!</c:v>
                </c:pt>
                <c:pt idx="5">
                  <c:v>#BEZUG!</c:v>
                </c:pt>
                <c:pt idx="6">
                  <c:v>#BEZUG!</c:v>
                </c:pt>
                <c:pt idx="7">
                  <c:v>arbeitslos</c:v>
                </c:pt>
                <c:pt idx="8">
                  <c:v>#BEZUG!</c:v>
                </c:pt>
              </c:strCache>
            </c:strRef>
          </c:cat>
          <c:val>
            <c:numRef>
              <c:f>'Hilfstabelle für Grafike'!$D$103:$D$111</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C35B-417F-914B-9B51915A8537}"/>
            </c:ext>
          </c:extLst>
        </c:ser>
        <c:dLbls>
          <c:showLegendKey val="0"/>
          <c:showVal val="0"/>
          <c:showCatName val="0"/>
          <c:showSerName val="0"/>
          <c:showPercent val="0"/>
          <c:showBubbleSize val="0"/>
          <c:showLeaderLines val="0"/>
        </c:dLbls>
        <c:firstSliceAng val="0"/>
        <c:holeSize val="60"/>
      </c:doughnutChart>
      <c:spPr>
        <a:noFill/>
        <a:ln>
          <a:noFill/>
        </a:ln>
        <a:effectLst/>
        <a:extLst>
          <a:ext uri="{91240B29-F687-4F45-9708-019B960494DF}">
            <a14:hiddenLine xmlns:a14="http://schemas.microsoft.com/office/drawing/2010/main">
              <a:noFill/>
            </a14:hiddenLine>
          </a:ext>
        </a:extLst>
      </c:spPr>
    </c:plotArea>
    <c:plotVisOnly val="1"/>
    <c:dispBlanksAs val="gap"/>
    <c:showDLblsOverMax val="0"/>
  </c:chart>
  <c:spPr>
    <a:solidFill>
      <a:srgbClr val="FFFFFF">
        <a:lumMod val="100000"/>
      </a:srgbClr>
    </a:solidFill>
    <a:ln w="9525" cap="flat" cmpd="sng" algn="ctr">
      <a:noFill/>
      <a:round/>
    </a:ln>
    <a:effectLst/>
    <a:scene3d>
      <a:camera prst="orthographicFront"/>
      <a:lightRig rig="threePt" dir="t"/>
    </a:scene3d>
    <a:sp3d/>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800">
          <a:latin typeface="Arial" panose="020B0604020202020204" pitchFamily="34" charset="0"/>
        </a:defRPr>
      </a:pPr>
      <a:endParaRPr lang="de-DE"/>
    </a:p>
  </c:txPr>
  <c:printSettings>
    <c:headerFooter/>
    <c:pageMargins b="0.78740157499999996" l="0.7" r="0.7" t="0.78740157499999996"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6.1111111111111109E-2"/>
          <c:y val="0.31944444444444442"/>
          <c:w val="0.875"/>
          <c:h val="0.58333333333333337"/>
        </c:manualLayout>
      </c:layout>
      <c:barChart>
        <c:barDir val="bar"/>
        <c:grouping val="clustered"/>
        <c:varyColors val="0"/>
        <c:ser>
          <c:idx val="0"/>
          <c:order val="0"/>
          <c:tx>
            <c:strRef>
              <c:f>'Hilfstabelle für Grafike'!$C$87</c:f>
              <c:strCache>
                <c:ptCount val="1"/>
                <c:pt idx="0">
                  <c:v>Insgesamt </c:v>
                </c:pt>
              </c:strCache>
            </c:strRef>
          </c:tx>
          <c:spPr>
            <a:solidFill>
              <a:srgbClr val="30384D"/>
            </a:solidFill>
            <a:ln>
              <a:noFill/>
            </a:ln>
            <a:effectLst/>
            <a:scene3d>
              <a:camera prst="orthographicFront"/>
              <a:lightRig rig="threePt" dir="t"/>
            </a:scene3d>
            <a:sp3d/>
            <a:extLst>
              <a:ext uri="{91240B29-F687-4F45-9708-019B960494DF}">
                <a14:hiddenLine xmlns:a14="http://schemas.microsoft.com/office/drawing/2010/main">
                  <a:noFill/>
                </a14:hiddenLine>
              </a:ext>
            </a:extLst>
          </c:spPr>
          <c:invertIfNegative val="0"/>
          <c:dLbls>
            <c:dLbl>
              <c:idx val="0"/>
              <c:numFmt formatCode="* #,##0;* \-#,##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30384D"/>
                      </a:solidFill>
                      <a:latin typeface="Arial"/>
                      <a:ea typeface="Arial"/>
                      <a:cs typeface="Arial"/>
                    </a:defRPr>
                  </a:pPr>
                  <a:endParaRPr lang="de-DE"/>
                </a:p>
              </c:txPr>
              <c:dLblPos val="outEnd"/>
              <c:showLegendKey val="0"/>
              <c:showVal val="1"/>
              <c:showCatName val="0"/>
              <c:showSerName val="0"/>
              <c:showPercent val="0"/>
              <c:showBubbleSize val="0"/>
              <c:extLst>
                <c:ext xmlns:c16="http://schemas.microsoft.com/office/drawing/2014/chart" uri="{C3380CC4-5D6E-409C-BE32-E72D297353CC}">
                  <c16:uniqueId val="{00000002-4D7B-40A7-A2D7-5E11C90F044A}"/>
                </c:ext>
              </c:extLst>
            </c:dLbl>
            <c:dLbl>
              <c:idx val="1"/>
              <c:numFmt formatCode="* #,##0;* \-#,##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30384D"/>
                      </a:solidFill>
                      <a:latin typeface="Arial"/>
                      <a:ea typeface="Arial"/>
                      <a:cs typeface="Arial"/>
                    </a:defRPr>
                  </a:pPr>
                  <a:endParaRPr lang="de-DE"/>
                </a:p>
              </c:txPr>
              <c:dLblPos val="outEnd"/>
              <c:showLegendKey val="0"/>
              <c:showVal val="1"/>
              <c:showCatName val="0"/>
              <c:showSerName val="0"/>
              <c:showPercent val="0"/>
              <c:showBubbleSize val="0"/>
              <c:extLst>
                <c:ext xmlns:c16="http://schemas.microsoft.com/office/drawing/2014/chart" uri="{C3380CC4-5D6E-409C-BE32-E72D297353CC}">
                  <c16:uniqueId val="{00000003-4D7B-40A7-A2D7-5E11C90F044A}"/>
                </c:ext>
              </c:extLst>
            </c:dLbl>
            <c:dLbl>
              <c:idx val="2"/>
              <c:numFmt formatCode="* #,##0;* \-#,##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30384D"/>
                      </a:solidFill>
                      <a:latin typeface="Arial"/>
                      <a:ea typeface="Arial"/>
                      <a:cs typeface="Arial"/>
                    </a:defRPr>
                  </a:pPr>
                  <a:endParaRPr lang="de-DE"/>
                </a:p>
              </c:txPr>
              <c:dLblPos val="outEnd"/>
              <c:showLegendKey val="0"/>
              <c:showVal val="1"/>
              <c:showCatName val="0"/>
              <c:showSerName val="0"/>
              <c:showPercent val="0"/>
              <c:showBubbleSize val="0"/>
              <c:extLst>
                <c:ext xmlns:c16="http://schemas.microsoft.com/office/drawing/2014/chart" uri="{C3380CC4-5D6E-409C-BE32-E72D297353CC}">
                  <c16:uniqueId val="{00000004-4D7B-40A7-A2D7-5E11C90F044A}"/>
                </c:ext>
              </c:extLst>
            </c:dLbl>
            <c:dLbl>
              <c:idx val="3"/>
              <c:numFmt formatCode="* #,##0;* \-#,##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30384D"/>
                      </a:solidFill>
                      <a:latin typeface="Arial"/>
                      <a:ea typeface="Arial"/>
                      <a:cs typeface="Arial"/>
                    </a:defRPr>
                  </a:pPr>
                  <a:endParaRPr lang="de-DE"/>
                </a:p>
              </c:txPr>
              <c:dLblPos val="outEnd"/>
              <c:showLegendKey val="0"/>
              <c:showVal val="1"/>
              <c:showCatName val="0"/>
              <c:showSerName val="0"/>
              <c:showPercent val="0"/>
              <c:showBubbleSize val="0"/>
              <c:extLst>
                <c:ext xmlns:c16="http://schemas.microsoft.com/office/drawing/2014/chart" uri="{C3380CC4-5D6E-409C-BE32-E72D297353CC}">
                  <c16:uniqueId val="{00000005-4D7B-40A7-A2D7-5E11C90F044A}"/>
                </c:ext>
              </c:extLst>
            </c:dLbl>
            <c:dLbl>
              <c:idx val="4"/>
              <c:numFmt formatCode="* #,##0;* \-#,##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30384D"/>
                      </a:solidFill>
                      <a:latin typeface="Arial"/>
                      <a:ea typeface="Arial"/>
                      <a:cs typeface="Arial"/>
                    </a:defRPr>
                  </a:pPr>
                  <a:endParaRPr lang="de-DE"/>
                </a:p>
              </c:txPr>
              <c:dLblPos val="outEnd"/>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4D7B-40A7-A2D7-5E11C90F044A}"/>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'Hilfstabelle für Grafike'!$B$88:$B$92</c:f>
              <c:numCache>
                <c:formatCode>General</c:formatCode>
                <c:ptCount val="5"/>
                <c:pt idx="0">
                  <c:v>0</c:v>
                </c:pt>
                <c:pt idx="1">
                  <c:v>0</c:v>
                </c:pt>
                <c:pt idx="2">
                  <c:v>0</c:v>
                </c:pt>
                <c:pt idx="3">
                  <c:v>0</c:v>
                </c:pt>
                <c:pt idx="4">
                  <c:v>0</c:v>
                </c:pt>
              </c:numCache>
            </c:numRef>
          </c:cat>
          <c:val>
            <c:numRef>
              <c:f>'Hilfstabelle für Grafike'!$C$88:$C$92</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4D7B-40A7-A2D7-5E11C90F044A}"/>
            </c:ext>
          </c:extLst>
        </c:ser>
        <c:ser>
          <c:idx val="1"/>
          <c:order val="1"/>
          <c:tx>
            <c:strRef>
              <c:f>'Hilfstabelle für Grafike'!$D$87</c:f>
              <c:strCache>
                <c:ptCount val="1"/>
                <c:pt idx="0">
                  <c:v>unbesetzt</c:v>
                </c:pt>
              </c:strCache>
            </c:strRef>
          </c:tx>
          <c:spPr>
            <a:solidFill>
              <a:srgbClr val="B0B0B0"/>
            </a:solidFill>
            <a:ln>
              <a:noFill/>
            </a:ln>
            <a:effectLst/>
            <a:scene3d>
              <a:camera prst="orthographicFront"/>
              <a:lightRig rig="threePt" dir="t"/>
            </a:scene3d>
            <a:sp3d/>
            <a:extLst>
              <a:ext uri="{91240B29-F687-4F45-9708-019B960494DF}">
                <a14:hiddenLine xmlns:a14="http://schemas.microsoft.com/office/drawing/2010/main">
                  <a:noFill/>
                </a14:hiddenLine>
              </a:ext>
            </a:extLst>
          </c:spPr>
          <c:invertIfNegative val="0"/>
          <c:dLbls>
            <c:dLbl>
              <c:idx val="0"/>
              <c:numFmt formatCode="* #,##0;* \-#,##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B0B0B0"/>
                      </a:solidFill>
                      <a:latin typeface="Arial"/>
                      <a:ea typeface="Arial"/>
                      <a:cs typeface="Arial"/>
                    </a:defRPr>
                  </a:pPr>
                  <a:endParaRPr lang="de-DE"/>
                </a:p>
              </c:txPr>
              <c:dLblPos val="outEnd"/>
              <c:showLegendKey val="0"/>
              <c:showVal val="1"/>
              <c:showCatName val="0"/>
              <c:showSerName val="0"/>
              <c:showPercent val="0"/>
              <c:showBubbleSize val="0"/>
              <c:extLst>
                <c:ext xmlns:c16="http://schemas.microsoft.com/office/drawing/2014/chart" uri="{C3380CC4-5D6E-409C-BE32-E72D297353CC}">
                  <c16:uniqueId val="{00000007-4D7B-40A7-A2D7-5E11C90F044A}"/>
                </c:ext>
              </c:extLst>
            </c:dLbl>
            <c:dLbl>
              <c:idx val="1"/>
              <c:numFmt formatCode="* #,##0;* \-#,##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B0B0B0"/>
                      </a:solidFill>
                      <a:latin typeface="Arial"/>
                      <a:ea typeface="Arial"/>
                      <a:cs typeface="Arial"/>
                    </a:defRPr>
                  </a:pPr>
                  <a:endParaRPr lang="de-DE"/>
                </a:p>
              </c:txPr>
              <c:dLblPos val="outEnd"/>
              <c:showLegendKey val="0"/>
              <c:showVal val="1"/>
              <c:showCatName val="0"/>
              <c:showSerName val="0"/>
              <c:showPercent val="0"/>
              <c:showBubbleSize val="0"/>
              <c:extLst>
                <c:ext xmlns:c16="http://schemas.microsoft.com/office/drawing/2014/chart" uri="{C3380CC4-5D6E-409C-BE32-E72D297353CC}">
                  <c16:uniqueId val="{00000008-4D7B-40A7-A2D7-5E11C90F044A}"/>
                </c:ext>
              </c:extLst>
            </c:dLbl>
            <c:dLbl>
              <c:idx val="2"/>
              <c:numFmt formatCode="* #,##0;* \-#,##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B0B0B0"/>
                      </a:solidFill>
                      <a:latin typeface="Arial"/>
                      <a:ea typeface="Arial"/>
                      <a:cs typeface="Arial"/>
                    </a:defRPr>
                  </a:pPr>
                  <a:endParaRPr lang="de-DE"/>
                </a:p>
              </c:txPr>
              <c:dLblPos val="outEnd"/>
              <c:showLegendKey val="0"/>
              <c:showVal val="1"/>
              <c:showCatName val="0"/>
              <c:showSerName val="0"/>
              <c:showPercent val="0"/>
              <c:showBubbleSize val="0"/>
              <c:extLst>
                <c:ext xmlns:c16="http://schemas.microsoft.com/office/drawing/2014/chart" uri="{C3380CC4-5D6E-409C-BE32-E72D297353CC}">
                  <c16:uniqueId val="{00000009-4D7B-40A7-A2D7-5E11C90F044A}"/>
                </c:ext>
              </c:extLst>
            </c:dLbl>
            <c:dLbl>
              <c:idx val="3"/>
              <c:numFmt formatCode="* #,##0;* \-#,##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B0B0B0"/>
                      </a:solidFill>
                      <a:latin typeface="Arial"/>
                      <a:ea typeface="Arial"/>
                      <a:cs typeface="Arial"/>
                    </a:defRPr>
                  </a:pPr>
                  <a:endParaRPr lang="de-DE"/>
                </a:p>
              </c:txPr>
              <c:dLblPos val="outEnd"/>
              <c:showLegendKey val="0"/>
              <c:showVal val="1"/>
              <c:showCatName val="0"/>
              <c:showSerName val="0"/>
              <c:showPercent val="0"/>
              <c:showBubbleSize val="0"/>
              <c:extLst>
                <c:ext xmlns:c16="http://schemas.microsoft.com/office/drawing/2014/chart" uri="{C3380CC4-5D6E-409C-BE32-E72D297353CC}">
                  <c16:uniqueId val="{0000000A-4D7B-40A7-A2D7-5E11C90F044A}"/>
                </c:ext>
              </c:extLst>
            </c:dLbl>
            <c:dLbl>
              <c:idx val="4"/>
              <c:numFmt formatCode="* #,##0;* \-#,##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B0B0B0"/>
                      </a:solidFill>
                      <a:latin typeface="Arial"/>
                      <a:ea typeface="Arial"/>
                      <a:cs typeface="Arial"/>
                    </a:defRPr>
                  </a:pPr>
                  <a:endParaRPr lang="de-DE"/>
                </a:p>
              </c:txPr>
              <c:dLblPos val="outEnd"/>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4D7B-40A7-A2D7-5E11C90F044A}"/>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'Hilfstabelle für Grafike'!$B$88:$B$92</c:f>
              <c:numCache>
                <c:formatCode>General</c:formatCode>
                <c:ptCount val="5"/>
                <c:pt idx="0">
                  <c:v>0</c:v>
                </c:pt>
                <c:pt idx="1">
                  <c:v>0</c:v>
                </c:pt>
                <c:pt idx="2">
                  <c:v>0</c:v>
                </c:pt>
                <c:pt idx="3">
                  <c:v>0</c:v>
                </c:pt>
                <c:pt idx="4">
                  <c:v>0</c:v>
                </c:pt>
              </c:numCache>
            </c:numRef>
          </c:cat>
          <c:val>
            <c:numRef>
              <c:f>'Hilfstabelle für Grafike'!$D$88:$D$92</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1-4D7B-40A7-A2D7-5E11C90F044A}"/>
            </c:ext>
          </c:extLst>
        </c:ser>
        <c:dLbls>
          <c:showLegendKey val="0"/>
          <c:showVal val="0"/>
          <c:showCatName val="0"/>
          <c:showSerName val="0"/>
          <c:showPercent val="0"/>
          <c:showBubbleSize val="0"/>
        </c:dLbls>
        <c:gapWidth val="70"/>
        <c:axId val="673954392"/>
        <c:axId val="673947504"/>
      </c:barChart>
      <c:catAx>
        <c:axId val="673954392"/>
        <c:scaling>
          <c:orientation val="maxMin"/>
        </c:scaling>
        <c:delete val="0"/>
        <c:axPos val="l"/>
        <c:numFmt formatCode="General" sourceLinked="1"/>
        <c:majorTickMark val="none"/>
        <c:minorTickMark val="none"/>
        <c:tickLblPos val="nextTo"/>
        <c:spPr>
          <a:noFill/>
          <a:ln w="9525" cap="flat" cmpd="sng" algn="ctr">
            <a:solidFill>
              <a:srgbClr val="404040"/>
            </a:solidFill>
            <a:round/>
          </a:ln>
          <a:effectLst/>
        </c:spPr>
        <c:txPr>
          <a:bodyPr rot="-60000000" spcFirstLastPara="1" vertOverflow="ellipsis" vert="horz" wrap="square" anchor="ctr" anchorCtr="1"/>
          <a:lstStyle/>
          <a:p>
            <a:pPr>
              <a:defRPr sz="800" b="0" i="0" u="none" strike="noStrike" kern="1200" baseline="0">
                <a:solidFill>
                  <a:srgbClr val="404040"/>
                </a:solidFill>
                <a:latin typeface="Arial"/>
                <a:ea typeface="Arial"/>
                <a:cs typeface="Arial"/>
              </a:defRPr>
            </a:pPr>
            <a:endParaRPr lang="de-DE"/>
          </a:p>
        </c:txPr>
        <c:crossAx val="673947504"/>
        <c:crosses val="autoZero"/>
        <c:auto val="1"/>
        <c:lblAlgn val="ctr"/>
        <c:lblOffset val="100"/>
        <c:noMultiLvlLbl val="0"/>
      </c:catAx>
      <c:valAx>
        <c:axId val="673947504"/>
        <c:scaling>
          <c:orientation val="minMax"/>
        </c:scaling>
        <c:delete val="1"/>
        <c:axPos val="t"/>
        <c:numFmt formatCode="General" sourceLinked="1"/>
        <c:majorTickMark val="none"/>
        <c:minorTickMark val="none"/>
        <c:tickLblPos val="nextTo"/>
        <c:crossAx val="673954392"/>
        <c:crosses val="autoZero"/>
        <c:crossBetween val="between"/>
      </c:valAx>
      <c:spPr>
        <a:noFill/>
        <a:ln>
          <a:noFill/>
        </a:ln>
        <a:effectLst/>
        <a:extLst>
          <a:ext uri="{91240B29-F687-4F45-9708-019B960494DF}">
            <a14:hiddenLine xmlns:a14="http://schemas.microsoft.com/office/drawing/2010/main">
              <a:noFill/>
            </a14:hiddenLine>
          </a:ext>
        </a:extLst>
      </c:spPr>
    </c:plotArea>
    <c:plotVisOnly val="1"/>
    <c:dispBlanksAs val="gap"/>
    <c:showDLblsOverMax val="0"/>
  </c:chart>
  <c:spPr>
    <a:solidFill>
      <a:srgbClr val="FFFFFF">
        <a:lumMod val="100000"/>
      </a:srgbClr>
    </a:solidFill>
    <a:ln w="9525" cap="flat" cmpd="sng" algn="ctr">
      <a:noFill/>
      <a:round/>
    </a:ln>
    <a:effectLst/>
    <a:scene3d>
      <a:camera prst="orthographicFront"/>
      <a:lightRig rig="threePt" dir="t"/>
    </a:scene3d>
    <a:sp3d/>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800">
          <a:latin typeface="Arial" panose="020B0604020202020204" pitchFamily="34" charset="0"/>
        </a:defRPr>
      </a:pPr>
      <a:endParaRPr lang="de-DE"/>
    </a:p>
  </c:txPr>
  <c:printSettings>
    <c:headerFooter/>
    <c:pageMargins b="0.78740157499999996" l="0.7" r="0.7" t="0.78740157499999996"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6.1111111111111109E-2"/>
          <c:y val="0.31944444444444442"/>
          <c:w val="0.875"/>
          <c:h val="0.58333333333333337"/>
        </c:manualLayout>
      </c:layout>
      <c:barChart>
        <c:barDir val="col"/>
        <c:grouping val="clustered"/>
        <c:varyColors val="0"/>
        <c:ser>
          <c:idx val="0"/>
          <c:order val="0"/>
          <c:tx>
            <c:strRef>
              <c:f>'Hilfstabelle für Grafike'!$C$3</c:f>
              <c:strCache>
                <c:ptCount val="1"/>
                <c:pt idx="0">
                  <c:v>#BEZUG!</c:v>
                </c:pt>
              </c:strCache>
            </c:strRef>
          </c:tx>
          <c:spPr>
            <a:solidFill>
              <a:srgbClr val="30384D"/>
            </a:solidFill>
            <a:ln>
              <a:noFill/>
            </a:ln>
            <a:effectLst/>
            <a:scene3d>
              <a:camera prst="orthographicFront"/>
              <a:lightRig rig="threePt" dir="t"/>
            </a:scene3d>
            <a:sp3d/>
            <a:extLst>
              <a:ext uri="{91240B29-F687-4F45-9708-019B960494DF}">
                <a14:hiddenLine xmlns:a14="http://schemas.microsoft.com/office/drawing/2010/main">
                  <a:noFill/>
                </a14:hiddenLine>
              </a:ext>
            </a:extLst>
          </c:spPr>
          <c:invertIfNegative val="0"/>
          <c:dLbls>
            <c:dLbl>
              <c:idx val="0"/>
              <c:numFmt formatCode="* #,##0;* \-#,##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30384D"/>
                      </a:solidFill>
                      <a:latin typeface="Arial"/>
                      <a:ea typeface="Arial"/>
                      <a:cs typeface="Arial"/>
                    </a:defRPr>
                  </a:pPr>
                  <a:endParaRPr lang="de-DE"/>
                </a:p>
              </c:txPr>
              <c:dLblPos val="outEnd"/>
              <c:showLegendKey val="0"/>
              <c:showVal val="1"/>
              <c:showCatName val="0"/>
              <c:showSerName val="0"/>
              <c:showPercent val="0"/>
              <c:showBubbleSize val="0"/>
              <c:extLst>
                <c:ext xmlns:c16="http://schemas.microsoft.com/office/drawing/2014/chart" uri="{C3380CC4-5D6E-409C-BE32-E72D297353CC}">
                  <c16:uniqueId val="{00000003-C608-4E51-B103-4B807F04C52B}"/>
                </c:ext>
              </c:extLst>
            </c:dLbl>
            <c:dLbl>
              <c:idx val="1"/>
              <c:numFmt formatCode="* #,##0;* \-#,##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30384D"/>
                      </a:solidFill>
                      <a:latin typeface="Arial"/>
                      <a:ea typeface="Arial"/>
                      <a:cs typeface="Arial"/>
                    </a:defRPr>
                  </a:pPr>
                  <a:endParaRPr lang="de-DE"/>
                </a:p>
              </c:txPr>
              <c:dLblPos val="outEnd"/>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C608-4E51-B103-4B807F04C52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'Hilfstabelle für Grafike'!$B$4:$B$5</c:f>
              <c:numCache>
                <c:formatCode>General</c:formatCode>
                <c:ptCount val="2"/>
                <c:pt idx="0">
                  <c:v>0</c:v>
                </c:pt>
                <c:pt idx="1">
                  <c:v>0</c:v>
                </c:pt>
              </c:numCache>
            </c:numRef>
          </c:cat>
          <c:val>
            <c:numRef>
              <c:f>'Hilfstabelle für Grafike'!$C$4:$C$5</c:f>
              <c:numCache>
                <c:formatCode>General</c:formatCode>
                <c:ptCount val="2"/>
                <c:pt idx="0">
                  <c:v>0</c:v>
                </c:pt>
                <c:pt idx="1">
                  <c:v>0</c:v>
                </c:pt>
              </c:numCache>
            </c:numRef>
          </c:val>
          <c:extLst>
            <c:ext xmlns:c16="http://schemas.microsoft.com/office/drawing/2014/chart" uri="{C3380CC4-5D6E-409C-BE32-E72D297353CC}">
              <c16:uniqueId val="{00000000-C608-4E51-B103-4B807F04C52B}"/>
            </c:ext>
          </c:extLst>
        </c:ser>
        <c:ser>
          <c:idx val="1"/>
          <c:order val="1"/>
          <c:tx>
            <c:strRef>
              <c:f>'Hilfstabelle für Grafike'!$D$3</c:f>
              <c:strCache>
                <c:ptCount val="1"/>
                <c:pt idx="0">
                  <c:v>#BEZUG!</c:v>
                </c:pt>
              </c:strCache>
            </c:strRef>
          </c:tx>
          <c:spPr>
            <a:solidFill>
              <a:srgbClr val="30384D"/>
            </a:solidFill>
            <a:ln>
              <a:noFill/>
            </a:ln>
            <a:effectLst/>
            <a:scene3d>
              <a:camera prst="orthographicFront"/>
              <a:lightRig rig="threePt" dir="t"/>
            </a:scene3d>
            <a:sp3d/>
            <a:extLst>
              <a:ext uri="{91240B29-F687-4F45-9708-019B960494DF}">
                <a14:hiddenLine xmlns:a14="http://schemas.microsoft.com/office/drawing/2010/main">
                  <a:noFill/>
                </a14:hiddenLine>
              </a:ext>
            </a:extLst>
          </c:spPr>
          <c:invertIfNegative val="0"/>
          <c:dLbls>
            <c:dLbl>
              <c:idx val="0"/>
              <c:numFmt formatCode="* #,##0;* \-#,##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30384D"/>
                      </a:solidFill>
                      <a:latin typeface="Arial"/>
                      <a:ea typeface="Arial"/>
                      <a:cs typeface="Arial"/>
                    </a:defRPr>
                  </a:pPr>
                  <a:endParaRPr lang="de-DE"/>
                </a:p>
              </c:txPr>
              <c:dLblPos val="outEnd"/>
              <c:showLegendKey val="0"/>
              <c:showVal val="1"/>
              <c:showCatName val="0"/>
              <c:showSerName val="0"/>
              <c:showPercent val="0"/>
              <c:showBubbleSize val="0"/>
              <c:extLst>
                <c:ext xmlns:c16="http://schemas.microsoft.com/office/drawing/2014/chart" uri="{C3380CC4-5D6E-409C-BE32-E72D297353CC}">
                  <c16:uniqueId val="{00000005-C608-4E51-B103-4B807F04C52B}"/>
                </c:ext>
              </c:extLst>
            </c:dLbl>
            <c:dLbl>
              <c:idx val="1"/>
              <c:numFmt formatCode="* #,##0;* \-#,##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30384D"/>
                      </a:solidFill>
                      <a:latin typeface="Arial"/>
                      <a:ea typeface="Arial"/>
                      <a:cs typeface="Arial"/>
                    </a:defRPr>
                  </a:pPr>
                  <a:endParaRPr lang="de-DE"/>
                </a:p>
              </c:txPr>
              <c:dLblPos val="outEnd"/>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C608-4E51-B103-4B807F04C52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30384D"/>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'Hilfstabelle für Grafike'!$B$4:$B$5</c:f>
              <c:numCache>
                <c:formatCode>General</c:formatCode>
                <c:ptCount val="2"/>
                <c:pt idx="0">
                  <c:v>0</c:v>
                </c:pt>
                <c:pt idx="1">
                  <c:v>0</c:v>
                </c:pt>
              </c:numCache>
            </c:numRef>
          </c:cat>
          <c:val>
            <c:numRef>
              <c:f>'Hilfstabelle für Grafike'!$D$4:$D$5</c:f>
              <c:numCache>
                <c:formatCode>General</c:formatCode>
                <c:ptCount val="2"/>
                <c:pt idx="0">
                  <c:v>0</c:v>
                </c:pt>
                <c:pt idx="1">
                  <c:v>0</c:v>
                </c:pt>
              </c:numCache>
            </c:numRef>
          </c:val>
          <c:extLst>
            <c:ext xmlns:c16="http://schemas.microsoft.com/office/drawing/2014/chart" uri="{C3380CC4-5D6E-409C-BE32-E72D297353CC}">
              <c16:uniqueId val="{00000001-C608-4E51-B103-4B807F04C52B}"/>
            </c:ext>
          </c:extLst>
        </c:ser>
        <c:ser>
          <c:idx val="2"/>
          <c:order val="2"/>
          <c:tx>
            <c:strRef>
              <c:f>'Hilfstabelle für Grafike'!$E$3</c:f>
              <c:strCache>
                <c:ptCount val="1"/>
                <c:pt idx="0">
                  <c:v>#BEZUG!</c:v>
                </c:pt>
              </c:strCache>
            </c:strRef>
          </c:tx>
          <c:spPr>
            <a:solidFill>
              <a:srgbClr val="30384D"/>
            </a:solidFill>
            <a:ln>
              <a:noFill/>
            </a:ln>
            <a:effectLst/>
            <a:scene3d>
              <a:camera prst="orthographicFront"/>
              <a:lightRig rig="threePt" dir="t"/>
            </a:scene3d>
            <a:sp3d/>
            <a:extLst>
              <a:ext uri="{91240B29-F687-4F45-9708-019B960494DF}">
                <a14:hiddenLine xmlns:a14="http://schemas.microsoft.com/office/drawing/2010/main">
                  <a:noFill/>
                </a14:hiddenLine>
              </a:ext>
            </a:extLst>
          </c:spPr>
          <c:invertIfNegative val="0"/>
          <c:dLbls>
            <c:dLbl>
              <c:idx val="0"/>
              <c:numFmt formatCode="* #,##0;* \-#,##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30384D"/>
                      </a:solidFill>
                      <a:latin typeface="Arial"/>
                      <a:ea typeface="Arial"/>
                      <a:cs typeface="Arial"/>
                    </a:defRPr>
                  </a:pPr>
                  <a:endParaRPr lang="de-DE"/>
                </a:p>
              </c:txPr>
              <c:dLblPos val="outEnd"/>
              <c:showLegendKey val="0"/>
              <c:showVal val="1"/>
              <c:showCatName val="0"/>
              <c:showSerName val="0"/>
              <c:showPercent val="0"/>
              <c:showBubbleSize val="0"/>
              <c:extLst>
                <c:ext xmlns:c16="http://schemas.microsoft.com/office/drawing/2014/chart" uri="{C3380CC4-5D6E-409C-BE32-E72D297353CC}">
                  <c16:uniqueId val="{00000007-C608-4E51-B103-4B807F04C52B}"/>
                </c:ext>
              </c:extLst>
            </c:dLbl>
            <c:dLbl>
              <c:idx val="1"/>
              <c:numFmt formatCode="* #,##0;* \-#,##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30384D"/>
                      </a:solidFill>
                      <a:latin typeface="Arial"/>
                      <a:ea typeface="Arial"/>
                      <a:cs typeface="Arial"/>
                    </a:defRPr>
                  </a:pPr>
                  <a:endParaRPr lang="de-DE"/>
                </a:p>
              </c:txPr>
              <c:dLblPos val="outEnd"/>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C608-4E51-B103-4B807F04C52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30384D"/>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'Hilfstabelle für Grafike'!$B$4:$B$5</c:f>
              <c:numCache>
                <c:formatCode>General</c:formatCode>
                <c:ptCount val="2"/>
                <c:pt idx="0">
                  <c:v>0</c:v>
                </c:pt>
                <c:pt idx="1">
                  <c:v>0</c:v>
                </c:pt>
              </c:numCache>
            </c:numRef>
          </c:cat>
          <c:val>
            <c:numRef>
              <c:f>'Hilfstabelle für Grafike'!$E$4:$E$5</c:f>
              <c:numCache>
                <c:formatCode>General</c:formatCode>
                <c:ptCount val="2"/>
                <c:pt idx="0">
                  <c:v>0</c:v>
                </c:pt>
                <c:pt idx="1">
                  <c:v>0</c:v>
                </c:pt>
              </c:numCache>
            </c:numRef>
          </c:val>
          <c:extLst>
            <c:ext xmlns:c16="http://schemas.microsoft.com/office/drawing/2014/chart" uri="{C3380CC4-5D6E-409C-BE32-E72D297353CC}">
              <c16:uniqueId val="{00000002-C608-4E51-B103-4B807F04C52B}"/>
            </c:ext>
          </c:extLst>
        </c:ser>
        <c:dLbls>
          <c:showLegendKey val="0"/>
          <c:showVal val="0"/>
          <c:showCatName val="0"/>
          <c:showSerName val="0"/>
          <c:showPercent val="0"/>
          <c:showBubbleSize val="0"/>
        </c:dLbls>
        <c:gapWidth val="70"/>
        <c:overlap val="-27"/>
        <c:axId val="568945592"/>
        <c:axId val="568943296"/>
      </c:barChart>
      <c:catAx>
        <c:axId val="568945592"/>
        <c:scaling>
          <c:orientation val="minMax"/>
        </c:scaling>
        <c:delete val="0"/>
        <c:axPos val="b"/>
        <c:numFmt formatCode="General" sourceLinked="1"/>
        <c:majorTickMark val="none"/>
        <c:minorTickMark val="none"/>
        <c:tickLblPos val="none"/>
        <c:spPr>
          <a:noFill/>
          <a:ln w="9525" cap="flat" cmpd="sng" algn="ctr">
            <a:solidFill>
              <a:srgbClr val="404040"/>
            </a:solidFill>
            <a:round/>
          </a:ln>
          <a:effectLst/>
        </c:spPr>
        <c:txPr>
          <a:bodyPr rot="-60000000" spcFirstLastPara="1" vertOverflow="ellipsis" vert="horz" wrap="square" anchor="ctr" anchorCtr="1"/>
          <a:lstStyle/>
          <a:p>
            <a:pPr>
              <a:defRPr sz="800" b="0" i="0" u="none" strike="noStrike" kern="1200" baseline="0">
                <a:solidFill>
                  <a:srgbClr val="404040"/>
                </a:solidFill>
                <a:latin typeface="Arial"/>
                <a:ea typeface="Arial"/>
                <a:cs typeface="Arial"/>
              </a:defRPr>
            </a:pPr>
            <a:endParaRPr lang="de-DE"/>
          </a:p>
        </c:txPr>
        <c:crossAx val="568943296"/>
        <c:crosses val="autoZero"/>
        <c:auto val="1"/>
        <c:lblAlgn val="ctr"/>
        <c:lblOffset val="100"/>
        <c:noMultiLvlLbl val="0"/>
      </c:catAx>
      <c:valAx>
        <c:axId val="568943296"/>
        <c:scaling>
          <c:orientation val="minMax"/>
        </c:scaling>
        <c:delete val="1"/>
        <c:axPos val="l"/>
        <c:numFmt formatCode="General" sourceLinked="1"/>
        <c:majorTickMark val="none"/>
        <c:minorTickMark val="none"/>
        <c:tickLblPos val="nextTo"/>
        <c:crossAx val="568945592"/>
        <c:crosses val="autoZero"/>
        <c:crossBetween val="between"/>
      </c:valAx>
      <c:spPr>
        <a:noFill/>
        <a:ln>
          <a:noFill/>
        </a:ln>
        <a:effectLst/>
        <a:extLst>
          <a:ext uri="{91240B29-F687-4F45-9708-019B960494DF}">
            <a14:hiddenLine xmlns:a14="http://schemas.microsoft.com/office/drawing/2010/main">
              <a:noFill/>
            </a14:hiddenLine>
          </a:ext>
        </a:extLst>
      </c:spPr>
    </c:plotArea>
    <c:plotVisOnly val="1"/>
    <c:dispBlanksAs val="gap"/>
    <c:showDLblsOverMax val="0"/>
  </c:chart>
  <c:spPr>
    <a:solidFill>
      <a:srgbClr val="FFFFFF">
        <a:lumMod val="100000"/>
      </a:srgbClr>
    </a:solidFill>
    <a:ln w="9525" cap="flat" cmpd="sng" algn="ctr">
      <a:noFill/>
      <a:round/>
    </a:ln>
    <a:effectLst/>
    <a:scene3d>
      <a:camera prst="orthographicFront"/>
      <a:lightRig rig="threePt" dir="t"/>
    </a:scene3d>
    <a:sp3d/>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800">
          <a:latin typeface="Arial" panose="020B0604020202020204" pitchFamily="34" charset="0"/>
        </a:defRPr>
      </a:pPr>
      <a:endParaRPr lang="de-DE"/>
    </a:p>
  </c:txPr>
  <c:printSettings>
    <c:headerFooter/>
    <c:pageMargins b="0.78740157499999996" l="0.7" r="0.7" t="0.78740157499999996"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2.7617435553437771E-2"/>
          <c:y val="3.7735849056603772E-2"/>
        </c:manualLayout>
      </c:layout>
      <c:overlay val="0"/>
      <c:spPr>
        <a:noFill/>
        <a:ln>
          <a:noFill/>
        </a:ln>
        <a:effectLst/>
      </c:spPr>
      <c:txPr>
        <a:bodyPr rot="0" spcFirstLastPara="1" vertOverflow="ellipsis" vert="horz" wrap="square" anchor="ctr" anchorCtr="1"/>
        <a:lstStyle/>
        <a:p>
          <a:pPr algn="l" rtl="0">
            <a:defRPr lang="de-DE" sz="800" b="0" i="0" u="none" strike="noStrike" kern="1200" spc="0" baseline="0">
              <a:solidFill>
                <a:sysClr val="windowText" lastClr="000000">
                  <a:lumMod val="65000"/>
                  <a:lumOff val="35000"/>
                </a:sysClr>
              </a:solidFill>
              <a:latin typeface="Arial" panose="020B0604020202020204" pitchFamily="34" charset="0"/>
              <a:ea typeface="+mn-ea"/>
              <a:cs typeface="+mn-cs"/>
            </a:defRPr>
          </a:pPr>
          <a:endParaRPr lang="de-DE"/>
        </a:p>
      </c:txPr>
    </c:title>
    <c:autoTitleDeleted val="0"/>
    <c:plotArea>
      <c:layout>
        <c:manualLayout>
          <c:layoutTarget val="inner"/>
          <c:xMode val="edge"/>
          <c:yMode val="edge"/>
          <c:x val="0.48447178885241271"/>
          <c:y val="0.31181335666375037"/>
          <c:w val="0.47736912063369968"/>
          <c:h val="0.66679641459911854"/>
        </c:manualLayout>
      </c:layout>
      <c:barChart>
        <c:barDir val="bar"/>
        <c:grouping val="clustered"/>
        <c:varyColors val="0"/>
        <c:ser>
          <c:idx val="0"/>
          <c:order val="0"/>
          <c:tx>
            <c:strRef>
              <c:f>'Hilfstabelle für Grafike'!$C$23</c:f>
              <c:strCache>
                <c:ptCount val="1"/>
                <c:pt idx="0">
                  <c:v>Top-10-Berufe der Bewerberinnen und Bewerber 
Agentur für Arbeit Bonn
Berichtsjahr 2022/2023, jeweils aktueller Monat</c:v>
                </c:pt>
              </c:strCache>
            </c:strRef>
          </c:tx>
          <c:spPr>
            <a:solidFill>
              <a:srgbClr val="30384D"/>
            </a:solidFill>
            <a:ln>
              <a:noFill/>
            </a:ln>
            <a:effectLst/>
            <a:scene3d>
              <a:camera prst="orthographicFront"/>
              <a:lightRig rig="threePt" dir="t"/>
            </a:scene3d>
            <a:extLst>
              <a:ext uri="{91240B29-F687-4F45-9708-019B960494DF}">
                <a14:hiddenLine xmlns:a14="http://schemas.microsoft.com/office/drawing/2010/main">
                  <a:noFill/>
                </a14:hiddenLine>
              </a:ext>
            </a:extLst>
          </c:spPr>
          <c:invertIfNegative val="0"/>
          <c:dLbls>
            <c:numFmt formatCode="* #,##0;* \-#,##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40404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'3.2'!$A$9:$A$18</c:f>
              <c:strCache>
                <c:ptCount val="10"/>
                <c:pt idx="0">
                  <c:v>   Kaufmann/-frau - Büromanagement</c:v>
                </c:pt>
                <c:pt idx="1">
                  <c:v>   Medizinische/r Fachangestellte/r</c:v>
                </c:pt>
                <c:pt idx="2">
                  <c:v>   Kfz.mechatroniker - PKW-Technik</c:v>
                </c:pt>
                <c:pt idx="3">
                  <c:v>   Verkäufer/in</c:v>
                </c:pt>
                <c:pt idx="4">
                  <c:v>   Anlagenmech. - Sanitär-/Heiz.-Klimatech.</c:v>
                </c:pt>
                <c:pt idx="5">
                  <c:v>   Fachinformatiker-Anwendungsentwicklung</c:v>
                </c:pt>
                <c:pt idx="6">
                  <c:v>   Elektroniker/in- Energie-/Gebäudetechnik</c:v>
                </c:pt>
                <c:pt idx="7">
                  <c:v>   Kaufmann/-frau im Einzelhandel</c:v>
                </c:pt>
                <c:pt idx="8">
                  <c:v>   Automobilkaufmann/-frau</c:v>
                </c:pt>
                <c:pt idx="9">
                  <c:v>   Tischler/in</c:v>
                </c:pt>
              </c:strCache>
            </c:strRef>
          </c:cat>
          <c:val>
            <c:numRef>
              <c:f>'3.2'!$B$9:$B$18</c:f>
              <c:numCache>
                <c:formatCode>#,##0</c:formatCode>
                <c:ptCount val="10"/>
                <c:pt idx="0">
                  <c:v>201</c:v>
                </c:pt>
                <c:pt idx="1">
                  <c:v>198</c:v>
                </c:pt>
                <c:pt idx="2">
                  <c:v>174</c:v>
                </c:pt>
                <c:pt idx="3">
                  <c:v>122</c:v>
                </c:pt>
                <c:pt idx="4">
                  <c:v>113</c:v>
                </c:pt>
                <c:pt idx="5">
                  <c:v>106</c:v>
                </c:pt>
                <c:pt idx="6">
                  <c:v>104</c:v>
                </c:pt>
                <c:pt idx="7">
                  <c:v>97</c:v>
                </c:pt>
                <c:pt idx="8">
                  <c:v>92</c:v>
                </c:pt>
                <c:pt idx="9">
                  <c:v>79</c:v>
                </c:pt>
              </c:numCache>
            </c:numRef>
          </c:val>
          <c:extLst>
            <c:ext xmlns:c16="http://schemas.microsoft.com/office/drawing/2014/chart" uri="{C3380CC4-5D6E-409C-BE32-E72D297353CC}">
              <c16:uniqueId val="{00000000-2365-456F-AFE9-27184B4FE6E1}"/>
            </c:ext>
          </c:extLst>
        </c:ser>
        <c:dLbls>
          <c:showLegendKey val="0"/>
          <c:showVal val="0"/>
          <c:showCatName val="0"/>
          <c:showSerName val="0"/>
          <c:showPercent val="0"/>
          <c:showBubbleSize val="0"/>
        </c:dLbls>
        <c:gapWidth val="70"/>
        <c:axId val="456347288"/>
        <c:axId val="456346632"/>
      </c:barChart>
      <c:catAx>
        <c:axId val="456347288"/>
        <c:scaling>
          <c:orientation val="maxMin"/>
        </c:scaling>
        <c:delete val="0"/>
        <c:axPos val="l"/>
        <c:numFmt formatCode="General" sourceLinked="1"/>
        <c:majorTickMark val="none"/>
        <c:minorTickMark val="none"/>
        <c:tickLblPos val="low"/>
        <c:spPr>
          <a:noFill/>
          <a:ln w="9525" cap="flat" cmpd="sng" algn="ctr">
            <a:solidFill>
              <a:srgbClr val="404040"/>
            </a:solidFill>
            <a:round/>
          </a:ln>
          <a:effectLst/>
        </c:spPr>
        <c:txPr>
          <a:bodyPr rot="-60000000" spcFirstLastPara="1" vertOverflow="ellipsis" vert="horz" wrap="square" anchor="ctr" anchorCtr="1"/>
          <a:lstStyle/>
          <a:p>
            <a:pPr>
              <a:defRPr sz="800" b="0" i="0" u="none" strike="noStrike" kern="1200" baseline="0">
                <a:solidFill>
                  <a:srgbClr val="404040"/>
                </a:solidFill>
                <a:latin typeface="Arial"/>
                <a:ea typeface="Arial"/>
                <a:cs typeface="Arial"/>
              </a:defRPr>
            </a:pPr>
            <a:endParaRPr lang="de-DE"/>
          </a:p>
        </c:txPr>
        <c:crossAx val="456346632"/>
        <c:crosses val="autoZero"/>
        <c:auto val="1"/>
        <c:lblAlgn val="ctr"/>
        <c:lblOffset val="100"/>
        <c:noMultiLvlLbl val="0"/>
      </c:catAx>
      <c:valAx>
        <c:axId val="456346632"/>
        <c:scaling>
          <c:orientation val="minMax"/>
        </c:scaling>
        <c:delete val="1"/>
        <c:axPos val="t"/>
        <c:numFmt formatCode="#,##0" sourceLinked="1"/>
        <c:majorTickMark val="none"/>
        <c:minorTickMark val="none"/>
        <c:tickLblPos val="nextTo"/>
        <c:crossAx val="456347288"/>
        <c:crosses val="autoZero"/>
        <c:crossBetween val="between"/>
      </c:valAx>
      <c:spPr>
        <a:noFill/>
        <a:ln>
          <a:noFill/>
        </a:ln>
        <a:effectLst/>
        <a:extLst>
          <a:ext uri="{91240B29-F687-4F45-9708-019B960494DF}">
            <a14:hiddenLine xmlns:a14="http://schemas.microsoft.com/office/drawing/2010/main">
              <a:noFill/>
            </a14:hiddenLine>
          </a:ext>
        </a:extLst>
      </c:spPr>
    </c:plotArea>
    <c:plotVisOnly val="1"/>
    <c:dispBlanksAs val="gap"/>
    <c:showDLblsOverMax val="0"/>
  </c:chart>
  <c:spPr>
    <a:no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800">
          <a:latin typeface="Arial" panose="020B0604020202020204" pitchFamily="34" charset="0"/>
        </a:defRPr>
      </a:pPr>
      <a:endParaRPr lang="de-DE"/>
    </a:p>
  </c:txPr>
  <c:printSettings>
    <c:headerFooter/>
    <c:pageMargins b="0.78740157499999996" l="0.7" r="0.7" t="0.78740157499999996"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2.4324934383202077E-2"/>
          <c:y val="3.7735849056603772E-2"/>
        </c:manualLayout>
      </c:layout>
      <c:overlay val="0"/>
      <c:spPr>
        <a:noFill/>
        <a:ln>
          <a:noFill/>
        </a:ln>
        <a:effectLst/>
      </c:spPr>
      <c:txPr>
        <a:bodyPr rot="0" spcFirstLastPara="1" vertOverflow="ellipsis" vert="horz" wrap="square" anchor="ctr" anchorCtr="1"/>
        <a:lstStyle/>
        <a:p>
          <a:pPr algn="l" rtl="0">
            <a:defRPr lang="de-DE" sz="800" b="0" i="0" u="none" strike="noStrike" kern="1200" spc="0" baseline="0">
              <a:solidFill>
                <a:sysClr val="windowText" lastClr="000000">
                  <a:lumMod val="65000"/>
                  <a:lumOff val="35000"/>
                </a:sysClr>
              </a:solidFill>
              <a:latin typeface="Arial" panose="020B0604020202020204" pitchFamily="34" charset="0"/>
              <a:ea typeface="+mn-ea"/>
              <a:cs typeface="+mn-cs"/>
            </a:defRPr>
          </a:pPr>
          <a:endParaRPr lang="de-DE"/>
        </a:p>
      </c:txPr>
    </c:title>
    <c:autoTitleDeleted val="0"/>
    <c:plotArea>
      <c:layout>
        <c:manualLayout>
          <c:layoutTarget val="inner"/>
          <c:xMode val="edge"/>
          <c:yMode val="edge"/>
          <c:x val="0.49113858267716531"/>
          <c:y val="0.27356506112411622"/>
          <c:w val="0.39853450195332268"/>
          <c:h val="0.66679641459911854"/>
        </c:manualLayout>
      </c:layout>
      <c:barChart>
        <c:barDir val="bar"/>
        <c:grouping val="clustered"/>
        <c:varyColors val="0"/>
        <c:ser>
          <c:idx val="0"/>
          <c:order val="0"/>
          <c:tx>
            <c:strRef>
              <c:f>'Hilfstabelle für Grafike'!$C$24</c:f>
              <c:strCache>
                <c:ptCount val="1"/>
                <c:pt idx="0">
                  <c:v>Top-10-Berufe der Bewerber
Agentur für Arbeit Bonn
Berichtsjahr 2022/2023, jeweils aktueller Monat</c:v>
                </c:pt>
              </c:strCache>
            </c:strRef>
          </c:tx>
          <c:spPr>
            <a:solidFill>
              <a:srgbClr val="5D6D95"/>
            </a:solidFill>
            <a:ln>
              <a:noFill/>
            </a:ln>
            <a:effectLst/>
            <a:scene3d>
              <a:camera prst="orthographicFront"/>
              <a:lightRig rig="threePt" dir="t"/>
            </a:scene3d>
            <a:extLst>
              <a:ext uri="{91240B29-F687-4F45-9708-019B960494DF}">
                <a14:hiddenLine xmlns:a14="http://schemas.microsoft.com/office/drawing/2010/main">
                  <a:noFill/>
                </a14:hiddenLine>
              </a:ext>
            </a:extLst>
          </c:spPr>
          <c:invertIfNegative val="0"/>
          <c:dLbls>
            <c:numFmt formatCode="* #,##0;* \-#,##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40404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'3.2'!$A$20:$A$29</c:f>
              <c:strCache>
                <c:ptCount val="10"/>
                <c:pt idx="0">
                  <c:v>   Kfz.mechatroniker - PKW-Technik</c:v>
                </c:pt>
                <c:pt idx="1">
                  <c:v>   Anlagenmech. - Sanitär-/Heiz.-Klimatech.</c:v>
                </c:pt>
                <c:pt idx="2">
                  <c:v>   Elektroniker/in- Energie-/Gebäudetechnik</c:v>
                </c:pt>
                <c:pt idx="3">
                  <c:v>   Fachinformatiker-Anwendungsentwicklung</c:v>
                </c:pt>
                <c:pt idx="4">
                  <c:v>   Kaufmann/-frau - Büromanagement</c:v>
                </c:pt>
                <c:pt idx="5">
                  <c:v>   Automobilkaufmann/-frau</c:v>
                </c:pt>
                <c:pt idx="6">
                  <c:v>   Fachinformatiker/in - Systemintegration</c:v>
                </c:pt>
                <c:pt idx="7">
                  <c:v>   Tischler/in</c:v>
                </c:pt>
                <c:pt idx="8">
                  <c:v>   Verkäufer/in</c:v>
                </c:pt>
                <c:pt idx="9">
                  <c:v>   Kaufmann/-frau im Einzelhandel</c:v>
                </c:pt>
              </c:strCache>
            </c:strRef>
          </c:cat>
          <c:val>
            <c:numRef>
              <c:f>'3.2'!$B$20:$B$29</c:f>
              <c:numCache>
                <c:formatCode>#,##0</c:formatCode>
                <c:ptCount val="10"/>
                <c:pt idx="0">
                  <c:v>164</c:v>
                </c:pt>
                <c:pt idx="1">
                  <c:v>112</c:v>
                </c:pt>
                <c:pt idx="2">
                  <c:v>103</c:v>
                </c:pt>
                <c:pt idx="3">
                  <c:v>99</c:v>
                </c:pt>
                <c:pt idx="4">
                  <c:v>75</c:v>
                </c:pt>
                <c:pt idx="5">
                  <c:v>71</c:v>
                </c:pt>
                <c:pt idx="6">
                  <c:v>70</c:v>
                </c:pt>
                <c:pt idx="7">
                  <c:v>67</c:v>
                </c:pt>
                <c:pt idx="8">
                  <c:v>61</c:v>
                </c:pt>
                <c:pt idx="9">
                  <c:v>59</c:v>
                </c:pt>
              </c:numCache>
            </c:numRef>
          </c:val>
          <c:extLst>
            <c:ext xmlns:c16="http://schemas.microsoft.com/office/drawing/2014/chart" uri="{C3380CC4-5D6E-409C-BE32-E72D297353CC}">
              <c16:uniqueId val="{00000000-00AE-441F-B58C-F191612FC4D8}"/>
            </c:ext>
          </c:extLst>
        </c:ser>
        <c:dLbls>
          <c:showLegendKey val="0"/>
          <c:showVal val="0"/>
          <c:showCatName val="0"/>
          <c:showSerName val="0"/>
          <c:showPercent val="0"/>
          <c:showBubbleSize val="0"/>
        </c:dLbls>
        <c:gapWidth val="70"/>
        <c:axId val="456347288"/>
        <c:axId val="456346632"/>
      </c:barChart>
      <c:catAx>
        <c:axId val="456347288"/>
        <c:scaling>
          <c:orientation val="maxMin"/>
        </c:scaling>
        <c:delete val="0"/>
        <c:axPos val="l"/>
        <c:numFmt formatCode="General" sourceLinked="1"/>
        <c:majorTickMark val="none"/>
        <c:minorTickMark val="none"/>
        <c:tickLblPos val="low"/>
        <c:spPr>
          <a:noFill/>
          <a:ln w="9525" cap="flat" cmpd="sng" algn="ctr">
            <a:solidFill>
              <a:srgbClr val="404040"/>
            </a:solidFill>
            <a:round/>
          </a:ln>
          <a:effectLst/>
        </c:spPr>
        <c:txPr>
          <a:bodyPr rot="-60000000" spcFirstLastPara="1" vertOverflow="ellipsis" vert="horz" wrap="square" anchor="ctr" anchorCtr="1"/>
          <a:lstStyle/>
          <a:p>
            <a:pPr>
              <a:defRPr sz="800" b="0" i="0" u="none" strike="noStrike" kern="1200" baseline="0">
                <a:solidFill>
                  <a:srgbClr val="404040"/>
                </a:solidFill>
                <a:latin typeface="Arial"/>
                <a:ea typeface="Arial"/>
                <a:cs typeface="Arial"/>
              </a:defRPr>
            </a:pPr>
            <a:endParaRPr lang="de-DE"/>
          </a:p>
        </c:txPr>
        <c:crossAx val="456346632"/>
        <c:crosses val="autoZero"/>
        <c:auto val="1"/>
        <c:lblAlgn val="ctr"/>
        <c:lblOffset val="100"/>
        <c:noMultiLvlLbl val="0"/>
      </c:catAx>
      <c:valAx>
        <c:axId val="456346632"/>
        <c:scaling>
          <c:orientation val="minMax"/>
        </c:scaling>
        <c:delete val="1"/>
        <c:axPos val="t"/>
        <c:numFmt formatCode="#,##0" sourceLinked="1"/>
        <c:majorTickMark val="none"/>
        <c:minorTickMark val="none"/>
        <c:tickLblPos val="nextTo"/>
        <c:crossAx val="456347288"/>
        <c:crosses val="autoZero"/>
        <c:crossBetween val="between"/>
      </c:valAx>
      <c:spPr>
        <a:noFill/>
        <a:ln>
          <a:noFill/>
        </a:ln>
        <a:effectLst/>
        <a:extLst>
          <a:ext uri="{91240B29-F687-4F45-9708-019B960494DF}">
            <a14:hiddenLine xmlns:a14="http://schemas.microsoft.com/office/drawing/2010/main">
              <a:noFill/>
            </a14:hiddenLine>
          </a:ext>
        </a:extLst>
      </c:spPr>
    </c:plotArea>
    <c:plotVisOnly val="1"/>
    <c:dispBlanksAs val="gap"/>
    <c:showDLblsOverMax val="0"/>
  </c:chart>
  <c:spPr>
    <a:no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800">
          <a:latin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2.4121612047851352E-2"/>
          <c:y val="1.8867924528301886E-2"/>
        </c:manualLayout>
      </c:layout>
      <c:overlay val="0"/>
      <c:spPr>
        <a:noFill/>
        <a:ln>
          <a:noFill/>
        </a:ln>
        <a:effectLst/>
      </c:spPr>
      <c:txPr>
        <a:bodyPr rot="0" spcFirstLastPara="1" vertOverflow="ellipsis" vert="horz" wrap="square" anchor="ctr" anchorCtr="1"/>
        <a:lstStyle/>
        <a:p>
          <a:pPr algn="l" rtl="0">
            <a:defRPr lang="en-US" sz="800" b="0" i="0" u="none" strike="noStrike" kern="1200" spc="0" baseline="0">
              <a:solidFill>
                <a:sysClr val="windowText" lastClr="000000">
                  <a:lumMod val="65000"/>
                  <a:lumOff val="35000"/>
                </a:sysClr>
              </a:solidFill>
              <a:latin typeface="Arial" panose="020B0604020202020204" pitchFamily="34" charset="0"/>
              <a:ea typeface="+mn-ea"/>
              <a:cs typeface="+mn-cs"/>
            </a:defRPr>
          </a:pPr>
          <a:endParaRPr lang="de-DE"/>
        </a:p>
      </c:txPr>
    </c:title>
    <c:autoTitleDeleted val="0"/>
    <c:plotArea>
      <c:layout>
        <c:manualLayout>
          <c:layoutTarget val="inner"/>
          <c:xMode val="edge"/>
          <c:yMode val="edge"/>
          <c:x val="0.50160975379362938"/>
          <c:y val="0.27086804194724529"/>
          <c:w val="0.39853450195332268"/>
          <c:h val="0.66679641459911854"/>
        </c:manualLayout>
      </c:layout>
      <c:barChart>
        <c:barDir val="bar"/>
        <c:grouping val="clustered"/>
        <c:varyColors val="0"/>
        <c:ser>
          <c:idx val="0"/>
          <c:order val="0"/>
          <c:tx>
            <c:strRef>
              <c:f>'Hilfstabelle für Grafike'!$C$25</c:f>
              <c:strCache>
                <c:ptCount val="1"/>
                <c:pt idx="0">
                  <c:v>Top-10-Berufe der Bewerberinnen
Agentur für Arbeit Bonn
Berichtsjahr 2022/2023, jeweils aktueller Monat</c:v>
                </c:pt>
              </c:strCache>
            </c:strRef>
          </c:tx>
          <c:spPr>
            <a:solidFill>
              <a:srgbClr val="7F2D41"/>
            </a:solidFill>
            <a:ln>
              <a:noFill/>
            </a:ln>
            <a:effectLst/>
            <a:scene3d>
              <a:camera prst="orthographicFront"/>
              <a:lightRig rig="threePt" dir="t"/>
            </a:scene3d>
            <a:extLst>
              <a:ext uri="{91240B29-F687-4F45-9708-019B960494DF}">
                <a14:hiddenLine xmlns:a14="http://schemas.microsoft.com/office/drawing/2010/main">
                  <a:noFill/>
                </a14:hiddenLine>
              </a:ext>
            </a:extLst>
          </c:spPr>
          <c:invertIfNegative val="0"/>
          <c:dLbls>
            <c:numFmt formatCode="* #,##0;* \-#,##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40404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'3.2'!$A$31:$A$40</c:f>
              <c:strCache>
                <c:ptCount val="10"/>
                <c:pt idx="0">
                  <c:v>   Medizinische/r Fachangestellte/r</c:v>
                </c:pt>
                <c:pt idx="1">
                  <c:v>   Kaufmann/-frau - Büromanagement</c:v>
                </c:pt>
                <c:pt idx="2">
                  <c:v>   Verkäufer/in</c:v>
                </c:pt>
                <c:pt idx="3">
                  <c:v>   Verwaltungsfachangest.- Kommunalverwalt.</c:v>
                </c:pt>
                <c:pt idx="4">
                  <c:v>   Zahnmedizinische/r Fachangestellte/r</c:v>
                </c:pt>
                <c:pt idx="5">
                  <c:v>   Verwaltungsfachangest.- Bundesverwaltung</c:v>
                </c:pt>
                <c:pt idx="6">
                  <c:v>   Kaufmann/-frau im Einzelhandel</c:v>
                </c:pt>
                <c:pt idx="7">
                  <c:v>   Tiermedizinische/r Fachangestellte/r</c:v>
                </c:pt>
                <c:pt idx="8">
                  <c:v>   Immobilienkaufmann/-frau</c:v>
                </c:pt>
                <c:pt idx="9">
                  <c:v>   Industriekaufmann/-frau</c:v>
                </c:pt>
              </c:strCache>
            </c:strRef>
          </c:cat>
          <c:val>
            <c:numRef>
              <c:f>'3.2'!$B$31:$B$40</c:f>
              <c:numCache>
                <c:formatCode>#,##0</c:formatCode>
                <c:ptCount val="10"/>
                <c:pt idx="0">
                  <c:v>188</c:v>
                </c:pt>
                <c:pt idx="1">
                  <c:v>126</c:v>
                </c:pt>
                <c:pt idx="2">
                  <c:v>61</c:v>
                </c:pt>
                <c:pt idx="3">
                  <c:v>58</c:v>
                </c:pt>
                <c:pt idx="4">
                  <c:v>50</c:v>
                </c:pt>
                <c:pt idx="5">
                  <c:v>39</c:v>
                </c:pt>
                <c:pt idx="6">
                  <c:v>38</c:v>
                </c:pt>
                <c:pt idx="7">
                  <c:v>34</c:v>
                </c:pt>
                <c:pt idx="8">
                  <c:v>29</c:v>
                </c:pt>
                <c:pt idx="9">
                  <c:v>28</c:v>
                </c:pt>
              </c:numCache>
            </c:numRef>
          </c:val>
          <c:extLst>
            <c:ext xmlns:c16="http://schemas.microsoft.com/office/drawing/2014/chart" uri="{C3380CC4-5D6E-409C-BE32-E72D297353CC}">
              <c16:uniqueId val="{00000000-01CB-4E8A-AB4E-AA78E2369387}"/>
            </c:ext>
          </c:extLst>
        </c:ser>
        <c:dLbls>
          <c:showLegendKey val="0"/>
          <c:showVal val="0"/>
          <c:showCatName val="0"/>
          <c:showSerName val="0"/>
          <c:showPercent val="0"/>
          <c:showBubbleSize val="0"/>
        </c:dLbls>
        <c:gapWidth val="70"/>
        <c:axId val="456347288"/>
        <c:axId val="456346632"/>
      </c:barChart>
      <c:catAx>
        <c:axId val="456347288"/>
        <c:scaling>
          <c:orientation val="maxMin"/>
        </c:scaling>
        <c:delete val="0"/>
        <c:axPos val="l"/>
        <c:numFmt formatCode="General" sourceLinked="1"/>
        <c:majorTickMark val="none"/>
        <c:minorTickMark val="none"/>
        <c:tickLblPos val="low"/>
        <c:spPr>
          <a:noFill/>
          <a:ln w="9525" cap="flat" cmpd="sng" algn="ctr">
            <a:solidFill>
              <a:srgbClr val="404040"/>
            </a:solidFill>
            <a:round/>
          </a:ln>
          <a:effectLst/>
        </c:spPr>
        <c:txPr>
          <a:bodyPr rot="-60000000" spcFirstLastPara="1" vertOverflow="ellipsis" vert="horz" wrap="square" anchor="ctr" anchorCtr="1"/>
          <a:lstStyle/>
          <a:p>
            <a:pPr>
              <a:defRPr sz="800" b="0" i="0" u="none" strike="noStrike" kern="1200" baseline="0">
                <a:solidFill>
                  <a:srgbClr val="404040"/>
                </a:solidFill>
                <a:latin typeface="Arial"/>
                <a:ea typeface="Arial"/>
                <a:cs typeface="Arial"/>
              </a:defRPr>
            </a:pPr>
            <a:endParaRPr lang="de-DE"/>
          </a:p>
        </c:txPr>
        <c:crossAx val="456346632"/>
        <c:crosses val="autoZero"/>
        <c:auto val="1"/>
        <c:lblAlgn val="ctr"/>
        <c:lblOffset val="100"/>
        <c:noMultiLvlLbl val="0"/>
      </c:catAx>
      <c:valAx>
        <c:axId val="456346632"/>
        <c:scaling>
          <c:orientation val="minMax"/>
        </c:scaling>
        <c:delete val="1"/>
        <c:axPos val="t"/>
        <c:numFmt formatCode="#,##0" sourceLinked="1"/>
        <c:majorTickMark val="none"/>
        <c:minorTickMark val="none"/>
        <c:tickLblPos val="nextTo"/>
        <c:crossAx val="456347288"/>
        <c:crosses val="autoZero"/>
        <c:crossBetween val="between"/>
      </c:valAx>
      <c:spPr>
        <a:noFill/>
        <a:ln>
          <a:noFill/>
        </a:ln>
        <a:effectLst/>
        <a:extLst>
          <a:ext uri="{91240B29-F687-4F45-9708-019B960494DF}">
            <a14:hiddenLine xmlns:a14="http://schemas.microsoft.com/office/drawing/2010/main">
              <a:noFill/>
            </a14:hiddenLine>
          </a:ext>
        </a:extLst>
      </c:spPr>
    </c:plotArea>
    <c:plotVisOnly val="1"/>
    <c:dispBlanksAs val="gap"/>
    <c:showDLblsOverMax val="0"/>
  </c:chart>
  <c:spPr>
    <a:no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800">
          <a:latin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2.8011794155550593E-2"/>
          <c:y val="2.5157232704402517E-2"/>
        </c:manualLayout>
      </c:layout>
      <c:overlay val="0"/>
      <c:spPr>
        <a:noFill/>
        <a:ln>
          <a:noFill/>
        </a:ln>
        <a:effectLst/>
      </c:spPr>
      <c:txPr>
        <a:bodyPr rot="0" spcFirstLastPara="1" vertOverflow="ellipsis" vert="horz" wrap="square" anchor="ctr" anchorCtr="1"/>
        <a:lstStyle/>
        <a:p>
          <a:pPr algn="l" rtl="0">
            <a:defRPr lang="en-US" sz="800" b="0" i="0" u="none" strike="noStrike" kern="1200" spc="0" baseline="0">
              <a:solidFill>
                <a:sysClr val="windowText" lastClr="000000">
                  <a:lumMod val="65000"/>
                  <a:lumOff val="35000"/>
                </a:sysClr>
              </a:solidFill>
              <a:latin typeface="Arial" panose="020B0604020202020204" pitchFamily="34" charset="0"/>
              <a:ea typeface="+mn-ea"/>
              <a:cs typeface="+mn-cs"/>
            </a:defRPr>
          </a:pPr>
          <a:endParaRPr lang="de-DE"/>
        </a:p>
      </c:txPr>
    </c:title>
    <c:autoTitleDeleted val="0"/>
    <c:plotArea>
      <c:layout>
        <c:manualLayout>
          <c:layoutTarget val="inner"/>
          <c:xMode val="edge"/>
          <c:yMode val="edge"/>
          <c:x val="0.52217530649285804"/>
          <c:y val="0.30359530530381817"/>
          <c:w val="0.39853450195332268"/>
          <c:h val="0.66679641459911854"/>
        </c:manualLayout>
      </c:layout>
      <c:barChart>
        <c:barDir val="bar"/>
        <c:grouping val="clustered"/>
        <c:varyColors val="0"/>
        <c:ser>
          <c:idx val="0"/>
          <c:order val="0"/>
          <c:tx>
            <c:strRef>
              <c:f>'Hilfstabelle für Grafike'!$C$26</c:f>
              <c:strCache>
                <c:ptCount val="1"/>
                <c:pt idx="0">
                  <c:v>Top-10-Berufe der Berufsausbildungsstellen
Agentur für Arbeit Bonn
Berichtsjahr 2022/2023, jeweils aktueller Monat</c:v>
                </c:pt>
              </c:strCache>
            </c:strRef>
          </c:tx>
          <c:spPr>
            <a:solidFill>
              <a:srgbClr val="7A7A7A"/>
            </a:solidFill>
            <a:ln>
              <a:noFill/>
            </a:ln>
            <a:effectLst/>
            <a:scene3d>
              <a:camera prst="orthographicFront"/>
              <a:lightRig rig="threePt" dir="t"/>
            </a:scene3d>
            <a:extLst>
              <a:ext uri="{91240B29-F687-4F45-9708-019B960494DF}">
                <a14:hiddenLine xmlns:a14="http://schemas.microsoft.com/office/drawing/2010/main">
                  <a:noFill/>
                </a14:hiddenLine>
              </a:ext>
            </a:extLst>
          </c:spPr>
          <c:invertIfNegative val="0"/>
          <c:dLbls>
            <c:numFmt formatCode="* #,##0;* \-#,##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40404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'3.2'!$A$46:$A$55</c:f>
              <c:strCache>
                <c:ptCount val="10"/>
                <c:pt idx="0">
                  <c:v>   Kaufmann/-frau im Einzelhandel</c:v>
                </c:pt>
                <c:pt idx="1">
                  <c:v>   Verkäufer/in</c:v>
                </c:pt>
                <c:pt idx="2">
                  <c:v>   Kaufmann/-frau - Büromanagement</c:v>
                </c:pt>
                <c:pt idx="3">
                  <c:v>   Handelsfachwirt/in (Ausbildung)</c:v>
                </c:pt>
                <c:pt idx="4">
                  <c:v>   Zahnmedizinische/r Fachangestellte/r</c:v>
                </c:pt>
                <c:pt idx="5">
                  <c:v>   Medizinische/r Fachangestellte/r</c:v>
                </c:pt>
                <c:pt idx="6">
                  <c:v>   Elektroniker/in- Energie-/Gebäudetechnik</c:v>
                </c:pt>
                <c:pt idx="7">
                  <c:v>   Anlagenmech. - Sanitär-/Heiz.-Klimatech.</c:v>
                </c:pt>
                <c:pt idx="8">
                  <c:v>   Fachkraft - Lagerlogistik</c:v>
                </c:pt>
                <c:pt idx="9">
                  <c:v>   Kfm. - Versicherungen/Finanzanlagen</c:v>
                </c:pt>
              </c:strCache>
            </c:strRef>
          </c:cat>
          <c:val>
            <c:numRef>
              <c:f>'3.2'!$B$46:$B$55</c:f>
              <c:numCache>
                <c:formatCode>#,##0</c:formatCode>
                <c:ptCount val="10"/>
                <c:pt idx="0">
                  <c:v>179</c:v>
                </c:pt>
                <c:pt idx="1">
                  <c:v>153</c:v>
                </c:pt>
                <c:pt idx="2">
                  <c:v>134</c:v>
                </c:pt>
                <c:pt idx="3">
                  <c:v>81</c:v>
                </c:pt>
                <c:pt idx="4">
                  <c:v>77</c:v>
                </c:pt>
                <c:pt idx="5">
                  <c:v>69</c:v>
                </c:pt>
                <c:pt idx="6">
                  <c:v>52</c:v>
                </c:pt>
                <c:pt idx="7">
                  <c:v>48</c:v>
                </c:pt>
                <c:pt idx="8">
                  <c:v>48</c:v>
                </c:pt>
                <c:pt idx="9">
                  <c:v>45</c:v>
                </c:pt>
              </c:numCache>
            </c:numRef>
          </c:val>
          <c:extLst>
            <c:ext xmlns:c16="http://schemas.microsoft.com/office/drawing/2014/chart" uri="{C3380CC4-5D6E-409C-BE32-E72D297353CC}">
              <c16:uniqueId val="{00000000-E69D-4B9A-9503-3F1543587E6E}"/>
            </c:ext>
          </c:extLst>
        </c:ser>
        <c:dLbls>
          <c:showLegendKey val="0"/>
          <c:showVal val="0"/>
          <c:showCatName val="0"/>
          <c:showSerName val="0"/>
          <c:showPercent val="0"/>
          <c:showBubbleSize val="0"/>
        </c:dLbls>
        <c:gapWidth val="70"/>
        <c:axId val="456347288"/>
        <c:axId val="456346632"/>
      </c:barChart>
      <c:catAx>
        <c:axId val="456347288"/>
        <c:scaling>
          <c:orientation val="maxMin"/>
        </c:scaling>
        <c:delete val="0"/>
        <c:axPos val="l"/>
        <c:numFmt formatCode="General" sourceLinked="1"/>
        <c:majorTickMark val="none"/>
        <c:minorTickMark val="none"/>
        <c:tickLblPos val="low"/>
        <c:spPr>
          <a:noFill/>
          <a:ln w="9525" cap="flat" cmpd="sng" algn="ctr">
            <a:solidFill>
              <a:srgbClr val="404040"/>
            </a:solidFill>
            <a:round/>
          </a:ln>
          <a:effectLst/>
        </c:spPr>
        <c:txPr>
          <a:bodyPr rot="-60000000" spcFirstLastPara="1" vertOverflow="ellipsis" vert="horz" wrap="square" anchor="ctr" anchorCtr="1"/>
          <a:lstStyle/>
          <a:p>
            <a:pPr>
              <a:defRPr sz="800" b="0" i="0" u="none" strike="noStrike" kern="1200" baseline="0">
                <a:solidFill>
                  <a:srgbClr val="404040"/>
                </a:solidFill>
                <a:latin typeface="Arial"/>
                <a:ea typeface="Arial"/>
                <a:cs typeface="Arial"/>
              </a:defRPr>
            </a:pPr>
            <a:endParaRPr lang="de-DE"/>
          </a:p>
        </c:txPr>
        <c:crossAx val="456346632"/>
        <c:crosses val="autoZero"/>
        <c:auto val="1"/>
        <c:lblAlgn val="ctr"/>
        <c:lblOffset val="100"/>
        <c:noMultiLvlLbl val="0"/>
      </c:catAx>
      <c:valAx>
        <c:axId val="456346632"/>
        <c:scaling>
          <c:orientation val="minMax"/>
        </c:scaling>
        <c:delete val="1"/>
        <c:axPos val="t"/>
        <c:numFmt formatCode="#,##0" sourceLinked="1"/>
        <c:majorTickMark val="none"/>
        <c:minorTickMark val="none"/>
        <c:tickLblPos val="nextTo"/>
        <c:crossAx val="456347288"/>
        <c:crosses val="autoZero"/>
        <c:crossBetween val="between"/>
      </c:valAx>
      <c:spPr>
        <a:noFill/>
        <a:ln>
          <a:noFill/>
        </a:ln>
        <a:effectLst/>
        <a:extLst>
          <a:ext uri="{91240B29-F687-4F45-9708-019B960494DF}">
            <a14:hiddenLine xmlns:a14="http://schemas.microsoft.com/office/drawing/2010/main">
              <a:noFill/>
            </a14:hiddenLine>
          </a:ext>
        </a:extLst>
      </c:spPr>
    </c:plotArea>
    <c:plotVisOnly val="1"/>
    <c:dispBlanksAs val="gap"/>
    <c:showDLblsOverMax val="0"/>
  </c:chart>
  <c:spPr>
    <a:no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800">
          <a:latin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220948403462144"/>
          <c:y val="0.19352259866599245"/>
          <c:w val="0.46570456208697181"/>
          <c:h val="0.70925519091549072"/>
        </c:manualLayout>
      </c:layout>
      <c:barChart>
        <c:barDir val="bar"/>
        <c:grouping val="clustered"/>
        <c:varyColors val="0"/>
        <c:ser>
          <c:idx val="0"/>
          <c:order val="0"/>
          <c:tx>
            <c:strRef>
              <c:f>'Hilfstabelle für Grafike'!$H$87</c:f>
              <c:strCache>
                <c:ptCount val="1"/>
                <c:pt idx="0">
                  <c:v>Insgesamt </c:v>
                </c:pt>
              </c:strCache>
            </c:strRef>
          </c:tx>
          <c:spPr>
            <a:solidFill>
              <a:srgbClr val="747C8F"/>
            </a:solidFill>
            <a:ln>
              <a:noFill/>
            </a:ln>
            <a:effectLst/>
            <a:scene3d>
              <a:camera prst="orthographicFront"/>
              <a:lightRig rig="threePt" dir="t"/>
            </a:scene3d>
            <a:sp3d/>
            <a:extLst>
              <a:ext uri="{91240B29-F687-4F45-9708-019B960494DF}">
                <a14:hiddenLine xmlns:a14="http://schemas.microsoft.com/office/drawing/2010/main">
                  <a:noFill/>
                </a14:hiddenLine>
              </a:ext>
            </a:extLst>
          </c:spPr>
          <c:invertIfNegative val="0"/>
          <c:dLbls>
            <c:dLbl>
              <c:idx val="0"/>
              <c:numFmt formatCode="* #,##0;* \-#,##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30384D"/>
                      </a:solidFill>
                      <a:latin typeface="Arial"/>
                      <a:ea typeface="Arial"/>
                      <a:cs typeface="Arial"/>
                    </a:defRPr>
                  </a:pPr>
                  <a:endParaRPr lang="de-DE"/>
                </a:p>
              </c:txPr>
              <c:dLblPos val="outEnd"/>
              <c:showLegendKey val="0"/>
              <c:showVal val="1"/>
              <c:showCatName val="0"/>
              <c:showSerName val="0"/>
              <c:showPercent val="0"/>
              <c:showBubbleSize val="0"/>
              <c:extLst>
                <c:ext xmlns:c16="http://schemas.microsoft.com/office/drawing/2014/chart" uri="{C3380CC4-5D6E-409C-BE32-E72D297353CC}">
                  <c16:uniqueId val="{00000000-E122-46E5-B76E-66296BE48046}"/>
                </c:ext>
              </c:extLst>
            </c:dLbl>
            <c:dLbl>
              <c:idx val="1"/>
              <c:numFmt formatCode="* #,##0;* \-#,##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30384D"/>
                      </a:solidFill>
                      <a:latin typeface="Arial"/>
                      <a:ea typeface="Arial"/>
                      <a:cs typeface="Arial"/>
                    </a:defRPr>
                  </a:pPr>
                  <a:endParaRPr lang="de-DE"/>
                </a:p>
              </c:txPr>
              <c:dLblPos val="outEnd"/>
              <c:showLegendKey val="0"/>
              <c:showVal val="1"/>
              <c:showCatName val="0"/>
              <c:showSerName val="0"/>
              <c:showPercent val="0"/>
              <c:showBubbleSize val="0"/>
              <c:extLst>
                <c:ext xmlns:c16="http://schemas.microsoft.com/office/drawing/2014/chart" uri="{C3380CC4-5D6E-409C-BE32-E72D297353CC}">
                  <c16:uniqueId val="{00000001-E122-46E5-B76E-66296BE48046}"/>
                </c:ext>
              </c:extLst>
            </c:dLbl>
            <c:dLbl>
              <c:idx val="2"/>
              <c:numFmt formatCode="* #,##0;* \-#,##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30384D"/>
                      </a:solidFill>
                      <a:latin typeface="Arial"/>
                      <a:ea typeface="Arial"/>
                      <a:cs typeface="Arial"/>
                    </a:defRPr>
                  </a:pPr>
                  <a:endParaRPr lang="de-DE"/>
                </a:p>
              </c:txPr>
              <c:dLblPos val="outEnd"/>
              <c:showLegendKey val="0"/>
              <c:showVal val="1"/>
              <c:showCatName val="0"/>
              <c:showSerName val="0"/>
              <c:showPercent val="0"/>
              <c:showBubbleSize val="0"/>
              <c:extLst>
                <c:ext xmlns:c16="http://schemas.microsoft.com/office/drawing/2014/chart" uri="{C3380CC4-5D6E-409C-BE32-E72D297353CC}">
                  <c16:uniqueId val="{00000002-E122-46E5-B76E-66296BE48046}"/>
                </c:ext>
              </c:extLst>
            </c:dLbl>
            <c:dLbl>
              <c:idx val="3"/>
              <c:numFmt formatCode="* #,##0;* \-#,##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30384D"/>
                      </a:solidFill>
                      <a:latin typeface="Arial"/>
                      <a:ea typeface="Arial"/>
                      <a:cs typeface="Arial"/>
                    </a:defRPr>
                  </a:pPr>
                  <a:endParaRPr lang="de-DE"/>
                </a:p>
              </c:txPr>
              <c:dLblPos val="outEnd"/>
              <c:showLegendKey val="0"/>
              <c:showVal val="1"/>
              <c:showCatName val="0"/>
              <c:showSerName val="0"/>
              <c:showPercent val="0"/>
              <c:showBubbleSize val="0"/>
              <c:extLst>
                <c:ext xmlns:c16="http://schemas.microsoft.com/office/drawing/2014/chart" uri="{C3380CC4-5D6E-409C-BE32-E72D297353CC}">
                  <c16:uniqueId val="{00000003-E122-46E5-B76E-66296BE48046}"/>
                </c:ext>
              </c:extLst>
            </c:dLbl>
            <c:dLbl>
              <c:idx val="4"/>
              <c:numFmt formatCode="* #,##0;* \-#,##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30384D"/>
                      </a:solidFill>
                      <a:latin typeface="Arial"/>
                      <a:ea typeface="Arial"/>
                      <a:cs typeface="Arial"/>
                    </a:defRPr>
                  </a:pPr>
                  <a:endParaRPr lang="de-DE"/>
                </a:p>
              </c:txPr>
              <c:dLblPos val="outEnd"/>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E122-46E5-B76E-66296BE4804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'Hilfstabelle für Grafike'!$G$88:$G$92</c:f>
              <c:strCache>
                <c:ptCount val="5"/>
                <c:pt idx="0">
                  <c:v>Industrie- und Handelskammer</c:v>
                </c:pt>
                <c:pt idx="1">
                  <c:v>Handwerkskammer</c:v>
                </c:pt>
                <c:pt idx="2">
                  <c:v>Freie Berufe 2)</c:v>
                </c:pt>
                <c:pt idx="3">
                  <c:v>Öffentlicher Dienst</c:v>
                </c:pt>
                <c:pt idx="4">
                  <c:v>Landwirtschaftskammer</c:v>
                </c:pt>
              </c:strCache>
            </c:strRef>
          </c:cat>
          <c:val>
            <c:numRef>
              <c:f>'Hilfstabelle für Grafike'!$H$88:$H$92</c:f>
              <c:numCache>
                <c:formatCode>General</c:formatCode>
                <c:ptCount val="5"/>
                <c:pt idx="0">
                  <c:v>1889</c:v>
                </c:pt>
                <c:pt idx="1">
                  <c:v>555</c:v>
                </c:pt>
                <c:pt idx="2">
                  <c:v>373</c:v>
                </c:pt>
                <c:pt idx="3">
                  <c:v>162</c:v>
                </c:pt>
                <c:pt idx="4">
                  <c:v>22</c:v>
                </c:pt>
              </c:numCache>
            </c:numRef>
          </c:val>
          <c:extLst>
            <c:ext xmlns:c16="http://schemas.microsoft.com/office/drawing/2014/chart" uri="{C3380CC4-5D6E-409C-BE32-E72D297353CC}">
              <c16:uniqueId val="{00000005-E122-46E5-B76E-66296BE48046}"/>
            </c:ext>
          </c:extLst>
        </c:ser>
        <c:ser>
          <c:idx val="1"/>
          <c:order val="1"/>
          <c:tx>
            <c:strRef>
              <c:f>'Hilfstabelle für Grafike'!$I$87</c:f>
              <c:strCache>
                <c:ptCount val="1"/>
                <c:pt idx="0">
                  <c:v>unbesetzt</c:v>
                </c:pt>
              </c:strCache>
            </c:strRef>
          </c:tx>
          <c:spPr>
            <a:solidFill>
              <a:srgbClr val="B0B0B0"/>
            </a:solidFill>
            <a:ln>
              <a:noFill/>
            </a:ln>
            <a:effectLst/>
            <a:scene3d>
              <a:camera prst="orthographicFront"/>
              <a:lightRig rig="threePt" dir="t"/>
            </a:scene3d>
            <a:sp3d/>
            <a:extLst>
              <a:ext uri="{91240B29-F687-4F45-9708-019B960494DF}">
                <a14:hiddenLine xmlns:a14="http://schemas.microsoft.com/office/drawing/2010/main">
                  <a:noFill/>
                </a14:hiddenLine>
              </a:ext>
            </a:extLst>
          </c:spPr>
          <c:invertIfNegative val="0"/>
          <c:dLbls>
            <c:dLbl>
              <c:idx val="0"/>
              <c:numFmt formatCode="* #,##0;* \-#,##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B0B0B0"/>
                      </a:solidFill>
                      <a:latin typeface="Arial"/>
                      <a:ea typeface="Arial"/>
                      <a:cs typeface="Arial"/>
                    </a:defRPr>
                  </a:pPr>
                  <a:endParaRPr lang="de-DE"/>
                </a:p>
              </c:txPr>
              <c:dLblPos val="outEnd"/>
              <c:showLegendKey val="0"/>
              <c:showVal val="1"/>
              <c:showCatName val="0"/>
              <c:showSerName val="0"/>
              <c:showPercent val="0"/>
              <c:showBubbleSize val="0"/>
              <c:extLst>
                <c:ext xmlns:c16="http://schemas.microsoft.com/office/drawing/2014/chart" uri="{C3380CC4-5D6E-409C-BE32-E72D297353CC}">
                  <c16:uniqueId val="{00000006-E122-46E5-B76E-66296BE48046}"/>
                </c:ext>
              </c:extLst>
            </c:dLbl>
            <c:dLbl>
              <c:idx val="1"/>
              <c:numFmt formatCode="* #,##0;* \-#,##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B0B0B0"/>
                      </a:solidFill>
                      <a:latin typeface="Arial"/>
                      <a:ea typeface="Arial"/>
                      <a:cs typeface="Arial"/>
                    </a:defRPr>
                  </a:pPr>
                  <a:endParaRPr lang="de-DE"/>
                </a:p>
              </c:txPr>
              <c:dLblPos val="outEnd"/>
              <c:showLegendKey val="0"/>
              <c:showVal val="1"/>
              <c:showCatName val="0"/>
              <c:showSerName val="0"/>
              <c:showPercent val="0"/>
              <c:showBubbleSize val="0"/>
              <c:extLst>
                <c:ext xmlns:c16="http://schemas.microsoft.com/office/drawing/2014/chart" uri="{C3380CC4-5D6E-409C-BE32-E72D297353CC}">
                  <c16:uniqueId val="{00000007-E122-46E5-B76E-66296BE48046}"/>
                </c:ext>
              </c:extLst>
            </c:dLbl>
            <c:dLbl>
              <c:idx val="2"/>
              <c:numFmt formatCode="* #,##0;* \-#,##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B0B0B0"/>
                      </a:solidFill>
                      <a:latin typeface="Arial"/>
                      <a:ea typeface="Arial"/>
                      <a:cs typeface="Arial"/>
                    </a:defRPr>
                  </a:pPr>
                  <a:endParaRPr lang="de-DE"/>
                </a:p>
              </c:txPr>
              <c:dLblPos val="outEnd"/>
              <c:showLegendKey val="0"/>
              <c:showVal val="1"/>
              <c:showCatName val="0"/>
              <c:showSerName val="0"/>
              <c:showPercent val="0"/>
              <c:showBubbleSize val="0"/>
              <c:extLst>
                <c:ext xmlns:c16="http://schemas.microsoft.com/office/drawing/2014/chart" uri="{C3380CC4-5D6E-409C-BE32-E72D297353CC}">
                  <c16:uniqueId val="{00000008-E122-46E5-B76E-66296BE48046}"/>
                </c:ext>
              </c:extLst>
            </c:dLbl>
            <c:dLbl>
              <c:idx val="3"/>
              <c:numFmt formatCode="* #,##0;* \-#,##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B0B0B0"/>
                      </a:solidFill>
                      <a:latin typeface="Arial"/>
                      <a:ea typeface="Arial"/>
                      <a:cs typeface="Arial"/>
                    </a:defRPr>
                  </a:pPr>
                  <a:endParaRPr lang="de-DE"/>
                </a:p>
              </c:txPr>
              <c:dLblPos val="outEnd"/>
              <c:showLegendKey val="0"/>
              <c:showVal val="1"/>
              <c:showCatName val="0"/>
              <c:showSerName val="0"/>
              <c:showPercent val="0"/>
              <c:showBubbleSize val="0"/>
              <c:extLst>
                <c:ext xmlns:c16="http://schemas.microsoft.com/office/drawing/2014/chart" uri="{C3380CC4-5D6E-409C-BE32-E72D297353CC}">
                  <c16:uniqueId val="{00000009-E122-46E5-B76E-66296BE48046}"/>
                </c:ext>
              </c:extLst>
            </c:dLbl>
            <c:dLbl>
              <c:idx val="4"/>
              <c:numFmt formatCode="* #,##0;* \-#,##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B0B0B0"/>
                      </a:solidFill>
                      <a:latin typeface="Arial"/>
                      <a:ea typeface="Arial"/>
                      <a:cs typeface="Arial"/>
                    </a:defRPr>
                  </a:pPr>
                  <a:endParaRPr lang="de-DE"/>
                </a:p>
              </c:txPr>
              <c:dLblPos val="outEnd"/>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E122-46E5-B76E-66296BE4804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'Hilfstabelle für Grafike'!$G$88:$G$92</c:f>
              <c:strCache>
                <c:ptCount val="5"/>
                <c:pt idx="0">
                  <c:v>Industrie- und Handelskammer</c:v>
                </c:pt>
                <c:pt idx="1">
                  <c:v>Handwerkskammer</c:v>
                </c:pt>
                <c:pt idx="2">
                  <c:v>Freie Berufe 2)</c:v>
                </c:pt>
                <c:pt idx="3">
                  <c:v>Öffentlicher Dienst</c:v>
                </c:pt>
                <c:pt idx="4">
                  <c:v>Landwirtschaftskammer</c:v>
                </c:pt>
              </c:strCache>
            </c:strRef>
          </c:cat>
          <c:val>
            <c:numRef>
              <c:f>'Hilfstabelle für Grafike'!$I$88:$I$92</c:f>
              <c:numCache>
                <c:formatCode>General</c:formatCode>
                <c:ptCount val="5"/>
              </c:numCache>
            </c:numRef>
          </c:val>
          <c:extLst>
            <c:ext xmlns:c16="http://schemas.microsoft.com/office/drawing/2014/chart" uri="{C3380CC4-5D6E-409C-BE32-E72D297353CC}">
              <c16:uniqueId val="{0000000B-E122-46E5-B76E-66296BE48046}"/>
            </c:ext>
          </c:extLst>
        </c:ser>
        <c:dLbls>
          <c:showLegendKey val="0"/>
          <c:showVal val="0"/>
          <c:showCatName val="0"/>
          <c:showSerName val="0"/>
          <c:showPercent val="0"/>
          <c:showBubbleSize val="0"/>
        </c:dLbls>
        <c:gapWidth val="20"/>
        <c:axId val="673954392"/>
        <c:axId val="673947504"/>
      </c:barChart>
      <c:catAx>
        <c:axId val="673954392"/>
        <c:scaling>
          <c:orientation val="maxMin"/>
        </c:scaling>
        <c:delete val="0"/>
        <c:axPos val="l"/>
        <c:numFmt formatCode="General" sourceLinked="1"/>
        <c:majorTickMark val="none"/>
        <c:minorTickMark val="none"/>
        <c:tickLblPos val="nextTo"/>
        <c:spPr>
          <a:noFill/>
          <a:ln w="9525" cap="flat" cmpd="sng" algn="ctr">
            <a:solidFill>
              <a:srgbClr val="404040"/>
            </a:solidFill>
            <a:round/>
          </a:ln>
          <a:effectLst/>
        </c:spPr>
        <c:txPr>
          <a:bodyPr rot="-60000000" spcFirstLastPara="1" vertOverflow="ellipsis" vert="horz" wrap="square" anchor="ctr" anchorCtr="1"/>
          <a:lstStyle/>
          <a:p>
            <a:pPr>
              <a:defRPr sz="900" b="0" i="0" u="none" strike="noStrike" kern="1200" baseline="0">
                <a:solidFill>
                  <a:srgbClr val="404040"/>
                </a:solidFill>
                <a:latin typeface="Arial"/>
                <a:ea typeface="Arial"/>
                <a:cs typeface="Arial"/>
              </a:defRPr>
            </a:pPr>
            <a:endParaRPr lang="de-DE"/>
          </a:p>
        </c:txPr>
        <c:crossAx val="673947504"/>
        <c:crosses val="autoZero"/>
        <c:auto val="1"/>
        <c:lblAlgn val="ctr"/>
        <c:lblOffset val="100"/>
        <c:noMultiLvlLbl val="0"/>
      </c:catAx>
      <c:valAx>
        <c:axId val="673947504"/>
        <c:scaling>
          <c:orientation val="minMax"/>
        </c:scaling>
        <c:delete val="1"/>
        <c:axPos val="t"/>
        <c:numFmt formatCode="General" sourceLinked="1"/>
        <c:majorTickMark val="none"/>
        <c:minorTickMark val="none"/>
        <c:tickLblPos val="nextTo"/>
        <c:crossAx val="673954392"/>
        <c:crosses val="autoZero"/>
        <c:crossBetween val="between"/>
      </c:valAx>
      <c:spPr>
        <a:noFill/>
        <a:ln>
          <a:noFill/>
        </a:ln>
        <a:effectLst/>
        <a:extLst>
          <a:ext uri="{91240B29-F687-4F45-9708-019B960494DF}">
            <a14:hiddenLine xmlns:a14="http://schemas.microsoft.com/office/drawing/2010/main">
              <a:noFill/>
            </a14:hiddenLine>
          </a:ext>
        </a:extLst>
      </c:spPr>
    </c:plotArea>
    <c:plotVisOnly val="1"/>
    <c:dispBlanksAs val="gap"/>
    <c:showDLblsOverMax val="0"/>
  </c:chart>
  <c:spPr>
    <a:solidFill>
      <a:srgbClr val="FFFFFF">
        <a:lumMod val="100000"/>
      </a:srgbClr>
    </a:solidFill>
    <a:ln w="9525" cap="flat" cmpd="sng" algn="ctr">
      <a:noFill/>
      <a:round/>
    </a:ln>
    <a:effectLst/>
    <a:scene3d>
      <a:camera prst="orthographicFront"/>
      <a:lightRig rig="threePt" dir="t"/>
    </a:scene3d>
    <a:sp3d/>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800">
          <a:latin typeface="Arial" panose="020B0604020202020204" pitchFamily="34" charset="0"/>
        </a:defRPr>
      </a:pPr>
      <a:endParaRPr lang="de-DE"/>
    </a:p>
  </c:txPr>
  <c:printSettings>
    <c:headerFooter/>
    <c:pageMargins b="0.78740157499999996" l="0.7" r="0.7" t="0.78740157499999996" header="0.3" footer="0.3"/>
    <c:pageSetup orientation="portrait"/>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27466092757116"/>
          <c:y val="0.16721080596632737"/>
          <c:w val="0.42358307154722774"/>
          <c:h val="0.69971029674505769"/>
        </c:manualLayout>
      </c:layout>
      <c:barChart>
        <c:barDir val="bar"/>
        <c:grouping val="clustered"/>
        <c:varyColors val="0"/>
        <c:ser>
          <c:idx val="0"/>
          <c:order val="0"/>
          <c:spPr>
            <a:solidFill>
              <a:srgbClr val="4F81BD"/>
            </a:solidFill>
            <a:ln w="19050">
              <a:noFill/>
            </a:ln>
            <a:effectLst/>
            <a:scene3d>
              <a:camera prst="orthographicFront"/>
              <a:lightRig rig="threePt" dir="t"/>
            </a:scene3d>
            <a:sp3d/>
            <a:extLst>
              <a:ext uri="{91240B29-F687-4F45-9708-019B960494DF}">
                <a14:hiddenLine xmlns:a14="http://schemas.microsoft.com/office/drawing/2010/main" w="19050">
                  <a:solidFill>
                    <a:sysClr val="window" lastClr="FFFFFF"/>
                  </a:solidFill>
                </a14:hiddenLine>
              </a:ext>
            </a:extLst>
          </c:spPr>
          <c:invertIfNegative val="0"/>
          <c:dPt>
            <c:idx val="0"/>
            <c:invertIfNegative val="0"/>
            <c:bubble3D val="0"/>
            <c:spPr>
              <a:solidFill>
                <a:srgbClr val="30384D"/>
              </a:solidFill>
              <a:ln w="19050">
                <a:noFill/>
              </a:ln>
              <a:effectLst/>
              <a:scene3d>
                <a:camera prst="orthographicFront"/>
                <a:lightRig rig="threePt" dir="t"/>
              </a:scene3d>
              <a:sp3d/>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01-0905-4C8D-B846-1D3F6C0C4706}"/>
              </c:ext>
            </c:extLst>
          </c:dPt>
          <c:dPt>
            <c:idx val="1"/>
            <c:invertIfNegative val="0"/>
            <c:bubble3D val="0"/>
            <c:spPr>
              <a:solidFill>
                <a:srgbClr val="B0B0B0"/>
              </a:solidFill>
              <a:ln w="19050">
                <a:noFill/>
              </a:ln>
              <a:effectLst/>
              <a:scene3d>
                <a:camera prst="orthographicFront"/>
                <a:lightRig rig="threePt" dir="t"/>
              </a:scene3d>
              <a:sp3d/>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03-0905-4C8D-B846-1D3F6C0C4706}"/>
              </c:ext>
            </c:extLst>
          </c:dPt>
          <c:dPt>
            <c:idx val="2"/>
            <c:invertIfNegative val="0"/>
            <c:bubble3D val="0"/>
            <c:spPr>
              <a:solidFill>
                <a:srgbClr val="747C8F"/>
              </a:solidFill>
              <a:ln w="19050">
                <a:noFill/>
              </a:ln>
              <a:effectLst/>
              <a:scene3d>
                <a:camera prst="orthographicFront"/>
                <a:lightRig rig="threePt" dir="t"/>
              </a:scene3d>
              <a:sp3d/>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05-0905-4C8D-B846-1D3F6C0C4706}"/>
              </c:ext>
            </c:extLst>
          </c:dPt>
          <c:dPt>
            <c:idx val="3"/>
            <c:invertIfNegative val="0"/>
            <c:bubble3D val="0"/>
            <c:spPr>
              <a:solidFill>
                <a:srgbClr val="0D1429"/>
              </a:solidFill>
              <a:ln w="19050">
                <a:noFill/>
              </a:ln>
              <a:effectLst/>
              <a:scene3d>
                <a:camera prst="orthographicFront"/>
                <a:lightRig rig="threePt" dir="t"/>
              </a:scene3d>
              <a:sp3d/>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07-0905-4C8D-B846-1D3F6C0C4706}"/>
              </c:ext>
            </c:extLst>
          </c:dPt>
          <c:dPt>
            <c:idx val="4"/>
            <c:invertIfNegative val="0"/>
            <c:bubble3D val="0"/>
            <c:spPr>
              <a:solidFill>
                <a:srgbClr val="7A7A7A"/>
              </a:solidFill>
              <a:ln w="19050">
                <a:noFill/>
              </a:ln>
              <a:effectLst/>
              <a:scene3d>
                <a:camera prst="orthographicFront"/>
                <a:lightRig rig="threePt" dir="t"/>
              </a:scene3d>
              <a:sp3d/>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09-0905-4C8D-B846-1D3F6C0C4706}"/>
              </c:ext>
            </c:extLst>
          </c:dPt>
          <c:dPt>
            <c:idx val="5"/>
            <c:invertIfNegative val="0"/>
            <c:bubble3D val="0"/>
            <c:spPr>
              <a:solidFill>
                <a:srgbClr val="B8C0D1"/>
              </a:solidFill>
              <a:ln w="19050">
                <a:noFill/>
              </a:ln>
              <a:effectLst/>
              <a:scene3d>
                <a:camera prst="orthographicFront"/>
                <a:lightRig rig="threePt" dir="t"/>
              </a:scene3d>
              <a:sp3d/>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0B-0905-4C8D-B846-1D3F6C0C4706}"/>
              </c:ext>
            </c:extLst>
          </c:dPt>
          <c:dPt>
            <c:idx val="6"/>
            <c:invertIfNegative val="0"/>
            <c:bubble3D val="0"/>
            <c:spPr>
              <a:solidFill>
                <a:srgbClr val="E6E6E6"/>
              </a:solidFill>
              <a:ln w="19050">
                <a:noFill/>
              </a:ln>
              <a:effectLst/>
              <a:scene3d>
                <a:camera prst="orthographicFront"/>
                <a:lightRig rig="threePt" dir="t"/>
              </a:scene3d>
              <a:sp3d/>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0D-0905-4C8D-B846-1D3F6C0C4706}"/>
              </c:ext>
            </c:extLst>
          </c:dPt>
          <c:dPt>
            <c:idx val="7"/>
            <c:invertIfNegative val="0"/>
            <c:bubble3D val="0"/>
            <c:spPr>
              <a:solidFill>
                <a:srgbClr val="98A3BE"/>
              </a:solidFill>
              <a:ln w="19050">
                <a:noFill/>
              </a:ln>
              <a:effectLst/>
              <a:scene3d>
                <a:camera prst="orthographicFront"/>
                <a:lightRig rig="threePt" dir="t"/>
              </a:scene3d>
              <a:sp3d/>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0F-0905-4C8D-B846-1D3F6C0C4706}"/>
              </c:ext>
            </c:extLst>
          </c:dPt>
          <c:dPt>
            <c:idx val="8"/>
            <c:invertIfNegative val="0"/>
            <c:bubble3D val="0"/>
            <c:spPr>
              <a:solidFill>
                <a:srgbClr val="5F5F5F"/>
              </a:solidFill>
              <a:ln w="19050">
                <a:noFill/>
              </a:ln>
              <a:effectLst/>
              <a:scene3d>
                <a:camera prst="orthographicFront"/>
                <a:lightRig rig="threePt" dir="t"/>
              </a:scene3d>
              <a:sp3d/>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11-0905-4C8D-B846-1D3F6C0C4706}"/>
              </c:ext>
            </c:extLst>
          </c:dPt>
          <c:dLbls>
            <c:dLbl>
              <c:idx val="0"/>
              <c:tx>
                <c:rich>
                  <a:bodyPr/>
                  <a:lstStyle/>
                  <a:p>
                    <a:fld id="{42D772E3-4868-4F37-A58B-27BE198E8912}" type="CELLRANGE">
                      <a:rPr lang="en-US"/>
                      <a:pPr/>
                      <a:t>[ZELLBEREICH]</a:t>
                    </a:fld>
                    <a:endParaRPr lang="de-DE"/>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0905-4C8D-B846-1D3F6C0C4706}"/>
                </c:ext>
              </c:extLst>
            </c:dLbl>
            <c:dLbl>
              <c:idx val="1"/>
              <c:tx>
                <c:rich>
                  <a:bodyPr/>
                  <a:lstStyle/>
                  <a:p>
                    <a:fld id="{B94DCC95-1DFC-463E-8919-529C39A9AEAF}" type="CELLRANGE">
                      <a:rPr lang="de-DE"/>
                      <a:pPr/>
                      <a:t>[ZELLBEREICH]</a:t>
                    </a:fld>
                    <a:endParaRPr lang="de-DE"/>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0905-4C8D-B846-1D3F6C0C4706}"/>
                </c:ext>
              </c:extLst>
            </c:dLbl>
            <c:dLbl>
              <c:idx val="2"/>
              <c:tx>
                <c:rich>
                  <a:bodyPr/>
                  <a:lstStyle/>
                  <a:p>
                    <a:fld id="{D61B6B52-F713-40EA-8D54-AF0ADC0FC922}" type="CELLRANGE">
                      <a:rPr lang="de-DE"/>
                      <a:pPr/>
                      <a:t>[ZELLBEREICH]</a:t>
                    </a:fld>
                    <a:endParaRPr lang="de-DE"/>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905-4C8D-B846-1D3F6C0C4706}"/>
                </c:ext>
              </c:extLst>
            </c:dLbl>
            <c:dLbl>
              <c:idx val="3"/>
              <c:tx>
                <c:rich>
                  <a:bodyPr/>
                  <a:lstStyle/>
                  <a:p>
                    <a:fld id="{CD88732A-2FC8-41E7-9F25-9D77FA6B245A}" type="CELLRANGE">
                      <a:rPr lang="de-DE"/>
                      <a:pPr/>
                      <a:t>[ZELLBEREICH]</a:t>
                    </a:fld>
                    <a:endParaRPr lang="de-DE"/>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0905-4C8D-B846-1D3F6C0C4706}"/>
                </c:ext>
              </c:extLst>
            </c:dLbl>
            <c:dLbl>
              <c:idx val="4"/>
              <c:tx>
                <c:rich>
                  <a:bodyPr/>
                  <a:lstStyle/>
                  <a:p>
                    <a:fld id="{0D07A679-2929-41DD-98E3-763768B07CCA}" type="CELLRANGE">
                      <a:rPr lang="de-DE"/>
                      <a:pPr/>
                      <a:t>[ZELLBEREICH]</a:t>
                    </a:fld>
                    <a:endParaRPr lang="de-DE"/>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0905-4C8D-B846-1D3F6C0C4706}"/>
                </c:ext>
              </c:extLst>
            </c:dLbl>
            <c:dLbl>
              <c:idx val="5"/>
              <c:tx>
                <c:rich>
                  <a:bodyPr/>
                  <a:lstStyle/>
                  <a:p>
                    <a:fld id="{FDC75C1A-5A0F-45B5-8FF9-F263B0BD554D}" type="CELLRANGE">
                      <a:rPr lang="de-DE"/>
                      <a:pPr/>
                      <a:t>[ZELLBEREICH]</a:t>
                    </a:fld>
                    <a:endParaRPr lang="de-DE"/>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0905-4C8D-B846-1D3F6C0C4706}"/>
                </c:ext>
              </c:extLst>
            </c:dLbl>
            <c:dLbl>
              <c:idx val="6"/>
              <c:tx>
                <c:rich>
                  <a:bodyPr/>
                  <a:lstStyle/>
                  <a:p>
                    <a:fld id="{6AEB600D-A9D2-4869-B2E6-9C653C9A9FF5}" type="CELLRANGE">
                      <a:rPr lang="de-DE"/>
                      <a:pPr/>
                      <a:t>[ZELLBEREICH]</a:t>
                    </a:fld>
                    <a:endParaRPr lang="de-DE"/>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0905-4C8D-B846-1D3F6C0C4706}"/>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panose="020B0604020202020204" pitchFamily="34" charset="0"/>
                    <a:ea typeface="+mn-ea"/>
                    <a:cs typeface="+mn-cs"/>
                  </a:defRPr>
                </a:pPr>
                <a:endParaRPr lang="de-DE"/>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'Hilfstabelle für Grafike'!$B$63:$B$72</c15:sqref>
                  </c15:fullRef>
                </c:ext>
              </c:extLst>
              <c:f>'Hilfstabelle für Grafike'!$B$63:$B$71</c:f>
              <c:strCache>
                <c:ptCount val="9"/>
                <c:pt idx="0">
                  <c:v>unversorgt</c:v>
                </c:pt>
                <c:pt idx="1">
                  <c:v>einmündend in Ausbildung</c:v>
                </c:pt>
                <c:pt idx="2">
                  <c:v>Schule/Studium/Praktikum</c:v>
                </c:pt>
                <c:pt idx="3">
                  <c:v>Erwerbstätigkeit</c:v>
                </c:pt>
                <c:pt idx="4">
                  <c:v>verbleibend in Ausbildung</c:v>
                </c:pt>
                <c:pt idx="5">
                  <c:v>Fördermaßnahmen</c:v>
                </c:pt>
                <c:pt idx="6">
                  <c:v>Gemeinnützige/soziale Dienste</c:v>
                </c:pt>
                <c:pt idx="7">
                  <c:v>#BEZUG!</c:v>
                </c:pt>
                <c:pt idx="8">
                  <c:v>unbekannter Verbleib</c:v>
                </c:pt>
              </c:strCache>
            </c:strRef>
          </c:cat>
          <c:val>
            <c:numRef>
              <c:extLst>
                <c:ext xmlns:c15="http://schemas.microsoft.com/office/drawing/2012/chart" uri="{02D57815-91ED-43cb-92C2-25804820EDAC}">
                  <c15:fullRef>
                    <c15:sqref>'Hilfstabelle für Grafike'!$D$63:$D$69</c15:sqref>
                  </c15:fullRef>
                </c:ext>
              </c:extLst>
              <c:f>'Hilfstabelle für Grafike'!$D$63:$D$69</c:f>
              <c:numCache>
                <c:formatCode>#,##0.0</c:formatCode>
                <c:ptCount val="7"/>
                <c:pt idx="0">
                  <c:v>62.234211361472546</c:v>
                </c:pt>
                <c:pt idx="1">
                  <c:v>14.15423675023802</c:v>
                </c:pt>
                <c:pt idx="2">
                  <c:v>6.3789273246588385</c:v>
                </c:pt>
                <c:pt idx="3">
                  <c:v>4.9190733100602984</c:v>
                </c:pt>
                <c:pt idx="4">
                  <c:v>2.4436686766105997</c:v>
                </c:pt>
                <c:pt idx="5">
                  <c:v>0</c:v>
                </c:pt>
                <c:pt idx="6">
                  <c:v>0</c:v>
                </c:pt>
              </c:numCache>
            </c:numRef>
          </c:val>
          <c:extLst>
            <c:ext xmlns:c15="http://schemas.microsoft.com/office/drawing/2012/chart" uri="{02D57815-91ED-43cb-92C2-25804820EDAC}">
              <c15:datalabelsRange>
                <c15:f>'Hilfstabelle für Grafike'!$D$63:$D$69</c15:f>
                <c15:dlblRangeCache>
                  <c:ptCount val="7"/>
                  <c:pt idx="0">
                    <c:v>62,2</c:v>
                  </c:pt>
                  <c:pt idx="1">
                    <c:v>14,2</c:v>
                  </c:pt>
                  <c:pt idx="2">
                    <c:v>6,4</c:v>
                  </c:pt>
                  <c:pt idx="3">
                    <c:v>4,9</c:v>
                  </c:pt>
                  <c:pt idx="4">
                    <c:v>2,4</c:v>
                  </c:pt>
                  <c:pt idx="5">
                    <c:v>x</c:v>
                  </c:pt>
                  <c:pt idx="6">
                    <c:v>x</c:v>
                  </c:pt>
                </c15:dlblRangeCache>
              </c15:datalabelsRange>
            </c:ext>
            <c:ext xmlns:c16="http://schemas.microsoft.com/office/drawing/2014/chart" uri="{C3380CC4-5D6E-409C-BE32-E72D297353CC}">
              <c16:uniqueId val="{00000012-0905-4C8D-B846-1D3F6C0C4706}"/>
            </c:ext>
          </c:extLst>
        </c:ser>
        <c:dLbls>
          <c:dLblPos val="outEnd"/>
          <c:showLegendKey val="0"/>
          <c:showVal val="1"/>
          <c:showCatName val="0"/>
          <c:showSerName val="0"/>
          <c:showPercent val="0"/>
          <c:showBubbleSize val="0"/>
        </c:dLbls>
        <c:gapWidth val="100"/>
        <c:axId val="846693216"/>
        <c:axId val="846698792"/>
      </c:barChart>
      <c:valAx>
        <c:axId val="846698792"/>
        <c:scaling>
          <c:orientation val="minMax"/>
        </c:scaling>
        <c:delete val="1"/>
        <c:axPos val="t"/>
        <c:numFmt formatCode="#,##0.0" sourceLinked="1"/>
        <c:majorTickMark val="out"/>
        <c:minorTickMark val="none"/>
        <c:tickLblPos val="nextTo"/>
        <c:crossAx val="846693216"/>
        <c:crosses val="autoZero"/>
        <c:crossBetween val="between"/>
      </c:valAx>
      <c:catAx>
        <c:axId val="846693216"/>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mn-cs"/>
              </a:defRPr>
            </a:pPr>
            <a:endParaRPr lang="de-DE"/>
          </a:p>
        </c:txPr>
        <c:crossAx val="846698792"/>
        <c:crosses val="autoZero"/>
        <c:auto val="1"/>
        <c:lblAlgn val="ctr"/>
        <c:lblOffset val="100"/>
        <c:noMultiLvlLbl val="0"/>
      </c:catAx>
      <c:spPr>
        <a:noFill/>
        <a:ln>
          <a:noFill/>
        </a:ln>
        <a:effectLst/>
        <a:extLst>
          <a:ext uri="{91240B29-F687-4F45-9708-019B960494DF}">
            <a14:hiddenLine xmlns:a14="http://schemas.microsoft.com/office/drawing/2010/main">
              <a:noFill/>
            </a14:hiddenLine>
          </a:ext>
        </a:extLst>
      </c:spPr>
    </c:plotArea>
    <c:plotVisOnly val="1"/>
    <c:dispBlanksAs val="gap"/>
    <c:showDLblsOverMax val="0"/>
  </c:chart>
  <c:spPr>
    <a:solidFill>
      <a:srgbClr val="FFFFFF">
        <a:lumMod val="100000"/>
      </a:srgbClr>
    </a:solidFill>
    <a:ln w="9525" cap="flat" cmpd="sng" algn="ctr">
      <a:noFill/>
      <a:round/>
    </a:ln>
    <a:effectLst/>
    <a:scene3d>
      <a:camera prst="orthographicFront"/>
      <a:lightRig rig="threePt" dir="t"/>
    </a:scene3d>
    <a:sp3d/>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800">
          <a:latin typeface="Arial" panose="020B0604020202020204" pitchFamily="34" charset="0"/>
        </a:defRPr>
      </a:pPr>
      <a:endParaRPr lang="de-DE"/>
    </a:p>
  </c:txPr>
  <c:printSettings>
    <c:headerFooter/>
    <c:pageMargins b="0.78740157499999996" l="0.7" r="0.7" t="0.78740157499999996" header="0.3" footer="0.3"/>
    <c:pageSetup orientation="portrait"/>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6.1255686789151359E-2"/>
          <c:y val="0.31944444444444442"/>
          <c:w val="0.875"/>
          <c:h val="0.58333333333333337"/>
        </c:manualLayout>
      </c:layout>
      <c:barChart>
        <c:barDir val="col"/>
        <c:grouping val="clustered"/>
        <c:varyColors val="0"/>
        <c:ser>
          <c:idx val="0"/>
          <c:order val="0"/>
          <c:spPr>
            <a:solidFill>
              <a:srgbClr val="30384D"/>
            </a:solidFill>
            <a:ln>
              <a:noFill/>
            </a:ln>
            <a:effectLst/>
            <a:scene3d>
              <a:camera prst="orthographicFront"/>
              <a:lightRig rig="threePt" dir="t"/>
            </a:scene3d>
            <a:sp3d/>
            <a:extLst>
              <a:ext uri="{91240B29-F687-4F45-9708-019B960494DF}">
                <a14:hiddenLine xmlns:a14="http://schemas.microsoft.com/office/drawing/2010/main">
                  <a:noFill/>
                </a14:hiddenLine>
              </a:ext>
            </a:extLst>
          </c:spPr>
          <c:invertIfNegative val="0"/>
          <c:dLbls>
            <c:dLbl>
              <c:idx val="0"/>
              <c:tx>
                <c:rich>
                  <a:bodyPr rot="0" spcFirstLastPara="1" vertOverflow="ellipsis" vert="horz" wrap="square" lIns="38100" tIns="19050" rIns="38100" bIns="19050" anchor="ctr" anchorCtr="1">
                    <a:spAutoFit/>
                  </a:bodyPr>
                  <a:lstStyle/>
                  <a:p>
                    <a:pPr>
                      <a:defRPr sz="800" b="0" i="0" u="none" strike="noStrike" kern="1200" baseline="0">
                        <a:solidFill>
                          <a:srgbClr val="30384D"/>
                        </a:solidFill>
                        <a:latin typeface="Arial"/>
                        <a:ea typeface="Arial"/>
                        <a:cs typeface="Arial"/>
                      </a:defRPr>
                    </a:pPr>
                    <a:fld id="{87641AB2-7486-4D67-BCC7-9FEBF92B9BC3}" type="CELLRANGE">
                      <a:rPr lang="en-US"/>
                      <a:pPr>
                        <a:defRPr>
                          <a:solidFill>
                            <a:srgbClr val="30384D"/>
                          </a:solidFill>
                          <a:latin typeface="Arial"/>
                          <a:ea typeface="Arial"/>
                          <a:cs typeface="Arial"/>
                        </a:defRPr>
                      </a:pPr>
                      <a:t>[ZELLBEREICH]</a:t>
                    </a:fld>
                    <a:endParaRPr lang="de-DE"/>
                  </a:p>
                </c:rich>
              </c:tx>
              <c:numFmt formatCode="* #,##0;* \-#,##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30384D"/>
                      </a:solidFill>
                      <a:latin typeface="Arial"/>
                      <a:ea typeface="Arial"/>
                      <a:cs typeface="Arial"/>
                    </a:defRPr>
                  </a:pPr>
                  <a:endParaRPr lang="de-DE"/>
                </a:p>
              </c:txPr>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C01E-4421-900B-DB87FDAC5B30}"/>
                </c:ext>
              </c:extLst>
            </c:dLbl>
            <c:dLbl>
              <c:idx val="1"/>
              <c:tx>
                <c:rich>
                  <a:bodyPr/>
                  <a:lstStyle/>
                  <a:p>
                    <a:fld id="{7B63D8C2-5B54-4300-8147-3DDC53733689}" type="CELLRANGE">
                      <a:rPr lang="de-DE"/>
                      <a:pPr/>
                      <a:t>[ZELLBEREICH]</a:t>
                    </a:fld>
                    <a:endParaRPr lang="de-DE"/>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C01E-4421-900B-DB87FDAC5B30}"/>
                </c:ext>
              </c:extLst>
            </c:dLbl>
            <c:dLbl>
              <c:idx val="2"/>
              <c:tx>
                <c:rich>
                  <a:bodyPr rot="0" spcFirstLastPara="1" vertOverflow="ellipsis" vert="horz" wrap="square" lIns="38100" tIns="19050" rIns="38100" bIns="19050" anchor="ctr" anchorCtr="1">
                    <a:spAutoFit/>
                  </a:bodyPr>
                  <a:lstStyle/>
                  <a:p>
                    <a:pPr>
                      <a:defRPr sz="800" b="0" i="0" u="none" strike="noStrike" kern="1200" baseline="0">
                        <a:solidFill>
                          <a:srgbClr val="30384D"/>
                        </a:solidFill>
                        <a:latin typeface="Arial"/>
                        <a:ea typeface="Arial"/>
                        <a:cs typeface="Arial"/>
                      </a:defRPr>
                    </a:pPr>
                    <a:fld id="{CE0AC59C-9078-4A1D-82E7-7F237663B9B8}" type="CELLRANGE">
                      <a:rPr lang="de-DE"/>
                      <a:pPr>
                        <a:defRPr>
                          <a:solidFill>
                            <a:srgbClr val="30384D"/>
                          </a:solidFill>
                          <a:latin typeface="Arial"/>
                          <a:ea typeface="Arial"/>
                          <a:cs typeface="Arial"/>
                        </a:defRPr>
                      </a:pPr>
                      <a:t>[ZELLBEREICH]</a:t>
                    </a:fld>
                    <a:endParaRPr lang="de-DE"/>
                  </a:p>
                </c:rich>
              </c:tx>
              <c:numFmt formatCode="* #,##0;* \-#,##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30384D"/>
                      </a:solidFill>
                      <a:latin typeface="Arial"/>
                      <a:ea typeface="Arial"/>
                      <a:cs typeface="Arial"/>
                    </a:defRPr>
                  </a:pPr>
                  <a:endParaRPr lang="de-DE"/>
                </a:p>
              </c:txPr>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C01E-4421-900B-DB87FDAC5B30}"/>
                </c:ext>
              </c:extLst>
            </c:dLbl>
            <c:dLbl>
              <c:idx val="3"/>
              <c:tx>
                <c:rich>
                  <a:bodyPr/>
                  <a:lstStyle/>
                  <a:p>
                    <a:fld id="{C9DA38E9-73E9-4AFB-A023-7D6856764783}" type="CELLRANGE">
                      <a:rPr lang="de-DE"/>
                      <a:pPr/>
                      <a:t>[ZELLBEREICH]</a:t>
                    </a:fld>
                    <a:endParaRPr lang="de-DE"/>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C01E-4421-900B-DB87FDAC5B30}"/>
                </c:ext>
              </c:extLst>
            </c:dLbl>
            <c:dLbl>
              <c:idx val="4"/>
              <c:tx>
                <c:rich>
                  <a:bodyPr rot="0" spcFirstLastPara="1" vertOverflow="ellipsis" vert="horz" wrap="square" lIns="38100" tIns="19050" rIns="38100" bIns="19050" anchor="ctr" anchorCtr="1">
                    <a:spAutoFit/>
                  </a:bodyPr>
                  <a:lstStyle/>
                  <a:p>
                    <a:pPr>
                      <a:defRPr sz="800" b="0" i="0" u="none" strike="noStrike" kern="1200" baseline="0">
                        <a:solidFill>
                          <a:srgbClr val="30384D"/>
                        </a:solidFill>
                        <a:latin typeface="Arial"/>
                        <a:ea typeface="Arial"/>
                        <a:cs typeface="Arial"/>
                      </a:defRPr>
                    </a:pPr>
                    <a:fld id="{B5122EE6-C469-48C2-8AA5-E28CDD0257EA}" type="CELLRANGE">
                      <a:rPr lang="de-DE"/>
                      <a:pPr>
                        <a:defRPr>
                          <a:solidFill>
                            <a:srgbClr val="30384D"/>
                          </a:solidFill>
                          <a:latin typeface="Arial"/>
                          <a:ea typeface="Arial"/>
                          <a:cs typeface="Arial"/>
                        </a:defRPr>
                      </a:pPr>
                      <a:t>[ZELLBEREICH]</a:t>
                    </a:fld>
                    <a:endParaRPr lang="de-DE"/>
                  </a:p>
                </c:rich>
              </c:tx>
              <c:numFmt formatCode="* #,##0;* \-#,##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30384D"/>
                      </a:solidFill>
                      <a:latin typeface="Arial"/>
                      <a:ea typeface="Arial"/>
                      <a:cs typeface="Arial"/>
                    </a:defRPr>
                  </a:pPr>
                  <a:endParaRPr lang="de-DE"/>
                </a:p>
              </c:txPr>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C01E-4421-900B-DB87FDAC5B30}"/>
                </c:ext>
              </c:extLst>
            </c:dLbl>
            <c:dLbl>
              <c:idx val="5"/>
              <c:tx>
                <c:rich>
                  <a:bodyPr/>
                  <a:lstStyle/>
                  <a:p>
                    <a:fld id="{32311524-79BD-4D0C-A22C-5D1EC6088B0E}" type="CELLRANGE">
                      <a:rPr lang="de-DE"/>
                      <a:pPr/>
                      <a:t>[ZELLBEREICH]</a:t>
                    </a:fld>
                    <a:endParaRPr lang="de-DE"/>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C01E-4421-900B-DB87FDAC5B30}"/>
                </c:ext>
              </c:extLst>
            </c:dLbl>
            <c:dLbl>
              <c:idx val="6"/>
              <c:delete val="1"/>
              <c:extLst>
                <c:ext xmlns:c15="http://schemas.microsoft.com/office/drawing/2012/chart" uri="{CE6537A1-D6FC-4f65-9D91-7224C49458BB}"/>
                <c:ext xmlns:c16="http://schemas.microsoft.com/office/drawing/2014/chart" uri="{C3380CC4-5D6E-409C-BE32-E72D297353CC}">
                  <c16:uniqueId val="{00000006-C01E-4421-900B-DB87FDAC5B30}"/>
                </c:ext>
              </c:extLst>
            </c:dLbl>
            <c:dLbl>
              <c:idx val="8"/>
              <c:delete val="1"/>
              <c:extLst>
                <c:ext xmlns:c15="http://schemas.microsoft.com/office/drawing/2012/chart" uri="{CE6537A1-D6FC-4f65-9D91-7224C49458BB}"/>
                <c:ext xmlns:c16="http://schemas.microsoft.com/office/drawing/2014/chart" uri="{C3380CC4-5D6E-409C-BE32-E72D297353CC}">
                  <c16:uniqueId val="{00000007-C01E-4421-900B-DB87FDAC5B30}"/>
                </c:ext>
              </c:extLst>
            </c:dLbl>
            <c:dLbl>
              <c:idx val="10"/>
              <c:delete val="1"/>
              <c:extLst>
                <c:ext xmlns:c15="http://schemas.microsoft.com/office/drawing/2012/chart" uri="{CE6537A1-D6FC-4f65-9D91-7224C49458BB}"/>
                <c:ext xmlns:c16="http://schemas.microsoft.com/office/drawing/2014/chart" uri="{C3380CC4-5D6E-409C-BE32-E72D297353CC}">
                  <c16:uniqueId val="{00000008-C01E-4421-900B-DB87FDAC5B30}"/>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30384D"/>
                    </a:solidFill>
                    <a:latin typeface="Arial"/>
                    <a:ea typeface="Arial"/>
                    <a:cs typeface="Arial"/>
                  </a:defRPr>
                </a:pPr>
                <a:endParaRPr lang="de-DE"/>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'8.1'!$B$8:$G$8</c:f>
              <c:strCache>
                <c:ptCount val="6"/>
                <c:pt idx="0">
                  <c:v>2017/18</c:v>
                </c:pt>
                <c:pt idx="1">
                  <c:v>2018/19</c:v>
                </c:pt>
                <c:pt idx="2">
                  <c:v>2019/20</c:v>
                </c:pt>
                <c:pt idx="3">
                  <c:v>2020/21</c:v>
                </c:pt>
                <c:pt idx="4">
                  <c:v>2021/22</c:v>
                </c:pt>
                <c:pt idx="5">
                  <c:v>2022/23</c:v>
                </c:pt>
              </c:strCache>
            </c:strRef>
          </c:cat>
          <c:val>
            <c:numRef>
              <c:f>'Hilfstabelle für Grafike'!$J$145:$O$145</c:f>
              <c:numCache>
                <c:formatCode>General</c:formatCode>
                <c:ptCount val="6"/>
                <c:pt idx="0">
                  <c:v>4586</c:v>
                </c:pt>
                <c:pt idx="1">
                  <c:v>4586</c:v>
                </c:pt>
                <c:pt idx="2">
                  <c:v>3960</c:v>
                </c:pt>
                <c:pt idx="3">
                  <c:v>3600</c:v>
                </c:pt>
                <c:pt idx="4">
                  <c:v>3368</c:v>
                </c:pt>
                <c:pt idx="5">
                  <c:v>3151</c:v>
                </c:pt>
              </c:numCache>
            </c:numRef>
          </c:val>
          <c:extLst>
            <c:ext xmlns:c15="http://schemas.microsoft.com/office/drawing/2012/chart" uri="{02D57815-91ED-43cb-92C2-25804820EDAC}">
              <c15:datalabelsRange>
                <c15:f>'Hilfstabelle für Grafike'!$J$145:$O$145</c15:f>
                <c15:dlblRangeCache>
                  <c:ptCount val="6"/>
                  <c:pt idx="0">
                    <c:v>4586</c:v>
                  </c:pt>
                  <c:pt idx="1">
                    <c:v>4586</c:v>
                  </c:pt>
                  <c:pt idx="2">
                    <c:v>3960</c:v>
                  </c:pt>
                  <c:pt idx="3">
                    <c:v>3600</c:v>
                  </c:pt>
                  <c:pt idx="4">
                    <c:v>3368</c:v>
                  </c:pt>
                  <c:pt idx="5">
                    <c:v>3151</c:v>
                  </c:pt>
                </c15:dlblRangeCache>
              </c15:datalabelsRange>
            </c:ext>
            <c:ext xmlns:c16="http://schemas.microsoft.com/office/drawing/2014/chart" uri="{C3380CC4-5D6E-409C-BE32-E72D297353CC}">
              <c16:uniqueId val="{00000009-C01E-4421-900B-DB87FDAC5B30}"/>
            </c:ext>
          </c:extLst>
        </c:ser>
        <c:dLbls>
          <c:showLegendKey val="0"/>
          <c:showVal val="0"/>
          <c:showCatName val="0"/>
          <c:showSerName val="0"/>
          <c:showPercent val="0"/>
          <c:showBubbleSize val="0"/>
        </c:dLbls>
        <c:gapWidth val="70"/>
        <c:overlap val="-27"/>
        <c:axId val="487901192"/>
        <c:axId val="487901848"/>
      </c:barChart>
      <c:catAx>
        <c:axId val="487901192"/>
        <c:scaling>
          <c:orientation val="minMax"/>
        </c:scaling>
        <c:delete val="0"/>
        <c:axPos val="b"/>
        <c:numFmt formatCode="General" sourceLinked="1"/>
        <c:majorTickMark val="none"/>
        <c:minorTickMark val="none"/>
        <c:tickLblPos val="nextTo"/>
        <c:spPr>
          <a:noFill/>
          <a:ln w="9525" cap="flat" cmpd="sng" algn="ctr">
            <a:solidFill>
              <a:srgbClr val="404040"/>
            </a:solidFill>
            <a:round/>
          </a:ln>
          <a:effectLst/>
        </c:spPr>
        <c:txPr>
          <a:bodyPr rot="-60000000" spcFirstLastPara="1" vertOverflow="ellipsis" vert="horz" wrap="square" anchor="ctr" anchorCtr="1"/>
          <a:lstStyle/>
          <a:p>
            <a:pPr>
              <a:defRPr sz="800" b="0" i="0" u="none" strike="noStrike" kern="1200" baseline="0">
                <a:solidFill>
                  <a:srgbClr val="404040"/>
                </a:solidFill>
                <a:latin typeface="Arial"/>
                <a:ea typeface="Arial"/>
                <a:cs typeface="Arial"/>
              </a:defRPr>
            </a:pPr>
            <a:endParaRPr lang="de-DE"/>
          </a:p>
        </c:txPr>
        <c:crossAx val="487901848"/>
        <c:crosses val="autoZero"/>
        <c:auto val="1"/>
        <c:lblAlgn val="ctr"/>
        <c:lblOffset val="100"/>
        <c:tickLblSkip val="1"/>
        <c:noMultiLvlLbl val="0"/>
      </c:catAx>
      <c:valAx>
        <c:axId val="487901848"/>
        <c:scaling>
          <c:orientation val="minMax"/>
        </c:scaling>
        <c:delete val="1"/>
        <c:axPos val="l"/>
        <c:numFmt formatCode="General" sourceLinked="1"/>
        <c:majorTickMark val="out"/>
        <c:minorTickMark val="none"/>
        <c:tickLblPos val="nextTo"/>
        <c:crossAx val="487901192"/>
        <c:crosses val="autoZero"/>
        <c:crossBetween val="between"/>
      </c:valAx>
      <c:spPr>
        <a:noFill/>
        <a:ln>
          <a:noFill/>
        </a:ln>
        <a:effectLst/>
        <a:extLst>
          <a:ext uri="{91240B29-F687-4F45-9708-019B960494DF}">
            <a14:hiddenLine xmlns:a14="http://schemas.microsoft.com/office/drawing/2010/main">
              <a:noFill/>
            </a14:hiddenLine>
          </a:ext>
        </a:extLst>
      </c:spPr>
    </c:plotArea>
    <c:plotVisOnly val="1"/>
    <c:dispBlanksAs val="gap"/>
    <c:showDLblsOverMax val="0"/>
  </c:chart>
  <c:spPr>
    <a:solidFill>
      <a:srgbClr val="FFFFFF">
        <a:lumMod val="100000"/>
      </a:srgbClr>
    </a:solidFill>
    <a:ln w="9525" cap="flat" cmpd="sng" algn="ctr">
      <a:noFill/>
      <a:round/>
    </a:ln>
    <a:effectLst/>
    <a:scene3d>
      <a:camera prst="orthographicFront"/>
      <a:lightRig rig="threePt" dir="t"/>
    </a:scene3d>
    <a:sp3d/>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800">
          <a:latin typeface="Arial" panose="020B0604020202020204" pitchFamily="34" charset="0"/>
        </a:defRPr>
      </a:pPr>
      <a:endParaRPr lang="de-DE"/>
    </a:p>
  </c:txPr>
  <c:printSettings>
    <c:headerFooter/>
    <c:pageMargins b="0.78740157499999996" l="0.7" r="0.7" t="0.78740157499999996" header="0.3" footer="0.3"/>
    <c:pageSetup orientation="portrait"/>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944690092813388E-2"/>
          <c:y val="0.13030014286188907"/>
          <c:w val="0.8724654228690728"/>
          <c:h val="0.64508569588070419"/>
        </c:manualLayout>
      </c:layout>
      <c:barChart>
        <c:barDir val="col"/>
        <c:grouping val="clustered"/>
        <c:varyColors val="0"/>
        <c:ser>
          <c:idx val="0"/>
          <c:order val="0"/>
          <c:spPr>
            <a:solidFill>
              <a:srgbClr val="747C8F"/>
            </a:solidFill>
            <a:ln>
              <a:noFill/>
            </a:ln>
            <a:effectLst/>
            <a:scene3d>
              <a:camera prst="orthographicFront"/>
              <a:lightRig rig="threePt" dir="t"/>
            </a:scene3d>
            <a:sp3d/>
            <a:extLst>
              <a:ext uri="{91240B29-F687-4F45-9708-019B960494DF}">
                <a14:hiddenLine xmlns:a14="http://schemas.microsoft.com/office/drawing/2010/main">
                  <a:noFill/>
                </a14:hiddenLine>
              </a:ext>
            </a:extLst>
          </c:spPr>
          <c:invertIfNegative val="0"/>
          <c:dLbls>
            <c:dLbl>
              <c:idx val="0"/>
              <c:tx>
                <c:rich>
                  <a:bodyPr rot="0" spcFirstLastPara="1" vertOverflow="ellipsis" vert="horz" wrap="square" lIns="38100" tIns="19050" rIns="38100" bIns="19050" anchor="ctr" anchorCtr="1">
                    <a:spAutoFit/>
                  </a:bodyPr>
                  <a:lstStyle/>
                  <a:p>
                    <a:pPr>
                      <a:defRPr sz="800" b="0" i="0" u="none" strike="noStrike" kern="1200" baseline="0">
                        <a:solidFill>
                          <a:srgbClr val="747C8F"/>
                        </a:solidFill>
                        <a:latin typeface="Arial"/>
                        <a:ea typeface="Arial"/>
                        <a:cs typeface="Arial"/>
                      </a:defRPr>
                    </a:pPr>
                    <a:fld id="{85348BF3-63E8-4886-9AB2-D1209C34AC9C}" type="CELLRANGE">
                      <a:rPr lang="de-DE"/>
                      <a:pPr>
                        <a:defRPr>
                          <a:solidFill>
                            <a:srgbClr val="747C8F"/>
                          </a:solidFill>
                          <a:latin typeface="Arial"/>
                          <a:ea typeface="Arial"/>
                          <a:cs typeface="Arial"/>
                        </a:defRPr>
                      </a:pPr>
                      <a:t>[ZELLBEREICH]</a:t>
                    </a:fld>
                    <a:endParaRPr lang="de-DE"/>
                  </a:p>
                </c:rich>
              </c:tx>
              <c:numFmt formatCode="* #,##0;* \-#,##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747C8F"/>
                      </a:solidFill>
                      <a:latin typeface="Arial"/>
                      <a:ea typeface="Arial"/>
                      <a:cs typeface="Arial"/>
                    </a:defRPr>
                  </a:pPr>
                  <a:endParaRPr lang="de-DE"/>
                </a:p>
              </c:txPr>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3321-4968-BE1B-A40486AB3F91}"/>
                </c:ext>
              </c:extLst>
            </c:dLbl>
            <c:dLbl>
              <c:idx val="1"/>
              <c:tx>
                <c:rich>
                  <a:bodyPr/>
                  <a:lstStyle/>
                  <a:p>
                    <a:fld id="{B03D1F60-9F57-4BF4-99C8-4B9C47266E99}" type="CELLRANGE">
                      <a:rPr lang="en-US"/>
                      <a:pPr/>
                      <a:t>[ZELLBEREICH]</a:t>
                    </a:fld>
                    <a:endParaRPr lang="de-D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3321-4968-BE1B-A40486AB3F91}"/>
                </c:ext>
              </c:extLst>
            </c:dLbl>
            <c:dLbl>
              <c:idx val="2"/>
              <c:tx>
                <c:rich>
                  <a:bodyPr rot="0" spcFirstLastPara="1" vertOverflow="ellipsis" vert="horz" wrap="square" lIns="38100" tIns="19050" rIns="38100" bIns="19050" anchor="ctr" anchorCtr="1">
                    <a:spAutoFit/>
                  </a:bodyPr>
                  <a:lstStyle/>
                  <a:p>
                    <a:pPr>
                      <a:defRPr sz="800" b="0" i="0" u="none" strike="noStrike" kern="1200" baseline="0">
                        <a:solidFill>
                          <a:srgbClr val="747C8F"/>
                        </a:solidFill>
                        <a:latin typeface="Arial"/>
                        <a:ea typeface="Arial"/>
                        <a:cs typeface="Arial"/>
                      </a:defRPr>
                    </a:pPr>
                    <a:fld id="{E97C52BB-9EDC-4E20-B5EF-D2C79F158EF2}" type="CELLRANGE">
                      <a:rPr lang="de-DE"/>
                      <a:pPr>
                        <a:defRPr>
                          <a:solidFill>
                            <a:srgbClr val="747C8F"/>
                          </a:solidFill>
                          <a:latin typeface="Arial"/>
                          <a:ea typeface="Arial"/>
                          <a:cs typeface="Arial"/>
                        </a:defRPr>
                      </a:pPr>
                      <a:t>[ZELLBEREICH]</a:t>
                    </a:fld>
                    <a:endParaRPr lang="de-DE"/>
                  </a:p>
                </c:rich>
              </c:tx>
              <c:numFmt formatCode="* #,##0;* \-#,##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747C8F"/>
                      </a:solidFill>
                      <a:latin typeface="Arial"/>
                      <a:ea typeface="Arial"/>
                      <a:cs typeface="Arial"/>
                    </a:defRPr>
                  </a:pPr>
                  <a:endParaRPr lang="de-DE"/>
                </a:p>
              </c:txPr>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3321-4968-BE1B-A40486AB3F91}"/>
                </c:ext>
              </c:extLst>
            </c:dLbl>
            <c:dLbl>
              <c:idx val="3"/>
              <c:tx>
                <c:rich>
                  <a:bodyPr/>
                  <a:lstStyle/>
                  <a:p>
                    <a:fld id="{661E7C25-92F2-4EEE-A304-38D55F24CC30}" type="CELLRANGE">
                      <a:rPr lang="en-US"/>
                      <a:pPr/>
                      <a:t>[ZELLBEREICH]</a:t>
                    </a:fld>
                    <a:endParaRPr lang="de-D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3321-4968-BE1B-A40486AB3F91}"/>
                </c:ext>
              </c:extLst>
            </c:dLbl>
            <c:dLbl>
              <c:idx val="4"/>
              <c:tx>
                <c:rich>
                  <a:bodyPr rot="0" spcFirstLastPara="1" vertOverflow="ellipsis" vert="horz" wrap="square" lIns="38100" tIns="19050" rIns="38100" bIns="19050" anchor="ctr" anchorCtr="1">
                    <a:spAutoFit/>
                  </a:bodyPr>
                  <a:lstStyle/>
                  <a:p>
                    <a:pPr>
                      <a:defRPr sz="800" b="0" i="0" u="none" strike="noStrike" kern="1200" baseline="0">
                        <a:solidFill>
                          <a:srgbClr val="747C8F"/>
                        </a:solidFill>
                        <a:latin typeface="Arial"/>
                        <a:ea typeface="Arial"/>
                        <a:cs typeface="Arial"/>
                      </a:defRPr>
                    </a:pPr>
                    <a:fld id="{C41CDEB1-F3A5-4005-B34A-EBC3E0FC2F32}" type="CELLRANGE">
                      <a:rPr lang="de-DE"/>
                      <a:pPr>
                        <a:defRPr>
                          <a:solidFill>
                            <a:srgbClr val="747C8F"/>
                          </a:solidFill>
                          <a:latin typeface="Arial"/>
                          <a:ea typeface="Arial"/>
                          <a:cs typeface="Arial"/>
                        </a:defRPr>
                      </a:pPr>
                      <a:t>[ZELLBEREICH]</a:t>
                    </a:fld>
                    <a:endParaRPr lang="de-DE"/>
                  </a:p>
                </c:rich>
              </c:tx>
              <c:numFmt formatCode="* #,##0;* \-#,##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747C8F"/>
                      </a:solidFill>
                      <a:latin typeface="Arial"/>
                      <a:ea typeface="Arial"/>
                      <a:cs typeface="Arial"/>
                    </a:defRPr>
                  </a:pPr>
                  <a:endParaRPr lang="de-DE"/>
                </a:p>
              </c:txPr>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321-4968-BE1B-A40486AB3F91}"/>
                </c:ext>
              </c:extLst>
            </c:dLbl>
            <c:dLbl>
              <c:idx val="5"/>
              <c:tx>
                <c:rich>
                  <a:bodyPr/>
                  <a:lstStyle/>
                  <a:p>
                    <a:fld id="{F8D4B188-D60E-4289-BCD3-487E3A7D512A}" type="CELLRANGE">
                      <a:rPr lang="en-US"/>
                      <a:pPr/>
                      <a:t>[ZELLBEREICH]</a:t>
                    </a:fld>
                    <a:endParaRPr lang="de-D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3321-4968-BE1B-A40486AB3F91}"/>
                </c:ext>
              </c:extLst>
            </c:dLbl>
            <c:dLbl>
              <c:idx val="6"/>
              <c:delete val="1"/>
              <c:extLst>
                <c:ext xmlns:c15="http://schemas.microsoft.com/office/drawing/2012/chart" uri="{CE6537A1-D6FC-4f65-9D91-7224C49458BB}"/>
                <c:ext xmlns:c16="http://schemas.microsoft.com/office/drawing/2014/chart" uri="{C3380CC4-5D6E-409C-BE32-E72D297353CC}">
                  <c16:uniqueId val="{00000006-3321-4968-BE1B-A40486AB3F91}"/>
                </c:ext>
              </c:extLst>
            </c:dLbl>
            <c:dLbl>
              <c:idx val="7"/>
              <c:delete val="1"/>
              <c:extLst>
                <c:ext xmlns:c15="http://schemas.microsoft.com/office/drawing/2012/chart" uri="{CE6537A1-D6FC-4f65-9D91-7224C49458BB}"/>
                <c:ext xmlns:c16="http://schemas.microsoft.com/office/drawing/2014/chart" uri="{C3380CC4-5D6E-409C-BE32-E72D297353CC}">
                  <c16:uniqueId val="{00000007-3321-4968-BE1B-A40486AB3F91}"/>
                </c:ext>
              </c:extLst>
            </c:dLbl>
            <c:dLbl>
              <c:idx val="8"/>
              <c:delete val="1"/>
              <c:extLst>
                <c:ext xmlns:c15="http://schemas.microsoft.com/office/drawing/2012/chart" uri="{CE6537A1-D6FC-4f65-9D91-7224C49458BB}"/>
                <c:ext xmlns:c16="http://schemas.microsoft.com/office/drawing/2014/chart" uri="{C3380CC4-5D6E-409C-BE32-E72D297353CC}">
                  <c16:uniqueId val="{00000008-3321-4968-BE1B-A40486AB3F91}"/>
                </c:ext>
              </c:extLst>
            </c:dLbl>
            <c:dLbl>
              <c:idx val="9"/>
              <c:delete val="1"/>
              <c:extLst>
                <c:ext xmlns:c15="http://schemas.microsoft.com/office/drawing/2012/chart" uri="{CE6537A1-D6FC-4f65-9D91-7224C49458BB}"/>
                <c:ext xmlns:c16="http://schemas.microsoft.com/office/drawing/2014/chart" uri="{C3380CC4-5D6E-409C-BE32-E72D297353CC}">
                  <c16:uniqueId val="{00000009-3321-4968-BE1B-A40486AB3F91}"/>
                </c:ext>
              </c:extLst>
            </c:dLbl>
            <c:dLbl>
              <c:idx val="10"/>
              <c:delete val="1"/>
              <c:extLst>
                <c:ext xmlns:c15="http://schemas.microsoft.com/office/drawing/2012/chart" uri="{CE6537A1-D6FC-4f65-9D91-7224C49458BB}"/>
                <c:ext xmlns:c16="http://schemas.microsoft.com/office/drawing/2014/chart" uri="{C3380CC4-5D6E-409C-BE32-E72D297353CC}">
                  <c16:uniqueId val="{0000000A-3321-4968-BE1B-A40486AB3F91}"/>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747C8F"/>
                    </a:solidFill>
                    <a:latin typeface="Arial"/>
                    <a:ea typeface="Arial"/>
                    <a:cs typeface="Arial"/>
                  </a:defRPr>
                </a:pPr>
                <a:endParaRPr lang="de-DE"/>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'8.2'!$B$8:$G$8</c:f>
              <c:strCache>
                <c:ptCount val="6"/>
                <c:pt idx="0">
                  <c:v>2017/18</c:v>
                </c:pt>
                <c:pt idx="1">
                  <c:v>2018/19</c:v>
                </c:pt>
                <c:pt idx="2">
                  <c:v>2019/20</c:v>
                </c:pt>
                <c:pt idx="3">
                  <c:v>2020/21</c:v>
                </c:pt>
                <c:pt idx="4">
                  <c:v>2021/22</c:v>
                </c:pt>
                <c:pt idx="5">
                  <c:v>2022/23</c:v>
                </c:pt>
              </c:strCache>
            </c:strRef>
          </c:cat>
          <c:val>
            <c:numRef>
              <c:f>'Hilfstabelle für Grafike'!$J$156:$O$156</c:f>
              <c:numCache>
                <c:formatCode>General</c:formatCode>
                <c:ptCount val="6"/>
                <c:pt idx="0">
                  <c:v>4589</c:v>
                </c:pt>
                <c:pt idx="1">
                  <c:v>4207</c:v>
                </c:pt>
                <c:pt idx="2">
                  <c:v>4061</c:v>
                </c:pt>
                <c:pt idx="3">
                  <c:v>3593</c:v>
                </c:pt>
                <c:pt idx="4">
                  <c:v>3467</c:v>
                </c:pt>
                <c:pt idx="5">
                  <c:v>3128</c:v>
                </c:pt>
              </c:numCache>
            </c:numRef>
          </c:val>
          <c:extLst>
            <c:ext xmlns:c15="http://schemas.microsoft.com/office/drawing/2012/chart" uri="{02D57815-91ED-43cb-92C2-25804820EDAC}">
              <c15:datalabelsRange>
                <c15:f>'Hilfstabelle für Grafike'!$J$156:$O$156</c15:f>
                <c15:dlblRangeCache>
                  <c:ptCount val="6"/>
                  <c:pt idx="0">
                    <c:v>4589</c:v>
                  </c:pt>
                  <c:pt idx="1">
                    <c:v>4207</c:v>
                  </c:pt>
                  <c:pt idx="2">
                    <c:v>4061</c:v>
                  </c:pt>
                  <c:pt idx="3">
                    <c:v>3593</c:v>
                  </c:pt>
                  <c:pt idx="4">
                    <c:v>3467</c:v>
                  </c:pt>
                  <c:pt idx="5">
                    <c:v>3128</c:v>
                  </c:pt>
                </c15:dlblRangeCache>
              </c15:datalabelsRange>
            </c:ext>
            <c:ext xmlns:c16="http://schemas.microsoft.com/office/drawing/2014/chart" uri="{C3380CC4-5D6E-409C-BE32-E72D297353CC}">
              <c16:uniqueId val="{0000000B-3321-4968-BE1B-A40486AB3F91}"/>
            </c:ext>
          </c:extLst>
        </c:ser>
        <c:dLbls>
          <c:showLegendKey val="0"/>
          <c:showVal val="0"/>
          <c:showCatName val="0"/>
          <c:showSerName val="0"/>
          <c:showPercent val="0"/>
          <c:showBubbleSize val="0"/>
        </c:dLbls>
        <c:gapWidth val="70"/>
        <c:overlap val="-27"/>
        <c:axId val="487901192"/>
        <c:axId val="487901848"/>
      </c:barChart>
      <c:catAx>
        <c:axId val="487901192"/>
        <c:scaling>
          <c:orientation val="minMax"/>
        </c:scaling>
        <c:delete val="0"/>
        <c:axPos val="b"/>
        <c:numFmt formatCode="General" sourceLinked="1"/>
        <c:majorTickMark val="none"/>
        <c:minorTickMark val="none"/>
        <c:tickLblPos val="nextTo"/>
        <c:spPr>
          <a:noFill/>
          <a:ln w="9525" cap="flat" cmpd="sng" algn="ctr">
            <a:solidFill>
              <a:srgbClr val="404040"/>
            </a:solidFill>
            <a:round/>
          </a:ln>
          <a:effectLst/>
        </c:spPr>
        <c:txPr>
          <a:bodyPr rot="-60000000" spcFirstLastPara="1" vertOverflow="ellipsis" vert="horz" wrap="square" anchor="ctr" anchorCtr="1"/>
          <a:lstStyle/>
          <a:p>
            <a:pPr>
              <a:defRPr sz="800" b="0" i="0" u="none" strike="noStrike" kern="1200" baseline="0">
                <a:solidFill>
                  <a:srgbClr val="404040"/>
                </a:solidFill>
                <a:latin typeface="Arial"/>
                <a:ea typeface="Arial"/>
                <a:cs typeface="Arial"/>
              </a:defRPr>
            </a:pPr>
            <a:endParaRPr lang="de-DE"/>
          </a:p>
        </c:txPr>
        <c:crossAx val="487901848"/>
        <c:crosses val="autoZero"/>
        <c:auto val="1"/>
        <c:lblAlgn val="ctr"/>
        <c:lblOffset val="100"/>
        <c:tickLblSkip val="1"/>
        <c:noMultiLvlLbl val="0"/>
      </c:catAx>
      <c:valAx>
        <c:axId val="487901848"/>
        <c:scaling>
          <c:orientation val="minMax"/>
        </c:scaling>
        <c:delete val="1"/>
        <c:axPos val="l"/>
        <c:numFmt formatCode="General" sourceLinked="1"/>
        <c:majorTickMark val="out"/>
        <c:minorTickMark val="none"/>
        <c:tickLblPos val="nextTo"/>
        <c:crossAx val="487901192"/>
        <c:crosses val="autoZero"/>
        <c:crossBetween val="between"/>
      </c:valAx>
      <c:spPr>
        <a:noFill/>
        <a:ln>
          <a:noFill/>
        </a:ln>
        <a:effectLst/>
        <a:extLst>
          <a:ext uri="{91240B29-F687-4F45-9708-019B960494DF}">
            <a14:hiddenLine xmlns:a14="http://schemas.microsoft.com/office/drawing/2010/main">
              <a:noFill/>
            </a14:hiddenLine>
          </a:ext>
        </a:extLst>
      </c:spPr>
    </c:plotArea>
    <c:plotVisOnly val="1"/>
    <c:dispBlanksAs val="gap"/>
    <c:showDLblsOverMax val="0"/>
  </c:chart>
  <c:spPr>
    <a:solidFill>
      <a:srgbClr val="FFFFFF">
        <a:lumMod val="100000"/>
      </a:srgbClr>
    </a:solidFill>
    <a:ln w="9525" cap="flat" cmpd="sng" algn="ctr">
      <a:noFill/>
      <a:round/>
    </a:ln>
    <a:effectLst/>
    <a:scene3d>
      <a:camera prst="orthographicFront"/>
      <a:lightRig rig="threePt" dir="t"/>
    </a:scene3d>
    <a:sp3d/>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800">
          <a:latin typeface="Arial" panose="020B0604020202020204" pitchFamily="34" charset="0"/>
        </a:defRPr>
      </a:pPr>
      <a:endParaRPr lang="de-DE"/>
    </a:p>
  </c:txPr>
  <c:printSettings>
    <c:headerFooter/>
    <c:pageMargins b="0.78740157499999996" l="0.7" r="0.7" t="0.78740157499999996" header="0.3" footer="0.3"/>
    <c:pageSetup orientation="portrait"/>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Style="combo" dx="16" fmlaLink="'Steuerung Klapplisten'!$A$6" fmlaRange="'Steuerung Klapplisten'!$A$4:$A$5" noThreeD="1" sel="1" val="0"/>
</file>

<file path=xl/ctrlProps/ctrlProp10.xml><?xml version="1.0" encoding="utf-8"?>
<formControlPr xmlns="http://schemas.microsoft.com/office/spreadsheetml/2009/9/main" objectType="Drop" dropLines="3" dropStyle="combo" dx="16" fmlaLink="'Steuerung Klapplisten'!$A$75" fmlaRange="'Steuerung Klapplisten'!$A$72:$A$74" noThreeD="1" sel="3" val="0"/>
</file>

<file path=xl/ctrlProps/ctrlProp11.xml><?xml version="1.0" encoding="utf-8"?>
<formControlPr xmlns="http://schemas.microsoft.com/office/spreadsheetml/2009/9/main" objectType="Drop" dropLines="2" dropStyle="combo" dx="16" fmlaLink="'Steuerung Klapplisten'!$A$69" fmlaRange="'Steuerung Klapplisten'!$A$67:$A$68" noThreeD="1" sel="1" val="0"/>
</file>

<file path=xl/ctrlProps/ctrlProp12.xml><?xml version="1.0" encoding="utf-8"?>
<formControlPr xmlns="http://schemas.microsoft.com/office/spreadsheetml/2009/9/main" objectType="Drop" dropLines="3" dropStyle="combo" dx="16" fmlaLink="'Steuerung Klapplisten'!$A$63" fmlaRange="'Steuerung Klapplisten'!$A$60:$A$62" noThreeD="1" sel="1" val="0"/>
</file>

<file path=xl/ctrlProps/ctrlProp13.xml><?xml version="1.0" encoding="utf-8"?>
<formControlPr xmlns="http://schemas.microsoft.com/office/spreadsheetml/2009/9/main" objectType="Drop" dropStyle="combo" dx="16" fmlaLink="'Steuerung Klapplisten'!$A$79" fmlaRange="'Steuerung Klapplisten'!$A$80:$A$84" noThreeD="1" sel="1" val="0"/>
</file>

<file path=xl/ctrlProps/ctrlProp14.xml><?xml version="1.0" encoding="utf-8"?>
<formControlPr xmlns="http://schemas.microsoft.com/office/spreadsheetml/2009/9/main" objectType="Drop" dropStyle="combo" dx="16" fmlaLink="'Steuerung Klapplisten'!$A$79" fmlaRange="'Steuerung Klapplisten'!$A$80:$A$84" noThreeD="1" sel="1" val="0"/>
</file>

<file path=xl/ctrlProps/ctrlProp15.xml><?xml version="1.0" encoding="utf-8"?>
<formControlPr xmlns="http://schemas.microsoft.com/office/spreadsheetml/2009/9/main" objectType="Drop" dropLines="5" dropStyle="combo" dx="16" fmlaLink="'Steuerung Klapplisten'!$A$50" fmlaRange="'Steuerung Klapplisten'!$A$45:$A$49" noThreeD="1" sel="1" val="0"/>
</file>

<file path=xl/ctrlProps/ctrlProp16.xml><?xml version="1.0" encoding="utf-8"?>
<formControlPr xmlns="http://schemas.microsoft.com/office/spreadsheetml/2009/9/main" objectType="Drop" dropStyle="combo" dx="16" fmlaLink="'Steuerung Klapplisten'!$A$79" fmlaRange="'Steuerung Klapplisten'!$A$80:$A$84" noThreeD="1" sel="1" val="0"/>
</file>

<file path=xl/ctrlProps/ctrlProp17.xml><?xml version="1.0" encoding="utf-8"?>
<formControlPr xmlns="http://schemas.microsoft.com/office/spreadsheetml/2009/9/main" objectType="Drop" dropLines="3" dropStyle="combo" dx="16" fmlaLink="'Steuerung Klapplisten'!$A$56" fmlaRange="'Steuerung Klapplisten'!$A$53:$A$55" noThreeD="1" sel="1" val="0"/>
</file>

<file path=xl/ctrlProps/ctrlProp18.xml><?xml version="1.0" encoding="utf-8"?>
<formControlPr xmlns="http://schemas.microsoft.com/office/spreadsheetml/2009/9/main" objectType="Drop" dropStyle="combo" dx="16" fmlaLink="'Steuerung Klapplisten'!$A$79" fmlaRange="'Steuerung Klapplisten'!$A$80:$A$84" noThreeD="1" sel="1" val="0"/>
</file>

<file path=xl/ctrlProps/ctrlProp2.xml><?xml version="1.0" encoding="utf-8"?>
<formControlPr xmlns="http://schemas.microsoft.com/office/spreadsheetml/2009/9/main" objectType="Drop" dropLines="20" dropStyle="combo" dx="16" fmlaLink="'Steuerung Klapplisten'!$A$79" fmlaRange="'Steuerung Klapplisten'!$A$80:$A$84" noThreeD="1" sel="1" val="0"/>
</file>

<file path=xl/ctrlProps/ctrlProp3.xml><?xml version="1.0" encoding="utf-8"?>
<formControlPr xmlns="http://schemas.microsoft.com/office/spreadsheetml/2009/9/main" objectType="Drop" dropLines="5" dropStyle="combo" dx="16" fmlaLink="'Steuerung Klapplisten'!$A$14" fmlaRange="'Steuerung Klapplisten'!$A$9:$A$13" noThreeD="1" sel="1" val="0"/>
</file>

<file path=xl/ctrlProps/ctrlProp4.xml><?xml version="1.0" encoding="utf-8"?>
<formControlPr xmlns="http://schemas.microsoft.com/office/spreadsheetml/2009/9/main" objectType="Drop" dropStyle="combo" dx="16" fmlaLink="'Steuerung Klapplisten'!$A$79" fmlaRange="'Steuerung Klapplisten'!$A$80:$A$84" noThreeD="1" sel="1" val="0"/>
</file>

<file path=xl/ctrlProps/ctrlProp5.xml><?xml version="1.0" encoding="utf-8"?>
<formControlPr xmlns="http://schemas.microsoft.com/office/spreadsheetml/2009/9/main" objectType="Drop" dropLines="5" dropStyle="combo" dx="16" fmlaLink="'Steuerung Klapplisten'!$A$22" fmlaRange="'Steuerung Klapplisten'!$A$17:$A$21" noThreeD="1" sel="1" val="0"/>
</file>

<file path=xl/ctrlProps/ctrlProp6.xml><?xml version="1.0" encoding="utf-8"?>
<formControlPr xmlns="http://schemas.microsoft.com/office/spreadsheetml/2009/9/main" objectType="Drop" dropStyle="combo" dx="16" fmlaLink="'Steuerung Klapplisten'!$A$79" fmlaRange="'Steuerung Klapplisten'!$A$80:$A$84" noThreeD="1" sel="1" val="0"/>
</file>

<file path=xl/ctrlProps/ctrlProp7.xml><?xml version="1.0" encoding="utf-8"?>
<formControlPr xmlns="http://schemas.microsoft.com/office/spreadsheetml/2009/9/main" objectType="Drop" dropLines="5" dropStyle="combo" dx="16" fmlaLink="'Steuerung Klapplisten'!$A$30" fmlaRange="'Steuerung Klapplisten'!$A$25:$A$29" noThreeD="1" sel="1" val="0"/>
</file>

<file path=xl/ctrlProps/ctrlProp8.xml><?xml version="1.0" encoding="utf-8"?>
<formControlPr xmlns="http://schemas.microsoft.com/office/spreadsheetml/2009/9/main" objectType="Drop" dropStyle="combo" dx="16" fmlaLink="'Steuerung Klapplisten'!$A$79" fmlaRange="'Steuerung Klapplisten'!$A$80:$A$84" noThreeD="1" sel="1" val="0"/>
</file>

<file path=xl/ctrlProps/ctrlProp9.xml><?xml version="1.0" encoding="utf-8"?>
<formControlPr xmlns="http://schemas.microsoft.com/office/spreadsheetml/2009/9/main" objectType="Drop" dropStyle="combo" dx="16" fmlaLink="'Steuerung Klapplisten'!$A$79" fmlaRange="'Steuerung Klapplisten'!$A$80:$A$84"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emf"/><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hyperlink" Target="#Inhaltsverzeichnis!A1"/><Relationship Id="rId1" Type="http://schemas.openxmlformats.org/officeDocument/2006/relationships/image" Target="../media/image4.pn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11.xml.rels><?xml version="1.0" encoding="UTF-8" standalone="yes"?>
<Relationships xmlns="http://schemas.openxmlformats.org/package/2006/relationships"><Relationship Id="rId2" Type="http://schemas.openxmlformats.org/officeDocument/2006/relationships/hyperlink" Target="#Inhaltsverzeichnis!A1"/><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hyperlink" Target="#Inhaltsverzeichnis!A1"/><Relationship Id="rId1" Type="http://schemas.openxmlformats.org/officeDocument/2006/relationships/chart" Target="../charts/chart6.xml"/><Relationship Id="rId4" Type="http://schemas.openxmlformats.org/officeDocument/2006/relationships/image" Target="../media/image4.png"/></Relationships>
</file>

<file path=xl/drawings/_rels/drawing14.xml.rels><?xml version="1.0" encoding="UTF-8" standalone="yes"?>
<Relationships xmlns="http://schemas.openxmlformats.org/package/2006/relationships"><Relationship Id="rId3" Type="http://schemas.openxmlformats.org/officeDocument/2006/relationships/hyperlink" Target="#Inhaltsverzeichnis!A1"/><Relationship Id="rId2" Type="http://schemas.openxmlformats.org/officeDocument/2006/relationships/image" Target="../media/image4.png"/><Relationship Id="rId1" Type="http://schemas.openxmlformats.org/officeDocument/2006/relationships/chart" Target="../charts/chart7.xml"/></Relationships>
</file>

<file path=xl/drawings/_rels/drawing16.xml.rels><?xml version="1.0" encoding="UTF-8" standalone="yes"?>
<Relationships xmlns="http://schemas.openxmlformats.org/package/2006/relationships"><Relationship Id="rId2" Type="http://schemas.openxmlformats.org/officeDocument/2006/relationships/hyperlink" Target="#Inhaltsverzeichnis!A1"/><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2" Type="http://schemas.openxmlformats.org/officeDocument/2006/relationships/hyperlink" Target="#Inhaltsverzeichnis!A1"/><Relationship Id="rId1" Type="http://schemas.openxmlformats.org/officeDocument/2006/relationships/image" Target="../media/image4.png"/></Relationships>
</file>

<file path=xl/drawings/_rels/drawing18.xml.rels><?xml version="1.0" encoding="UTF-8" standalone="yes"?>
<Relationships xmlns="http://schemas.openxmlformats.org/package/2006/relationships"><Relationship Id="rId2" Type="http://schemas.openxmlformats.org/officeDocument/2006/relationships/hyperlink" Target="#Inhaltsverzeichnis!A1"/><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2" Type="http://schemas.openxmlformats.org/officeDocument/2006/relationships/hyperlink" Target="#Inhaltsverzeichnis!A1"/><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5.jpeg"/><Relationship Id="rId1" Type="http://schemas.openxmlformats.org/officeDocument/2006/relationships/chart" Target="../charts/chart8.xml"/><Relationship Id="rId4" Type="http://schemas.openxmlformats.org/officeDocument/2006/relationships/hyperlink" Target="#Inhaltsverzeichnis!A1"/></Relationships>
</file>

<file path=xl/drawings/_rels/drawing22.xml.rels><?xml version="1.0" encoding="UTF-8" standalone="yes"?>
<Relationships xmlns="http://schemas.openxmlformats.org/package/2006/relationships"><Relationship Id="rId3" Type="http://schemas.openxmlformats.org/officeDocument/2006/relationships/hyperlink" Target="#Inhaltsverzeichnis!A1"/><Relationship Id="rId2" Type="http://schemas.openxmlformats.org/officeDocument/2006/relationships/image" Target="../media/image4.png"/><Relationship Id="rId1" Type="http://schemas.openxmlformats.org/officeDocument/2006/relationships/chart" Target="../charts/chart9.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4" Type="http://schemas.openxmlformats.org/officeDocument/2006/relationships/chart" Target="../charts/chart13.xml"/></Relationships>
</file>

<file path=xl/drawings/_rels/drawing2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hyperlink" Target="#Inhaltsverzeichnis!A1"/><Relationship Id="rId1" Type="http://schemas.openxmlformats.org/officeDocument/2006/relationships/image" Target="../media/image2.emf"/></Relationships>
</file>

<file path=xl/drawings/_rels/drawing6.xml.rels><?xml version="1.0" encoding="UTF-8" standalone="yes"?>
<Relationships xmlns="http://schemas.openxmlformats.org/package/2006/relationships"><Relationship Id="rId2" Type="http://schemas.openxmlformats.org/officeDocument/2006/relationships/hyperlink" Target="#Inhaltsverzeichnis!A1"/><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hyperlink" Target="#Inhaltsverzeichnis!A1"/><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hyperlink" Target="#Inhaltsverzeichnis!A1"/><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hyperlink" Target="#Inhaltsverzeichnis!A1"/><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1968500</xdr:colOff>
      <xdr:row>14</xdr:row>
      <xdr:rowOff>9524</xdr:rowOff>
    </xdr:to>
    <xdr:pic>
      <xdr:nvPicPr>
        <xdr:cNvPr id="2" name="Grafik 1">
          <a:extLst>
            <a:ext uri="{FF2B5EF4-FFF2-40B4-BE49-F238E27FC236}">
              <a16:creationId xmlns:a16="http://schemas.microsoft.com/office/drawing/2014/main" id="{00000000-0008-0000-0000-000002000000}"/>
            </a:ext>
          </a:extLst>
        </xdr:cNvPr>
        <xdr:cNvPicPr>
          <a:picLocks/>
        </xdr:cNvPicPr>
      </xdr:nvPicPr>
      <xdr:blipFill>
        <a:blip xmlns:r="http://schemas.openxmlformats.org/officeDocument/2006/relationships" r:embed="rId1"/>
        <a:stretch>
          <a:fillRect/>
        </a:stretch>
      </xdr:blipFill>
      <xdr:spPr>
        <a:xfrm>
          <a:off x="0" y="0"/>
          <a:ext cx="6864350" cy="2409824"/>
        </a:xfrm>
        <a:prstGeom prst="rect">
          <a:avLst/>
        </a:prstGeom>
      </xdr:spPr>
    </xdr:pic>
    <xdr:clientData/>
  </xdr:twoCellAnchor>
  <xdr:twoCellAnchor>
    <xdr:from>
      <xdr:col>0</xdr:col>
      <xdr:colOff>508000</xdr:colOff>
      <xdr:row>2</xdr:row>
      <xdr:rowOff>88900</xdr:rowOff>
    </xdr:from>
    <xdr:to>
      <xdr:col>1</xdr:col>
      <xdr:colOff>3127375</xdr:colOff>
      <xdr:row>6</xdr:row>
      <xdr:rowOff>88900</xdr:rowOff>
    </xdr:to>
    <xdr:sp macro="" textlink="">
      <xdr:nvSpPr>
        <xdr:cNvPr id="3" name="Kopfbereich">
          <a:extLst>
            <a:ext uri="{FF2B5EF4-FFF2-40B4-BE49-F238E27FC236}">
              <a16:creationId xmlns:a16="http://schemas.microsoft.com/office/drawing/2014/main" id="{00000000-0008-0000-0000-000003000000}"/>
            </a:ext>
          </a:extLst>
        </xdr:cNvPr>
        <xdr:cNvSpPr txBox="1"/>
      </xdr:nvSpPr>
      <xdr:spPr>
        <a:xfrm>
          <a:off x="508000" y="431800"/>
          <a:ext cx="6096000" cy="6858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DE" sz="1100">
              <a:solidFill>
                <a:schemeClr val="bg1"/>
              </a:solidFill>
              <a:latin typeface="Arial" panose="020B0604020202020204" pitchFamily="34" charset="0"/>
            </a:rPr>
            <a:t>Tabellen</a:t>
          </a:r>
        </a:p>
      </xdr:txBody>
    </xdr:sp>
    <xdr:clientData/>
  </xdr:twoCellAnchor>
  <xdr:twoCellAnchor>
    <xdr:from>
      <xdr:col>0</xdr:col>
      <xdr:colOff>508000</xdr:colOff>
      <xdr:row>5</xdr:row>
      <xdr:rowOff>31750</xdr:rowOff>
    </xdr:from>
    <xdr:to>
      <xdr:col>1</xdr:col>
      <xdr:colOff>3127375</xdr:colOff>
      <xdr:row>11</xdr:row>
      <xdr:rowOff>19050</xdr:rowOff>
    </xdr:to>
    <xdr:sp macro="" textlink="">
      <xdr:nvSpPr>
        <xdr:cNvPr id="4" name="Titel">
          <a:extLst>
            <a:ext uri="{FF2B5EF4-FFF2-40B4-BE49-F238E27FC236}">
              <a16:creationId xmlns:a16="http://schemas.microsoft.com/office/drawing/2014/main" id="{00000000-0008-0000-0000-000004000000}"/>
            </a:ext>
          </a:extLst>
        </xdr:cNvPr>
        <xdr:cNvSpPr txBox="1"/>
      </xdr:nvSpPr>
      <xdr:spPr>
        <a:xfrm>
          <a:off x="508000" y="889000"/>
          <a:ext cx="6096000" cy="10160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DE" sz="2200" b="0" i="0" u="none" strike="noStrike" baseline="0">
              <a:solidFill>
                <a:schemeClr val="bg1"/>
              </a:solidFill>
              <a:latin typeface="Arial" panose="020B0604020202020204" pitchFamily="34" charset="0"/>
              <a:ea typeface="+mn-ea"/>
              <a:cs typeface="Arial" panose="020B0604020202020204" pitchFamily="34" charset="0"/>
            </a:rPr>
            <a:t>Der Ausbildungsmarkt</a:t>
          </a:r>
          <a:endParaRPr lang="de-DE" sz="2200" b="1">
            <a:solidFill>
              <a:schemeClr val="bg1"/>
            </a:solidFill>
            <a:latin typeface="Arial" panose="020B0604020202020204" pitchFamily="34" charset="0"/>
            <a:cs typeface="Arial" panose="020B0604020202020204" pitchFamily="34" charset="0"/>
          </a:endParaRPr>
        </a:p>
      </xdr:txBody>
    </xdr:sp>
    <xdr:clientData/>
  </xdr:twoCellAnchor>
  <xdr:twoCellAnchor>
    <xdr:from>
      <xdr:col>0</xdr:col>
      <xdr:colOff>508000</xdr:colOff>
      <xdr:row>9</xdr:row>
      <xdr:rowOff>63500</xdr:rowOff>
    </xdr:from>
    <xdr:to>
      <xdr:col>1</xdr:col>
      <xdr:colOff>3127375</xdr:colOff>
      <xdr:row>11</xdr:row>
      <xdr:rowOff>9525</xdr:rowOff>
    </xdr:to>
    <xdr:sp macro="" textlink="">
      <xdr:nvSpPr>
        <xdr:cNvPr id="5" name="Region">
          <a:extLst>
            <a:ext uri="{FF2B5EF4-FFF2-40B4-BE49-F238E27FC236}">
              <a16:creationId xmlns:a16="http://schemas.microsoft.com/office/drawing/2014/main" id="{00000000-0008-0000-0000-000005000000}"/>
            </a:ext>
          </a:extLst>
        </xdr:cNvPr>
        <xdr:cNvSpPr txBox="1"/>
      </xdr:nvSpPr>
      <xdr:spPr>
        <a:xfrm>
          <a:off x="508000" y="1606550"/>
          <a:ext cx="6096000" cy="288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DE" sz="1200">
              <a:solidFill>
                <a:schemeClr val="bg1"/>
              </a:solidFill>
              <a:latin typeface="Arial" panose="020B0604020202020204" pitchFamily="34" charset="0"/>
            </a:rPr>
            <a:t>Agentur für Arbeit Bonn</a:t>
          </a:r>
        </a:p>
      </xdr:txBody>
    </xdr:sp>
    <xdr:clientData/>
  </xdr:twoCellAnchor>
  <xdr:twoCellAnchor>
    <xdr:from>
      <xdr:col>0</xdr:col>
      <xdr:colOff>508000</xdr:colOff>
      <xdr:row>11</xdr:row>
      <xdr:rowOff>57150</xdr:rowOff>
    </xdr:from>
    <xdr:to>
      <xdr:col>1</xdr:col>
      <xdr:colOff>3127375</xdr:colOff>
      <xdr:row>12</xdr:row>
      <xdr:rowOff>152400</xdr:rowOff>
    </xdr:to>
    <xdr:sp macro="" textlink="">
      <xdr:nvSpPr>
        <xdr:cNvPr id="6" name="Berichtsmonat">
          <a:extLst>
            <a:ext uri="{FF2B5EF4-FFF2-40B4-BE49-F238E27FC236}">
              <a16:creationId xmlns:a16="http://schemas.microsoft.com/office/drawing/2014/main" id="{00000000-0008-0000-0000-000006000000}"/>
            </a:ext>
          </a:extLst>
        </xdr:cNvPr>
        <xdr:cNvSpPr txBox="1"/>
      </xdr:nvSpPr>
      <xdr:spPr>
        <a:xfrm>
          <a:off x="508000" y="1943100"/>
          <a:ext cx="6096000" cy="2667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DE" sz="1200">
              <a:solidFill>
                <a:schemeClr val="bg1"/>
              </a:solidFill>
              <a:latin typeface="Arial" panose="020B0604020202020204" pitchFamily="34" charset="0"/>
            </a:rPr>
            <a:t>Berichtsjahr 2022/2023, März 2023</a:t>
          </a:r>
        </a:p>
      </xdr:txBody>
    </xdr:sp>
    <xdr:clientData/>
  </xdr:twoCellAnchor>
  <xdr:twoCellAnchor editAs="absolute">
    <xdr:from>
      <xdr:col>0</xdr:col>
      <xdr:colOff>59563</xdr:colOff>
      <xdr:row>53</xdr:row>
      <xdr:rowOff>161925</xdr:rowOff>
    </xdr:from>
    <xdr:to>
      <xdr:col>0</xdr:col>
      <xdr:colOff>2212363</xdr:colOff>
      <xdr:row>56</xdr:row>
      <xdr:rowOff>65400</xdr:rowOff>
    </xdr:to>
    <xdr:pic>
      <xdr:nvPicPr>
        <xdr:cNvPr id="8" name="BA-Logo">
          <a:extLst>
            <a:ext uri="{FF2B5EF4-FFF2-40B4-BE49-F238E27FC236}">
              <a16:creationId xmlns:a16="http://schemas.microsoft.com/office/drawing/2014/main" id="{00000000-0008-0000-0000-000008000000}"/>
            </a:ext>
          </a:extLst>
        </xdr:cNvPr>
        <xdr:cNvPicPr>
          <a:picLocks/>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59563" y="9896475"/>
          <a:ext cx="2152800" cy="446400"/>
        </a:xfrm>
        <a:prstGeom prst="rect">
          <a:avLst/>
        </a:prstGeom>
        <a:noFill/>
        <a:ln>
          <a:noFill/>
        </a:ln>
        <a:extLst>
          <a:ext uri="{FAA26D3D-D897-4be2-8F04-BA451C77F1D7}">
            <ma14:placeholder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lc="http://schemas.openxmlformats.org/drawingml/2006/lockedCanvas"/>
          </a:ext>
        </a:extLst>
      </xdr:spPr>
    </xdr:pic>
    <xdr:clientData/>
  </xdr:twoCellAnchor>
  <xdr:twoCellAnchor editAs="oneCell">
    <xdr:from>
      <xdr:col>0</xdr:col>
      <xdr:colOff>66675</xdr:colOff>
      <xdr:row>13</xdr:row>
      <xdr:rowOff>161925</xdr:rowOff>
    </xdr:from>
    <xdr:to>
      <xdr:col>2</xdr:col>
      <xdr:colOff>1971675</xdr:colOff>
      <xdr:row>52</xdr:row>
      <xdr:rowOff>657225</xdr:rowOff>
    </xdr:to>
    <xdr:pic>
      <xdr:nvPicPr>
        <xdr:cNvPr id="11" name="Grafik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6675" y="2390775"/>
          <a:ext cx="6800850" cy="71818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1876425</xdr:colOff>
      <xdr:row>0</xdr:row>
      <xdr:rowOff>381000</xdr:rowOff>
    </xdr:to>
    <xdr:pic>
      <xdr:nvPicPr>
        <xdr:cNvPr id="2" name="Bild_BA-Logo_rot">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8764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1876425</xdr:colOff>
      <xdr:row>0</xdr:row>
      <xdr:rowOff>381000</xdr:rowOff>
    </xdr:to>
    <xdr:pic>
      <xdr:nvPicPr>
        <xdr:cNvPr id="3" name="Bild_BA-Logo_rot">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8764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0</xdr:colOff>
          <xdr:row>41</xdr:row>
          <xdr:rowOff>104775</xdr:rowOff>
        </xdr:from>
        <xdr:to>
          <xdr:col>3</xdr:col>
          <xdr:colOff>304800</xdr:colOff>
          <xdr:row>42</xdr:row>
          <xdr:rowOff>142875</xdr:rowOff>
        </xdr:to>
        <xdr:sp macro="" textlink="">
          <xdr:nvSpPr>
            <xdr:cNvPr id="71681" name="Drop Down 1" hidden="1">
              <a:extLst>
                <a:ext uri="{63B3BB69-23CF-44E3-9099-C40C66FF867C}">
                  <a14:compatExt spid="_x0000_s71681"/>
                </a:ext>
                <a:ext uri="{FF2B5EF4-FFF2-40B4-BE49-F238E27FC236}">
                  <a16:creationId xmlns:a16="http://schemas.microsoft.com/office/drawing/2014/main" id="{00000000-0008-0000-1600-000001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2619375</xdr:colOff>
          <xdr:row>4</xdr:row>
          <xdr:rowOff>19050</xdr:rowOff>
        </xdr:from>
        <xdr:to>
          <xdr:col>3</xdr:col>
          <xdr:colOff>295275</xdr:colOff>
          <xdr:row>5</xdr:row>
          <xdr:rowOff>95250</xdr:rowOff>
        </xdr:to>
        <xdr:sp macro="" textlink="">
          <xdr:nvSpPr>
            <xdr:cNvPr id="71682" name="Drop Down 2" hidden="1">
              <a:extLst>
                <a:ext uri="{63B3BB69-23CF-44E3-9099-C40C66FF867C}">
                  <a14:compatExt spid="_x0000_s71682"/>
                </a:ext>
                <a:ext uri="{FF2B5EF4-FFF2-40B4-BE49-F238E27FC236}">
                  <a16:creationId xmlns:a16="http://schemas.microsoft.com/office/drawing/2014/main" id="{00000000-0008-0000-1600-000002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4</xdr:col>
      <xdr:colOff>342900</xdr:colOff>
      <xdr:row>2</xdr:row>
      <xdr:rowOff>22860</xdr:rowOff>
    </xdr:from>
    <xdr:to>
      <xdr:col>5</xdr:col>
      <xdr:colOff>0</xdr:colOff>
      <xdr:row>2</xdr:row>
      <xdr:rowOff>230505</xdr:rowOff>
    </xdr:to>
    <xdr:sp macro="" textlink="">
      <xdr:nvSpPr>
        <xdr:cNvPr id="6" name="Rectangle 12">
          <a:hlinkClick xmlns:r="http://schemas.openxmlformats.org/officeDocument/2006/relationships" r:id="rId2"/>
          <a:extLst>
            <a:ext uri="{FF2B5EF4-FFF2-40B4-BE49-F238E27FC236}">
              <a16:creationId xmlns:a16="http://schemas.microsoft.com/office/drawing/2014/main" id="{00000000-0008-0000-1600-000006000000}"/>
            </a:ext>
          </a:extLst>
        </xdr:cNvPr>
        <xdr:cNvSpPr>
          <a:spLocks noChangeArrowheads="1"/>
        </xdr:cNvSpPr>
      </xdr:nvSpPr>
      <xdr:spPr bwMode="auto">
        <a:xfrm>
          <a:off x="6829425" y="603885"/>
          <a:ext cx="935355" cy="207645"/>
        </a:xfrm>
        <a:prstGeom prst="rect">
          <a:avLst/>
        </a:prstGeom>
        <a:noFill/>
        <a:ln w="9525">
          <a:noFill/>
          <a:miter lim="800000"/>
          <a:headEnd/>
          <a:tailEnd/>
        </a:ln>
      </xdr:spPr>
      <xdr:txBody>
        <a:bodyPr vertOverflow="clip" wrap="square" lIns="0" tIns="22860" rIns="27432" bIns="22860" anchor="ctr" upright="1"/>
        <a:lstStyle/>
        <a:p>
          <a:pPr algn="ctr" rtl="0">
            <a:defRPr sz="1000"/>
          </a:pPr>
          <a:r>
            <a:rPr lang="de-DE" sz="800" b="0" i="0" u="sng" strike="noStrike" baseline="0">
              <a:solidFill>
                <a:srgbClr val="0000FF"/>
              </a:solidFill>
              <a:latin typeface="Arial"/>
              <a:cs typeface="Arial"/>
            </a:rPr>
            <a:t>zurück zum Inhalt</a:t>
          </a:r>
        </a:p>
      </xdr:txBody>
    </xdr:sp>
    <xdr:clientData fPrintsWithSheet="0"/>
  </xdr:twoCellAnchor>
  <xdr:twoCellAnchor>
    <xdr:from>
      <xdr:col>1</xdr:col>
      <xdr:colOff>1257301</xdr:colOff>
      <xdr:row>6</xdr:row>
      <xdr:rowOff>723899</xdr:rowOff>
    </xdr:from>
    <xdr:to>
      <xdr:col>5</xdr:col>
      <xdr:colOff>9525</xdr:colOff>
      <xdr:row>18</xdr:row>
      <xdr:rowOff>152399</xdr:rowOff>
    </xdr:to>
    <xdr:graphicFrame macro="">
      <xdr:nvGraphicFramePr>
        <xdr:cNvPr id="7" name="Diagramm 6">
          <a:extLst>
            <a:ext uri="{FF2B5EF4-FFF2-40B4-BE49-F238E27FC236}">
              <a16:creationId xmlns:a16="http://schemas.microsoft.com/office/drawing/2014/main" id="{00000000-0008-0000-1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18</xdr:row>
      <xdr:rowOff>180975</xdr:rowOff>
    </xdr:from>
    <xdr:to>
      <xdr:col>4</xdr:col>
      <xdr:colOff>1238250</xdr:colOff>
      <xdr:row>29</xdr:row>
      <xdr:rowOff>133350</xdr:rowOff>
    </xdr:to>
    <xdr:graphicFrame macro="">
      <xdr:nvGraphicFramePr>
        <xdr:cNvPr id="8" name="Diagramm 7">
          <a:extLst>
            <a:ext uri="{FF2B5EF4-FFF2-40B4-BE49-F238E27FC236}">
              <a16:creationId xmlns:a16="http://schemas.microsoft.com/office/drawing/2014/main" id="{00000000-0008-0000-1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28575</xdr:colOff>
      <xdr:row>29</xdr:row>
      <xdr:rowOff>238124</xdr:rowOff>
    </xdr:from>
    <xdr:to>
      <xdr:col>4</xdr:col>
      <xdr:colOff>1162050</xdr:colOff>
      <xdr:row>40</xdr:row>
      <xdr:rowOff>180974</xdr:rowOff>
    </xdr:to>
    <xdr:graphicFrame macro="">
      <xdr:nvGraphicFramePr>
        <xdr:cNvPr id="9" name="Diagramm 8">
          <a:extLst>
            <a:ext uri="{FF2B5EF4-FFF2-40B4-BE49-F238E27FC236}">
              <a16:creationId xmlns:a16="http://schemas.microsoft.com/office/drawing/2014/main" id="{00000000-0008-0000-1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19050</xdr:colOff>
      <xdr:row>44</xdr:row>
      <xdr:rowOff>66675</xdr:rowOff>
    </xdr:from>
    <xdr:to>
      <xdr:col>4</xdr:col>
      <xdr:colOff>1152525</xdr:colOff>
      <xdr:row>55</xdr:row>
      <xdr:rowOff>95250</xdr:rowOff>
    </xdr:to>
    <xdr:graphicFrame macro="">
      <xdr:nvGraphicFramePr>
        <xdr:cNvPr id="10" name="Diagramm 9">
          <a:extLst>
            <a:ext uri="{FF2B5EF4-FFF2-40B4-BE49-F238E27FC236}">
              <a16:creationId xmlns:a16="http://schemas.microsoft.com/office/drawing/2014/main" id="{00000000-0008-0000-16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285750</xdr:colOff>
      <xdr:row>0</xdr:row>
      <xdr:rowOff>381000</xdr:rowOff>
    </xdr:to>
    <xdr:pic>
      <xdr:nvPicPr>
        <xdr:cNvPr id="2" name="Bild_BA-Logo_rot">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8764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285750</xdr:colOff>
      <xdr:row>0</xdr:row>
      <xdr:rowOff>381000</xdr:rowOff>
    </xdr:to>
    <xdr:pic>
      <xdr:nvPicPr>
        <xdr:cNvPr id="3" name="Bild_BA-Logo_rot">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8764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699135</xdr:colOff>
      <xdr:row>2</xdr:row>
      <xdr:rowOff>7620</xdr:rowOff>
    </xdr:from>
    <xdr:to>
      <xdr:col>9</xdr:col>
      <xdr:colOff>5715</xdr:colOff>
      <xdr:row>2</xdr:row>
      <xdr:rowOff>312420</xdr:rowOff>
    </xdr:to>
    <xdr:sp macro="" textlink="">
      <xdr:nvSpPr>
        <xdr:cNvPr id="5" name="Rectangle 12">
          <a:hlinkClick xmlns:r="http://schemas.openxmlformats.org/officeDocument/2006/relationships" r:id="rId2" tooltip="Inhaltsverzeichnis"/>
          <a:extLst>
            <a:ext uri="{FF2B5EF4-FFF2-40B4-BE49-F238E27FC236}">
              <a16:creationId xmlns:a16="http://schemas.microsoft.com/office/drawing/2014/main" id="{00000000-0008-0000-1800-000005000000}"/>
            </a:ext>
          </a:extLst>
        </xdr:cNvPr>
        <xdr:cNvSpPr>
          <a:spLocks noChangeArrowheads="1"/>
        </xdr:cNvSpPr>
      </xdr:nvSpPr>
      <xdr:spPr bwMode="auto">
        <a:xfrm>
          <a:off x="5575935" y="588645"/>
          <a:ext cx="973455" cy="304800"/>
        </a:xfrm>
        <a:prstGeom prst="rect">
          <a:avLst/>
        </a:prstGeom>
        <a:noFill/>
        <a:ln w="9525">
          <a:noFill/>
          <a:miter lim="800000"/>
          <a:headEnd/>
          <a:tailEnd/>
        </a:ln>
      </xdr:spPr>
      <xdr:txBody>
        <a:bodyPr vertOverflow="clip" wrap="square" lIns="0" tIns="22860" rIns="27432" bIns="22860" anchor="ctr" upright="1"/>
        <a:lstStyle/>
        <a:p>
          <a:pPr algn="ctr" rtl="0">
            <a:defRPr sz="1000"/>
          </a:pPr>
          <a:r>
            <a:rPr lang="de-DE" sz="800" b="0" i="0" u="sng" strike="noStrike" baseline="0">
              <a:solidFill>
                <a:srgbClr val="0000FF"/>
              </a:solidFill>
              <a:latin typeface="Arial"/>
              <a:cs typeface="Arial"/>
            </a:rPr>
            <a:t>zurück zum Inhalt</a:t>
          </a:r>
        </a:p>
      </xdr:txBody>
    </xdr:sp>
    <xdr:clientData fPrintsWithSheet="0"/>
  </xdr:twoCellAnchor>
</xdr:wsDr>
</file>

<file path=xl/drawings/drawing12.xml><?xml version="1.0" encoding="utf-8"?>
<xdr:wsDr xmlns:xdr="http://schemas.openxmlformats.org/drawingml/2006/spreadsheetDrawing" xmlns:a="http://schemas.openxmlformats.org/drawingml/2006/main">
  <xdr:twoCellAnchor>
    <xdr:from>
      <xdr:col>0</xdr:col>
      <xdr:colOff>104775</xdr:colOff>
      <xdr:row>35</xdr:row>
      <xdr:rowOff>0</xdr:rowOff>
    </xdr:from>
    <xdr:to>
      <xdr:col>6</xdr:col>
      <xdr:colOff>47625</xdr:colOff>
      <xdr:row>46</xdr:row>
      <xdr:rowOff>200024</xdr:rowOff>
    </xdr:to>
    <xdr:graphicFrame macro="">
      <xdr:nvGraphicFramePr>
        <xdr:cNvPr id="2" name="Diagramm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2</xdr:row>
      <xdr:rowOff>28575</xdr:rowOff>
    </xdr:from>
    <xdr:to>
      <xdr:col>6</xdr:col>
      <xdr:colOff>0</xdr:colOff>
      <xdr:row>3</xdr:row>
      <xdr:rowOff>38100</xdr:rowOff>
    </xdr:to>
    <xdr:sp macro="" textlink="">
      <xdr:nvSpPr>
        <xdr:cNvPr id="4" name="Inhalt">
          <a:hlinkClick xmlns:r="http://schemas.openxmlformats.org/officeDocument/2006/relationships" r:id="rId2"/>
          <a:extLst>
            <a:ext uri="{FF2B5EF4-FFF2-40B4-BE49-F238E27FC236}">
              <a16:creationId xmlns:a16="http://schemas.microsoft.com/office/drawing/2014/main" id="{00000000-0008-0000-1B00-000004000000}"/>
            </a:ext>
          </a:extLst>
        </xdr:cNvPr>
        <xdr:cNvSpPr txBox="1">
          <a:spLocks noChangeArrowheads="1"/>
        </xdr:cNvSpPr>
      </xdr:nvSpPr>
      <xdr:spPr bwMode="auto">
        <a:xfrm>
          <a:off x="5867400" y="609600"/>
          <a:ext cx="0" cy="2571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de-DE" sz="1000" b="0" i="0" u="sng" strike="noStrike" baseline="0">
              <a:solidFill>
                <a:srgbClr val="0000FF"/>
              </a:solidFill>
              <a:latin typeface="Arial"/>
              <a:cs typeface="Arial"/>
            </a:rPr>
            <a:t>zurück zum Inhalt</a:t>
          </a:r>
        </a:p>
      </xdr:txBody>
    </xdr:sp>
    <xdr:clientData fPrintsWithSheet="0"/>
  </xdr:twoCellAnchor>
  <xdr:twoCellAnchor editAs="oneCell">
    <xdr:from>
      <xdr:col>0</xdr:col>
      <xdr:colOff>0</xdr:colOff>
      <xdr:row>0</xdr:row>
      <xdr:rowOff>0</xdr:rowOff>
    </xdr:from>
    <xdr:to>
      <xdr:col>1</xdr:col>
      <xdr:colOff>266700</xdr:colOff>
      <xdr:row>0</xdr:row>
      <xdr:rowOff>381000</xdr:rowOff>
    </xdr:to>
    <xdr:pic>
      <xdr:nvPicPr>
        <xdr:cNvPr id="5" name="BA-Logo">
          <a:extLst>
            <a:ext uri="{FF2B5EF4-FFF2-40B4-BE49-F238E27FC236}">
              <a16:creationId xmlns:a16="http://schemas.microsoft.com/office/drawing/2014/main" id="{00000000-0008-0000-1B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0" y="0"/>
          <a:ext cx="1885950" cy="381000"/>
        </a:xfrm>
        <a:prstGeom prst="rect">
          <a:avLst/>
        </a:prstGeom>
        <a:noFill/>
        <a:ln>
          <a:noFill/>
        </a:ln>
        <a:extLst>
          <a:ext uri="{FAA26D3D-D897-4be2-8F04-BA451C77F1D7}">
            <ma14:placeholderFlag xmlns:lc="http://schemas.openxmlformats.org/drawingml/2006/lockedCanvas"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pic="http://schemas.openxmlformats.org/drawingml/2006/picture"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pic>
    <xdr:clientData/>
  </xdr:twoCellAnchor>
  <xdr:twoCellAnchor editAs="oneCell">
    <xdr:from>
      <xdr:col>0</xdr:col>
      <xdr:colOff>0</xdr:colOff>
      <xdr:row>0</xdr:row>
      <xdr:rowOff>0</xdr:rowOff>
    </xdr:from>
    <xdr:to>
      <xdr:col>1</xdr:col>
      <xdr:colOff>257175</xdr:colOff>
      <xdr:row>0</xdr:row>
      <xdr:rowOff>381000</xdr:rowOff>
    </xdr:to>
    <xdr:pic>
      <xdr:nvPicPr>
        <xdr:cNvPr id="6" name="Bild_BA-Logo_rot">
          <a:extLst>
            <a:ext uri="{FF2B5EF4-FFF2-40B4-BE49-F238E27FC236}">
              <a16:creationId xmlns:a16="http://schemas.microsoft.com/office/drawing/2014/main" id="{00000000-0008-0000-1B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18764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428625</xdr:colOff>
          <xdr:row>3</xdr:row>
          <xdr:rowOff>114300</xdr:rowOff>
        </xdr:from>
        <xdr:to>
          <xdr:col>3</xdr:col>
          <xdr:colOff>0</xdr:colOff>
          <xdr:row>5</xdr:row>
          <xdr:rowOff>38100</xdr:rowOff>
        </xdr:to>
        <xdr:sp macro="" textlink="">
          <xdr:nvSpPr>
            <xdr:cNvPr id="97281" name="Drop Down 1" hidden="1">
              <a:extLst>
                <a:ext uri="{63B3BB69-23CF-44E3-9099-C40C66FF867C}">
                  <a14:compatExt spid="_x0000_s97281"/>
                </a:ext>
                <a:ext uri="{FF2B5EF4-FFF2-40B4-BE49-F238E27FC236}">
                  <a16:creationId xmlns:a16="http://schemas.microsoft.com/office/drawing/2014/main" id="{00000000-0008-0000-1B00-0000017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4</xdr:col>
      <xdr:colOff>527686</xdr:colOff>
      <xdr:row>2</xdr:row>
      <xdr:rowOff>26671</xdr:rowOff>
    </xdr:from>
    <xdr:to>
      <xdr:col>5</xdr:col>
      <xdr:colOff>704851</xdr:colOff>
      <xdr:row>2</xdr:row>
      <xdr:rowOff>209550</xdr:rowOff>
    </xdr:to>
    <xdr:sp macro="" textlink="">
      <xdr:nvSpPr>
        <xdr:cNvPr id="8" name="Rectangle 12">
          <a:hlinkClick xmlns:r="http://schemas.openxmlformats.org/officeDocument/2006/relationships" r:id="rId2" tooltip="Inhaltsverzeichnis"/>
          <a:extLst>
            <a:ext uri="{FF2B5EF4-FFF2-40B4-BE49-F238E27FC236}">
              <a16:creationId xmlns:a16="http://schemas.microsoft.com/office/drawing/2014/main" id="{00000000-0008-0000-1B00-000008000000}"/>
            </a:ext>
          </a:extLst>
        </xdr:cNvPr>
        <xdr:cNvSpPr>
          <a:spLocks noChangeArrowheads="1"/>
        </xdr:cNvSpPr>
      </xdr:nvSpPr>
      <xdr:spPr bwMode="auto">
        <a:xfrm>
          <a:off x="4928236" y="607696"/>
          <a:ext cx="910590" cy="182879"/>
        </a:xfrm>
        <a:prstGeom prst="rect">
          <a:avLst/>
        </a:prstGeom>
        <a:noFill/>
        <a:ln w="9525">
          <a:noFill/>
          <a:miter lim="800000"/>
          <a:headEnd/>
          <a:tailEnd/>
        </a:ln>
      </xdr:spPr>
      <xdr:txBody>
        <a:bodyPr vertOverflow="clip" wrap="square" lIns="0" tIns="22860" rIns="27432" bIns="22860" anchor="ctr" upright="1"/>
        <a:lstStyle/>
        <a:p>
          <a:pPr algn="ctr" rtl="0">
            <a:defRPr sz="1000"/>
          </a:pPr>
          <a:r>
            <a:rPr lang="de-DE" sz="800" b="0" i="0" u="sng" strike="noStrike" baseline="0">
              <a:solidFill>
                <a:srgbClr val="0000FF"/>
              </a:solidFill>
              <a:latin typeface="Arial"/>
              <a:cs typeface="Arial"/>
            </a:rPr>
            <a:t>zurück zum Inhalt</a:t>
          </a:r>
        </a:p>
      </xdr:txBody>
    </xdr:sp>
    <xdr:clientData fPrintsWithSheet="0"/>
  </xdr:twoCellAnchor>
  <mc:AlternateContent xmlns:mc="http://schemas.openxmlformats.org/markup-compatibility/2006">
    <mc:Choice xmlns:a14="http://schemas.microsoft.com/office/drawing/2010/main" Requires="a14">
      <xdr:twoCellAnchor editAs="oneCell">
        <xdr:from>
          <xdr:col>3</xdr:col>
          <xdr:colOff>276225</xdr:colOff>
          <xdr:row>3</xdr:row>
          <xdr:rowOff>104775</xdr:rowOff>
        </xdr:from>
        <xdr:to>
          <xdr:col>6</xdr:col>
          <xdr:colOff>9525</xdr:colOff>
          <xdr:row>5</xdr:row>
          <xdr:rowOff>57150</xdr:rowOff>
        </xdr:to>
        <xdr:sp macro="" textlink="">
          <xdr:nvSpPr>
            <xdr:cNvPr id="97282" name="Dropdown Gst" hidden="1">
              <a:extLst>
                <a:ext uri="{63B3BB69-23CF-44E3-9099-C40C66FF867C}">
                  <a14:compatExt spid="_x0000_s97282"/>
                </a:ext>
                <a:ext uri="{FF2B5EF4-FFF2-40B4-BE49-F238E27FC236}">
                  <a16:creationId xmlns:a16="http://schemas.microsoft.com/office/drawing/2014/main" id="{00000000-0008-0000-1B00-0000027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3.xml><?xml version="1.0" encoding="utf-8"?>
<c:userShapes xmlns:c="http://schemas.openxmlformats.org/drawingml/2006/chart">
  <cdr:relSizeAnchor xmlns:cdr="http://schemas.openxmlformats.org/drawingml/2006/chartDrawing">
    <cdr:from>
      <cdr:x>0.5918</cdr:x>
      <cdr:y>0.88889</cdr:y>
    </cdr:from>
    <cdr:to>
      <cdr:x>1</cdr:x>
      <cdr:y>0.98289</cdr:y>
    </cdr:to>
    <cdr:sp macro="" textlink="">
      <cdr:nvSpPr>
        <cdr:cNvPr id="5" name="Textfeld 1"/>
        <cdr:cNvSpPr txBox="1"/>
      </cdr:nvSpPr>
      <cdr:spPr>
        <a:xfrm xmlns:a="http://schemas.openxmlformats.org/drawingml/2006/main">
          <a:off x="3438525" y="2133601"/>
          <a:ext cx="2371725" cy="2256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800">
              <a:latin typeface="Arial" panose="020B0604020202020204" pitchFamily="34" charset="0"/>
              <a:cs typeface="Arial" panose="020B0604020202020204" pitchFamily="34" charset="0"/>
            </a:rPr>
            <a:t>Quelle: Statistik der Bundesagentur für Arbeit</a:t>
          </a:r>
        </a:p>
      </cdr:txBody>
    </cdr:sp>
  </cdr:relSizeAnchor>
</c:userShapes>
</file>

<file path=xl/drawings/drawing14.xml><?xml version="1.0" encoding="utf-8"?>
<xdr:wsDr xmlns:xdr="http://schemas.openxmlformats.org/drawingml/2006/spreadsheetDrawing" xmlns:a="http://schemas.openxmlformats.org/drawingml/2006/main">
  <xdr:twoCellAnchor>
    <xdr:from>
      <xdr:col>0</xdr:col>
      <xdr:colOff>38100</xdr:colOff>
      <xdr:row>37</xdr:row>
      <xdr:rowOff>19050</xdr:rowOff>
    </xdr:from>
    <xdr:to>
      <xdr:col>10</xdr:col>
      <xdr:colOff>428625</xdr:colOff>
      <xdr:row>53</xdr:row>
      <xdr:rowOff>114300</xdr:rowOff>
    </xdr:to>
    <xdr:graphicFrame macro="">
      <xdr:nvGraphicFramePr>
        <xdr:cNvPr id="2" name="Diagramm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1876425</xdr:colOff>
      <xdr:row>0</xdr:row>
      <xdr:rowOff>381000</xdr:rowOff>
    </xdr:to>
    <xdr:pic>
      <xdr:nvPicPr>
        <xdr:cNvPr id="4" name="Bild_BA-Logo_rot">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8764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1876425</xdr:colOff>
      <xdr:row>0</xdr:row>
      <xdr:rowOff>381000</xdr:rowOff>
    </xdr:to>
    <xdr:pic>
      <xdr:nvPicPr>
        <xdr:cNvPr id="5" name="Bild_BA-Logo_rot">
          <a:extLst>
            <a:ext uri="{FF2B5EF4-FFF2-40B4-BE49-F238E27FC236}">
              <a16:creationId xmlns:a16="http://schemas.microsoft.com/office/drawing/2014/main" id="{00000000-0008-0000-1E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8764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377190</xdr:colOff>
      <xdr:row>2</xdr:row>
      <xdr:rowOff>70485</xdr:rowOff>
    </xdr:from>
    <xdr:to>
      <xdr:col>11</xdr:col>
      <xdr:colOff>0</xdr:colOff>
      <xdr:row>3</xdr:row>
      <xdr:rowOff>47625</xdr:rowOff>
    </xdr:to>
    <xdr:sp macro="" textlink="">
      <xdr:nvSpPr>
        <xdr:cNvPr id="6" name="Rectangle 12">
          <a:hlinkClick xmlns:r="http://schemas.openxmlformats.org/officeDocument/2006/relationships" r:id="rId3" tooltip="Inhaltsverzeichnis"/>
          <a:extLst>
            <a:ext uri="{FF2B5EF4-FFF2-40B4-BE49-F238E27FC236}">
              <a16:creationId xmlns:a16="http://schemas.microsoft.com/office/drawing/2014/main" id="{00000000-0008-0000-1E00-000006000000}"/>
            </a:ext>
          </a:extLst>
        </xdr:cNvPr>
        <xdr:cNvSpPr>
          <a:spLocks noChangeArrowheads="1"/>
        </xdr:cNvSpPr>
      </xdr:nvSpPr>
      <xdr:spPr bwMode="auto">
        <a:xfrm>
          <a:off x="6139815" y="651510"/>
          <a:ext cx="965835" cy="224790"/>
        </a:xfrm>
        <a:prstGeom prst="rect">
          <a:avLst/>
        </a:prstGeom>
        <a:noFill/>
        <a:ln w="9525">
          <a:noFill/>
          <a:miter lim="800000"/>
          <a:headEnd/>
          <a:tailEnd/>
        </a:ln>
      </xdr:spPr>
      <xdr:txBody>
        <a:bodyPr vertOverflow="clip" wrap="square" lIns="0" tIns="22860" rIns="27432" bIns="22860" anchor="ctr" upright="1"/>
        <a:lstStyle/>
        <a:p>
          <a:pPr algn="ctr" rtl="0">
            <a:defRPr sz="1000"/>
          </a:pPr>
          <a:r>
            <a:rPr lang="de-DE" sz="800" b="0" i="0" u="sng" strike="noStrike" baseline="0">
              <a:solidFill>
                <a:srgbClr val="0000FF"/>
              </a:solidFill>
              <a:latin typeface="Arial"/>
              <a:cs typeface="Arial"/>
            </a:rPr>
            <a:t>zurück zum Inhalt</a:t>
          </a:r>
        </a:p>
      </xdr:txBody>
    </xdr:sp>
    <xdr:clientData fPrintsWithSheet="0"/>
  </xdr:twoCellAnchor>
  <mc:AlternateContent xmlns:mc="http://schemas.openxmlformats.org/markup-compatibility/2006">
    <mc:Choice xmlns:a14="http://schemas.microsoft.com/office/drawing/2010/main" Requires="a14">
      <xdr:twoCellAnchor editAs="oneCell">
        <xdr:from>
          <xdr:col>6</xdr:col>
          <xdr:colOff>304800</xdr:colOff>
          <xdr:row>3</xdr:row>
          <xdr:rowOff>76200</xdr:rowOff>
        </xdr:from>
        <xdr:to>
          <xdr:col>11</xdr:col>
          <xdr:colOff>0</xdr:colOff>
          <xdr:row>5</xdr:row>
          <xdr:rowOff>28575</xdr:rowOff>
        </xdr:to>
        <xdr:sp macro="" textlink="">
          <xdr:nvSpPr>
            <xdr:cNvPr id="98305" name="Dropdown Gst" hidden="1">
              <a:extLst>
                <a:ext uri="{63B3BB69-23CF-44E3-9099-C40C66FF867C}">
                  <a14:compatExt spid="_x0000_s98305"/>
                </a:ext>
                <a:ext uri="{FF2B5EF4-FFF2-40B4-BE49-F238E27FC236}">
                  <a16:creationId xmlns:a16="http://schemas.microsoft.com/office/drawing/2014/main" id="{00000000-0008-0000-1E00-0000018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5.xml><?xml version="1.0" encoding="utf-8"?>
<c:userShapes xmlns:c="http://schemas.openxmlformats.org/drawingml/2006/chart">
  <cdr:relSizeAnchor xmlns:cdr="http://schemas.openxmlformats.org/drawingml/2006/chartDrawing">
    <cdr:from>
      <cdr:x>0.66351</cdr:x>
      <cdr:y>0.88217</cdr:y>
    </cdr:from>
    <cdr:to>
      <cdr:x>1</cdr:x>
      <cdr:y>0.99363</cdr:y>
    </cdr:to>
    <cdr:sp macro="" textlink="">
      <cdr:nvSpPr>
        <cdr:cNvPr id="3" name="Textfeld 1"/>
        <cdr:cNvSpPr txBox="1"/>
      </cdr:nvSpPr>
      <cdr:spPr>
        <a:xfrm xmlns:a="http://schemas.openxmlformats.org/drawingml/2006/main">
          <a:off x="4676775" y="2638425"/>
          <a:ext cx="2371725" cy="33337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800">
              <a:latin typeface="Arial" panose="020B0604020202020204" pitchFamily="34" charset="0"/>
              <a:cs typeface="Arial" panose="020B0604020202020204" pitchFamily="34" charset="0"/>
            </a:rPr>
            <a:t>Quelle:</a:t>
          </a:r>
          <a:r>
            <a:rPr lang="de-DE" sz="800" baseline="0">
              <a:latin typeface="Arial" panose="020B0604020202020204" pitchFamily="34" charset="0"/>
              <a:cs typeface="Arial" panose="020B0604020202020204" pitchFamily="34" charset="0"/>
            </a:rPr>
            <a:t> </a:t>
          </a:r>
          <a:r>
            <a:rPr lang="de-DE" sz="800">
              <a:latin typeface="Arial" panose="020B0604020202020204" pitchFamily="34" charset="0"/>
              <a:cs typeface="Arial" panose="020B0604020202020204" pitchFamily="34" charset="0"/>
            </a:rPr>
            <a:t>Statistik der Bundesagentur für Arbeit</a:t>
          </a:r>
        </a:p>
      </cdr:txBody>
    </cdr:sp>
  </cdr:relSizeAnchor>
</c:userShapes>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400050</xdr:colOff>
      <xdr:row>0</xdr:row>
      <xdr:rowOff>381000</xdr:rowOff>
    </xdr:to>
    <xdr:pic>
      <xdr:nvPicPr>
        <xdr:cNvPr id="2" name="Bild_BA-Logo_rot">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8764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400050</xdr:colOff>
      <xdr:row>0</xdr:row>
      <xdr:rowOff>381000</xdr:rowOff>
    </xdr:to>
    <xdr:pic>
      <xdr:nvPicPr>
        <xdr:cNvPr id="3" name="Bild_BA-Logo_rot">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8764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358140</xdr:colOff>
      <xdr:row>2</xdr:row>
      <xdr:rowOff>38100</xdr:rowOff>
    </xdr:from>
    <xdr:to>
      <xdr:col>15</xdr:col>
      <xdr:colOff>76200</xdr:colOff>
      <xdr:row>2</xdr:row>
      <xdr:rowOff>245745</xdr:rowOff>
    </xdr:to>
    <xdr:sp macro="" textlink="">
      <xdr:nvSpPr>
        <xdr:cNvPr id="5" name="Rectangle 12">
          <a:hlinkClick xmlns:r="http://schemas.openxmlformats.org/officeDocument/2006/relationships" r:id="rId2" tooltip="Inhaltsverzeichnis"/>
          <a:extLst>
            <a:ext uri="{FF2B5EF4-FFF2-40B4-BE49-F238E27FC236}">
              <a16:creationId xmlns:a16="http://schemas.microsoft.com/office/drawing/2014/main" id="{00000000-0008-0000-2200-000005000000}"/>
            </a:ext>
          </a:extLst>
        </xdr:cNvPr>
        <xdr:cNvSpPr>
          <a:spLocks noChangeArrowheads="1"/>
        </xdr:cNvSpPr>
      </xdr:nvSpPr>
      <xdr:spPr bwMode="auto">
        <a:xfrm>
          <a:off x="6549390" y="619125"/>
          <a:ext cx="1003935" cy="207645"/>
        </a:xfrm>
        <a:prstGeom prst="rect">
          <a:avLst/>
        </a:prstGeom>
        <a:noFill/>
        <a:ln w="9525">
          <a:noFill/>
          <a:miter lim="800000"/>
          <a:headEnd/>
          <a:tailEnd/>
        </a:ln>
      </xdr:spPr>
      <xdr:txBody>
        <a:bodyPr vertOverflow="clip" wrap="square" lIns="0" tIns="22860" rIns="27432" bIns="22860" anchor="ctr" upright="1"/>
        <a:lstStyle/>
        <a:p>
          <a:pPr algn="ctr" rtl="0">
            <a:defRPr sz="1000"/>
          </a:pPr>
          <a:r>
            <a:rPr lang="de-DE" sz="800" b="0" i="0" u="sng" strike="noStrike" baseline="0">
              <a:solidFill>
                <a:srgbClr val="0000FF"/>
              </a:solidFill>
              <a:latin typeface="Arial"/>
              <a:cs typeface="Arial"/>
            </a:rPr>
            <a:t>zurück zum Inhalt</a:t>
          </a:r>
        </a:p>
      </xdr:txBody>
    </xdr:sp>
    <xdr:clientData fPrintsWithSheet="0"/>
  </xdr:twoCellAnchor>
  <xdr:twoCellAnchor>
    <xdr:from>
      <xdr:col>1</xdr:col>
      <xdr:colOff>257175</xdr:colOff>
      <xdr:row>12</xdr:row>
      <xdr:rowOff>19050</xdr:rowOff>
    </xdr:from>
    <xdr:to>
      <xdr:col>10</xdr:col>
      <xdr:colOff>381000</xdr:colOff>
      <xdr:row>17</xdr:row>
      <xdr:rowOff>9525</xdr:rowOff>
    </xdr:to>
    <xdr:sp macro="" textlink="">
      <xdr:nvSpPr>
        <xdr:cNvPr id="6" name="HinweisD">
          <a:extLst>
            <a:ext uri="{FF2B5EF4-FFF2-40B4-BE49-F238E27FC236}">
              <a16:creationId xmlns:a16="http://schemas.microsoft.com/office/drawing/2014/main" id="{00000000-0008-0000-2200-000006000000}"/>
            </a:ext>
          </a:extLst>
        </xdr:cNvPr>
        <xdr:cNvSpPr txBox="1"/>
      </xdr:nvSpPr>
      <xdr:spPr>
        <a:xfrm>
          <a:off x="1733550" y="3209925"/>
          <a:ext cx="3981450" cy="895350"/>
        </a:xfrm>
        <a:prstGeom prst="rect">
          <a:avLst/>
        </a:prstGeom>
        <a:noFill/>
        <a:ln w="9525" cmpd="sng">
          <a:solidFill>
            <a:srgbClr val="FF0000"/>
          </a:solidFill>
        </a:ln>
        <a:effectLst/>
        <a:extLst>
          <a:ext uri="{909E8E84-426E-40DD-AFC4-6F175D3DCCD1}">
            <a14:hiddenFill xmlns:a14="http://schemas.microsoft.com/office/drawing/2010/main">
              <a:solidFill>
                <a:schemeClr val="lt1"/>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ctr"/>
          <a:endParaRPr lang="de-DE" sz="1200">
            <a:solidFill>
              <a:sysClr val="windowText" lastClr="000000"/>
            </a:solidFill>
            <a:latin typeface="Arial" panose="020B0604020202020204" pitchFamily="34" charset="0"/>
          </a:endParaRPr>
        </a:p>
        <a:p>
          <a:pPr algn="ctr"/>
          <a:endParaRPr lang="de-DE" sz="1200">
            <a:solidFill>
              <a:sysClr val="windowText" lastClr="000000"/>
            </a:solidFill>
            <a:latin typeface="Arial" panose="020B0604020202020204" pitchFamily="34" charset="0"/>
          </a:endParaRPr>
        </a:p>
        <a:p>
          <a:pPr algn="ctr"/>
          <a:r>
            <a:rPr lang="de-DE" sz="1200">
              <a:solidFill>
                <a:sysClr val="windowText" lastClr="000000"/>
              </a:solidFill>
              <a:latin typeface="Arial" panose="020B0604020202020204" pitchFamily="34" charset="0"/>
            </a:rPr>
            <a:t>Diese Seite wird nur für Deutschland ausgewertet.</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1876425</xdr:colOff>
      <xdr:row>0</xdr:row>
      <xdr:rowOff>381000</xdr:rowOff>
    </xdr:to>
    <xdr:pic>
      <xdr:nvPicPr>
        <xdr:cNvPr id="2" name="Bild_BA-Logo_rot">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8764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1876425</xdr:colOff>
      <xdr:row>0</xdr:row>
      <xdr:rowOff>381000</xdr:rowOff>
    </xdr:to>
    <xdr:pic>
      <xdr:nvPicPr>
        <xdr:cNvPr id="3" name="Bild_BA-Logo_rot">
          <a:extLst>
            <a:ext uri="{FF2B5EF4-FFF2-40B4-BE49-F238E27FC236}">
              <a16:creationId xmlns:a16="http://schemas.microsoft.com/office/drawing/2014/main" id="{00000000-0008-0000-2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8764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350520</xdr:colOff>
      <xdr:row>2</xdr:row>
      <xdr:rowOff>7620</xdr:rowOff>
    </xdr:from>
    <xdr:to>
      <xdr:col>15</xdr:col>
      <xdr:colOff>0</xdr:colOff>
      <xdr:row>2</xdr:row>
      <xdr:rowOff>215265</xdr:rowOff>
    </xdr:to>
    <xdr:sp macro="" textlink="">
      <xdr:nvSpPr>
        <xdr:cNvPr id="4" name="Rectangle 12">
          <a:hlinkClick xmlns:r="http://schemas.openxmlformats.org/officeDocument/2006/relationships" r:id="rId2" tooltip="Inhaltsverzeichnis"/>
          <a:extLst>
            <a:ext uri="{FF2B5EF4-FFF2-40B4-BE49-F238E27FC236}">
              <a16:creationId xmlns:a16="http://schemas.microsoft.com/office/drawing/2014/main" id="{00000000-0008-0000-2500-000004000000}"/>
            </a:ext>
          </a:extLst>
        </xdr:cNvPr>
        <xdr:cNvSpPr>
          <a:spLocks noChangeArrowheads="1"/>
        </xdr:cNvSpPr>
      </xdr:nvSpPr>
      <xdr:spPr bwMode="auto">
        <a:xfrm>
          <a:off x="7265670" y="588645"/>
          <a:ext cx="935355" cy="207645"/>
        </a:xfrm>
        <a:prstGeom prst="rect">
          <a:avLst/>
        </a:prstGeom>
        <a:noFill/>
        <a:ln w="9525">
          <a:noFill/>
          <a:miter lim="800000"/>
          <a:headEnd/>
          <a:tailEnd/>
        </a:ln>
      </xdr:spPr>
      <xdr:txBody>
        <a:bodyPr vertOverflow="clip" wrap="square" lIns="0" tIns="22860" rIns="27432" bIns="22860" anchor="ctr" upright="1"/>
        <a:lstStyle/>
        <a:p>
          <a:pPr algn="ctr" rtl="0">
            <a:defRPr sz="1000"/>
          </a:pPr>
          <a:r>
            <a:rPr lang="de-DE" sz="800" b="0" i="0" u="sng" strike="noStrike" baseline="0">
              <a:solidFill>
                <a:srgbClr val="0000FF"/>
              </a:solidFill>
              <a:latin typeface="Arial"/>
              <a:cs typeface="Arial"/>
            </a:rPr>
            <a:t>zurück zum Inhalt</a:t>
          </a:r>
        </a:p>
      </xdr:txBody>
    </xdr:sp>
    <xdr:clientData fPrintsWithSheet="0"/>
  </xdr:twoCellAnchor>
  <xdr:twoCellAnchor>
    <xdr:from>
      <xdr:col>1</xdr:col>
      <xdr:colOff>161925</xdr:colOff>
      <xdr:row>12</xdr:row>
      <xdr:rowOff>28575</xdr:rowOff>
    </xdr:from>
    <xdr:to>
      <xdr:col>10</xdr:col>
      <xdr:colOff>285750</xdr:colOff>
      <xdr:row>17</xdr:row>
      <xdr:rowOff>76200</xdr:rowOff>
    </xdr:to>
    <xdr:sp macro="" textlink="">
      <xdr:nvSpPr>
        <xdr:cNvPr id="5" name="HinweisD">
          <a:extLst>
            <a:ext uri="{FF2B5EF4-FFF2-40B4-BE49-F238E27FC236}">
              <a16:creationId xmlns:a16="http://schemas.microsoft.com/office/drawing/2014/main" id="{00000000-0008-0000-2500-000005000000}"/>
            </a:ext>
          </a:extLst>
        </xdr:cNvPr>
        <xdr:cNvSpPr txBox="1"/>
      </xdr:nvSpPr>
      <xdr:spPr>
        <a:xfrm>
          <a:off x="2362200" y="3076575"/>
          <a:ext cx="3981450" cy="952500"/>
        </a:xfrm>
        <a:prstGeom prst="rect">
          <a:avLst/>
        </a:prstGeom>
        <a:noFill/>
        <a:ln w="9525" cmpd="sng">
          <a:solidFill>
            <a:srgbClr val="FF0000"/>
          </a:solidFill>
        </a:ln>
        <a:effectLst/>
        <a:extLst>
          <a:ext uri="{909E8E84-426E-40DD-AFC4-6F175D3DCCD1}">
            <a14:hiddenFill xmlns:a14="http://schemas.microsoft.com/office/drawing/2010/main">
              <a:solidFill>
                <a:schemeClr val="lt1"/>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ctr"/>
          <a:endParaRPr lang="de-DE" sz="1200">
            <a:solidFill>
              <a:sysClr val="windowText" lastClr="000000"/>
            </a:solidFill>
            <a:latin typeface="Arial" panose="020B0604020202020204" pitchFamily="34" charset="0"/>
          </a:endParaRPr>
        </a:p>
        <a:p>
          <a:pPr algn="ctr"/>
          <a:endParaRPr lang="de-DE" sz="1200">
            <a:solidFill>
              <a:sysClr val="windowText" lastClr="000000"/>
            </a:solidFill>
            <a:latin typeface="Arial" panose="020B0604020202020204" pitchFamily="34" charset="0"/>
          </a:endParaRPr>
        </a:p>
        <a:p>
          <a:pPr algn="ctr"/>
          <a:r>
            <a:rPr lang="de-DE" sz="1200">
              <a:solidFill>
                <a:sysClr val="windowText" lastClr="000000"/>
              </a:solidFill>
              <a:latin typeface="Arial" panose="020B0604020202020204" pitchFamily="34" charset="0"/>
            </a:rPr>
            <a:t>Diese Seite wird nicht für Kreise und Agenturen ausgewertet.</a:t>
          </a:r>
        </a:p>
      </xdr:txBody>
    </xdr:sp>
    <xdr:clientData/>
  </xdr:twoCellAnchor>
</xdr:wsDr>
</file>

<file path=xl/drawings/drawing18.xml><?xml version="1.0" encoding="utf-8"?>
<xdr:wsDr xmlns:xdr="http://schemas.openxmlformats.org/drawingml/2006/spreadsheetDrawing" xmlns:a="http://schemas.openxmlformats.org/drawingml/2006/main">
  <xdr:oneCellAnchor>
    <xdr:from>
      <xdr:col>0</xdr:col>
      <xdr:colOff>0</xdr:colOff>
      <xdr:row>0</xdr:row>
      <xdr:rowOff>0</xdr:rowOff>
    </xdr:from>
    <xdr:ext cx="1876425" cy="381000"/>
    <xdr:pic>
      <xdr:nvPicPr>
        <xdr:cNvPr id="2" name="Bild_BA-Logo_rot">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8764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876425" cy="381000"/>
    <xdr:pic>
      <xdr:nvPicPr>
        <xdr:cNvPr id="3" name="Bild_BA-Logo_rot">
          <a:extLst>
            <a:ext uri="{FF2B5EF4-FFF2-40B4-BE49-F238E27FC236}">
              <a16:creationId xmlns:a16="http://schemas.microsoft.com/office/drawing/2014/main" id="{00000000-0008-0000-27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8764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12</xdr:col>
      <xdr:colOff>350520</xdr:colOff>
      <xdr:row>2</xdr:row>
      <xdr:rowOff>45720</xdr:rowOff>
    </xdr:from>
    <xdr:to>
      <xdr:col>15</xdr:col>
      <xdr:colOff>68580</xdr:colOff>
      <xdr:row>3</xdr:row>
      <xdr:rowOff>1905</xdr:rowOff>
    </xdr:to>
    <xdr:sp macro="" textlink="">
      <xdr:nvSpPr>
        <xdr:cNvPr id="4" name="Rectangle 12">
          <a:hlinkClick xmlns:r="http://schemas.openxmlformats.org/officeDocument/2006/relationships" r:id="rId2" tooltip="Inhaltsverzeichnis"/>
          <a:extLst>
            <a:ext uri="{FF2B5EF4-FFF2-40B4-BE49-F238E27FC236}">
              <a16:creationId xmlns:a16="http://schemas.microsoft.com/office/drawing/2014/main" id="{00000000-0008-0000-2700-000004000000}"/>
            </a:ext>
          </a:extLst>
        </xdr:cNvPr>
        <xdr:cNvSpPr>
          <a:spLocks noChangeArrowheads="1"/>
        </xdr:cNvSpPr>
      </xdr:nvSpPr>
      <xdr:spPr bwMode="auto">
        <a:xfrm>
          <a:off x="7265670" y="626745"/>
          <a:ext cx="1003935" cy="203835"/>
        </a:xfrm>
        <a:prstGeom prst="rect">
          <a:avLst/>
        </a:prstGeom>
        <a:noFill/>
        <a:ln w="9525">
          <a:noFill/>
          <a:miter lim="800000"/>
          <a:headEnd/>
          <a:tailEnd/>
        </a:ln>
      </xdr:spPr>
      <xdr:txBody>
        <a:bodyPr vertOverflow="clip" wrap="square" lIns="0" tIns="22860" rIns="27432" bIns="22860" anchor="ctr" upright="1"/>
        <a:lstStyle/>
        <a:p>
          <a:pPr algn="ctr" rtl="0">
            <a:defRPr sz="1000"/>
          </a:pPr>
          <a:r>
            <a:rPr lang="de-DE" sz="800" b="0" i="0" u="sng" strike="noStrike" baseline="0">
              <a:solidFill>
                <a:srgbClr val="0000FF"/>
              </a:solidFill>
              <a:latin typeface="Arial"/>
              <a:cs typeface="Arial"/>
            </a:rPr>
            <a:t>zurück zum Inhalt</a:t>
          </a:r>
        </a:p>
      </xdr:txBody>
    </xdr:sp>
    <xdr:clientData fPrintsWithSheet="0"/>
  </xdr:twoCellAnchor>
  <xdr:twoCellAnchor>
    <xdr:from>
      <xdr:col>2</xdr:col>
      <xdr:colOff>123825</xdr:colOff>
      <xdr:row>12</xdr:row>
      <xdr:rowOff>47625</xdr:rowOff>
    </xdr:from>
    <xdr:to>
      <xdr:col>11</xdr:col>
      <xdr:colOff>247650</xdr:colOff>
      <xdr:row>17</xdr:row>
      <xdr:rowOff>133350</xdr:rowOff>
    </xdr:to>
    <xdr:sp macro="" textlink="">
      <xdr:nvSpPr>
        <xdr:cNvPr id="5" name="HinweisD">
          <a:extLst>
            <a:ext uri="{FF2B5EF4-FFF2-40B4-BE49-F238E27FC236}">
              <a16:creationId xmlns:a16="http://schemas.microsoft.com/office/drawing/2014/main" id="{00000000-0008-0000-2700-000005000000}"/>
            </a:ext>
          </a:extLst>
        </xdr:cNvPr>
        <xdr:cNvSpPr txBox="1"/>
      </xdr:nvSpPr>
      <xdr:spPr>
        <a:xfrm>
          <a:off x="2752725" y="3095625"/>
          <a:ext cx="3981450" cy="990600"/>
        </a:xfrm>
        <a:prstGeom prst="rect">
          <a:avLst/>
        </a:prstGeom>
        <a:noFill/>
        <a:ln w="9525" cmpd="sng">
          <a:solidFill>
            <a:srgbClr val="FF0000"/>
          </a:solidFill>
        </a:ln>
        <a:effectLst/>
        <a:extLst>
          <a:ext uri="{909E8E84-426E-40DD-AFC4-6F175D3DCCD1}">
            <a14:hiddenFill xmlns:a14="http://schemas.microsoft.com/office/drawing/2010/main">
              <a:solidFill>
                <a:schemeClr val="lt1"/>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ctr"/>
          <a:endParaRPr lang="de-DE" sz="1200">
            <a:solidFill>
              <a:sysClr val="windowText" lastClr="000000"/>
            </a:solidFill>
            <a:latin typeface="Arial" panose="020B0604020202020204" pitchFamily="34" charset="0"/>
          </a:endParaRPr>
        </a:p>
        <a:p>
          <a:pPr algn="ctr"/>
          <a:endParaRPr lang="de-DE" sz="1200">
            <a:solidFill>
              <a:sysClr val="windowText" lastClr="000000"/>
            </a:solidFill>
            <a:latin typeface="Arial" panose="020B0604020202020204" pitchFamily="34" charset="0"/>
          </a:endParaRPr>
        </a:p>
        <a:p>
          <a:pPr algn="ctr"/>
          <a:r>
            <a:rPr lang="de-DE" sz="1200">
              <a:solidFill>
                <a:sysClr val="windowText" lastClr="000000"/>
              </a:solidFill>
              <a:latin typeface="Arial" panose="020B0604020202020204" pitchFamily="34" charset="0"/>
            </a:rPr>
            <a:t>Diese Seite wird nicht für Kreise und Agenturen ausgewertet.</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1876425</xdr:colOff>
      <xdr:row>0</xdr:row>
      <xdr:rowOff>381000</xdr:rowOff>
    </xdr:to>
    <xdr:pic>
      <xdr:nvPicPr>
        <xdr:cNvPr id="2" name="Bild_BA-Logo_rot">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8764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1876425</xdr:colOff>
      <xdr:row>0</xdr:row>
      <xdr:rowOff>381000</xdr:rowOff>
    </xdr:to>
    <xdr:pic>
      <xdr:nvPicPr>
        <xdr:cNvPr id="3" name="Bild_BA-Logo_rot">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8764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350520</xdr:colOff>
      <xdr:row>2</xdr:row>
      <xdr:rowOff>7620</xdr:rowOff>
    </xdr:from>
    <xdr:to>
      <xdr:col>15</xdr:col>
      <xdr:colOff>0</xdr:colOff>
      <xdr:row>2</xdr:row>
      <xdr:rowOff>215265</xdr:rowOff>
    </xdr:to>
    <xdr:sp macro="" textlink="">
      <xdr:nvSpPr>
        <xdr:cNvPr id="4" name="Rectangle 12">
          <a:hlinkClick xmlns:r="http://schemas.openxmlformats.org/officeDocument/2006/relationships" r:id="rId2" tooltip="Inhaltsverzeichnis"/>
          <a:extLst>
            <a:ext uri="{FF2B5EF4-FFF2-40B4-BE49-F238E27FC236}">
              <a16:creationId xmlns:a16="http://schemas.microsoft.com/office/drawing/2014/main" id="{00000000-0008-0000-2A00-000004000000}"/>
            </a:ext>
          </a:extLst>
        </xdr:cNvPr>
        <xdr:cNvSpPr>
          <a:spLocks noChangeArrowheads="1"/>
        </xdr:cNvSpPr>
      </xdr:nvSpPr>
      <xdr:spPr bwMode="auto">
        <a:xfrm>
          <a:off x="7265670" y="588645"/>
          <a:ext cx="935355" cy="207645"/>
        </a:xfrm>
        <a:prstGeom prst="rect">
          <a:avLst/>
        </a:prstGeom>
        <a:noFill/>
        <a:ln w="9525">
          <a:noFill/>
          <a:miter lim="800000"/>
          <a:headEnd/>
          <a:tailEnd/>
        </a:ln>
      </xdr:spPr>
      <xdr:txBody>
        <a:bodyPr vertOverflow="clip" wrap="square" lIns="0" tIns="22860" rIns="27432" bIns="22860" anchor="ctr" upright="1"/>
        <a:lstStyle/>
        <a:p>
          <a:pPr algn="ctr" rtl="0">
            <a:defRPr sz="1000"/>
          </a:pPr>
          <a:r>
            <a:rPr lang="de-DE" sz="800" b="0" i="0" u="sng" strike="noStrike" baseline="0">
              <a:solidFill>
                <a:srgbClr val="0000FF"/>
              </a:solidFill>
              <a:latin typeface="Arial"/>
              <a:cs typeface="Arial"/>
            </a:rPr>
            <a:t>zurück zum Inhalt</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409575</xdr:colOff>
      <xdr:row>0</xdr:row>
      <xdr:rowOff>400050</xdr:rowOff>
    </xdr:to>
    <xdr:pic>
      <xdr:nvPicPr>
        <xdr:cNvPr id="2" name="BA-Logo">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28575"/>
          <a:ext cx="18192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19050</xdr:colOff>
      <xdr:row>31</xdr:row>
      <xdr:rowOff>0</xdr:rowOff>
    </xdr:from>
    <xdr:to>
      <xdr:col>6</xdr:col>
      <xdr:colOff>762000</xdr:colOff>
      <xdr:row>48</xdr:row>
      <xdr:rowOff>71886</xdr:rowOff>
    </xdr:to>
    <xdr:graphicFrame macro="">
      <xdr:nvGraphicFramePr>
        <xdr:cNvPr id="2" name="Diagramm 1">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0</xdr:row>
      <xdr:rowOff>0</xdr:rowOff>
    </xdr:from>
    <xdr:to>
      <xdr:col>2</xdr:col>
      <xdr:colOff>213432</xdr:colOff>
      <xdr:row>0</xdr:row>
      <xdr:rowOff>390525</xdr:rowOff>
    </xdr:to>
    <xdr:pic>
      <xdr:nvPicPr>
        <xdr:cNvPr id="4" name="BA-Logo" descr="Logo der Statistik der Bundesagentur für Arbeit">
          <a:extLst>
            <a:ext uri="{FF2B5EF4-FFF2-40B4-BE49-F238E27FC236}">
              <a16:creationId xmlns:a16="http://schemas.microsoft.com/office/drawing/2014/main" id="{00000000-0008-0000-2C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851732"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222957</xdr:colOff>
      <xdr:row>0</xdr:row>
      <xdr:rowOff>381000</xdr:rowOff>
    </xdr:to>
    <xdr:pic>
      <xdr:nvPicPr>
        <xdr:cNvPr id="5" name="Bild_BA-Logo_rot">
          <a:extLst>
            <a:ext uri="{FF2B5EF4-FFF2-40B4-BE49-F238E27FC236}">
              <a16:creationId xmlns:a16="http://schemas.microsoft.com/office/drawing/2014/main" id="{00000000-0008-0000-2C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1861257"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495300</xdr:colOff>
          <xdr:row>3</xdr:row>
          <xdr:rowOff>123825</xdr:rowOff>
        </xdr:from>
        <xdr:to>
          <xdr:col>4</xdr:col>
          <xdr:colOff>419100</xdr:colOff>
          <xdr:row>5</xdr:row>
          <xdr:rowOff>76200</xdr:rowOff>
        </xdr:to>
        <xdr:sp macro="" textlink="">
          <xdr:nvSpPr>
            <xdr:cNvPr id="102401" name="Drop Down 1" hidden="1">
              <a:extLst>
                <a:ext uri="{63B3BB69-23CF-44E3-9099-C40C66FF867C}">
                  <a14:compatExt spid="_x0000_s102401"/>
                </a:ext>
                <a:ext uri="{FF2B5EF4-FFF2-40B4-BE49-F238E27FC236}">
                  <a16:creationId xmlns:a16="http://schemas.microsoft.com/office/drawing/2014/main" id="{00000000-0008-0000-2C00-0000019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5</xdr:col>
      <xdr:colOff>581025</xdr:colOff>
      <xdr:row>2</xdr:row>
      <xdr:rowOff>7620</xdr:rowOff>
    </xdr:from>
    <xdr:to>
      <xdr:col>6</xdr:col>
      <xdr:colOff>714376</xdr:colOff>
      <xdr:row>2</xdr:row>
      <xdr:rowOff>219075</xdr:rowOff>
    </xdr:to>
    <xdr:sp macro="" textlink="">
      <xdr:nvSpPr>
        <xdr:cNvPr id="7" name="Rectangle 12">
          <a:hlinkClick xmlns:r="http://schemas.openxmlformats.org/officeDocument/2006/relationships" r:id="rId4" tooltip="Inhaltsverzeichnis"/>
          <a:extLst>
            <a:ext uri="{FF2B5EF4-FFF2-40B4-BE49-F238E27FC236}">
              <a16:creationId xmlns:a16="http://schemas.microsoft.com/office/drawing/2014/main" id="{00000000-0008-0000-2C00-000007000000}"/>
            </a:ext>
          </a:extLst>
        </xdr:cNvPr>
        <xdr:cNvSpPr>
          <a:spLocks noChangeArrowheads="1"/>
        </xdr:cNvSpPr>
      </xdr:nvSpPr>
      <xdr:spPr bwMode="auto">
        <a:xfrm>
          <a:off x="4648200" y="588645"/>
          <a:ext cx="942976" cy="211455"/>
        </a:xfrm>
        <a:prstGeom prst="rect">
          <a:avLst/>
        </a:prstGeom>
        <a:noFill/>
        <a:ln w="9525">
          <a:noFill/>
          <a:miter lim="800000"/>
          <a:headEnd/>
          <a:tailEnd/>
        </a:ln>
      </xdr:spPr>
      <xdr:txBody>
        <a:bodyPr vertOverflow="clip" wrap="square" lIns="0" tIns="22860" rIns="27432" bIns="22860" anchor="ctr" upright="1"/>
        <a:lstStyle/>
        <a:p>
          <a:pPr algn="ctr" rtl="0">
            <a:defRPr sz="1000"/>
          </a:pPr>
          <a:r>
            <a:rPr lang="de-DE" sz="800" b="0" i="0" u="sng" strike="noStrike" baseline="0">
              <a:solidFill>
                <a:srgbClr val="0000FF"/>
              </a:solidFill>
              <a:latin typeface="Arial"/>
              <a:cs typeface="Arial"/>
            </a:rPr>
            <a:t>zurück zum Inhalt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504825</xdr:colOff>
          <xdr:row>4</xdr:row>
          <xdr:rowOff>0</xdr:rowOff>
        </xdr:from>
        <xdr:to>
          <xdr:col>7</xdr:col>
          <xdr:colOff>9525</xdr:colOff>
          <xdr:row>5</xdr:row>
          <xdr:rowOff>85725</xdr:rowOff>
        </xdr:to>
        <xdr:sp macro="" textlink="">
          <xdr:nvSpPr>
            <xdr:cNvPr id="102402" name="Dropdown Gst" hidden="1">
              <a:extLst>
                <a:ext uri="{63B3BB69-23CF-44E3-9099-C40C66FF867C}">
                  <a14:compatExt spid="_x0000_s102402"/>
                </a:ext>
                <a:ext uri="{FF2B5EF4-FFF2-40B4-BE49-F238E27FC236}">
                  <a16:creationId xmlns:a16="http://schemas.microsoft.com/office/drawing/2014/main" id="{00000000-0008-0000-2C00-0000029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1.xml><?xml version="1.0" encoding="utf-8"?>
<c:userShapes xmlns:c="http://schemas.openxmlformats.org/drawingml/2006/chart">
  <cdr:relSizeAnchor xmlns:cdr="http://schemas.openxmlformats.org/drawingml/2006/chartDrawing">
    <cdr:from>
      <cdr:x>0.53559</cdr:x>
      <cdr:y>0.90154</cdr:y>
    </cdr:from>
    <cdr:to>
      <cdr:x>1</cdr:x>
      <cdr:y>0.97918</cdr:y>
    </cdr:to>
    <cdr:sp macro="" textlink="">
      <cdr:nvSpPr>
        <cdr:cNvPr id="3" name="Textfeld 1"/>
        <cdr:cNvSpPr txBox="1"/>
      </cdr:nvSpPr>
      <cdr:spPr>
        <a:xfrm xmlns:a="http://schemas.openxmlformats.org/drawingml/2006/main">
          <a:off x="3009900" y="2838451"/>
          <a:ext cx="2609850" cy="24445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800">
              <a:latin typeface="Arial" panose="020B0604020202020204" pitchFamily="34" charset="0"/>
              <a:cs typeface="Arial" panose="020B0604020202020204" pitchFamily="34" charset="0"/>
            </a:rPr>
            <a:t>Quelle: Statistik der Bundesagentur für Arbeit</a:t>
          </a:r>
        </a:p>
      </cdr:txBody>
    </cdr:sp>
  </cdr:relSizeAnchor>
</c:userShapes>
</file>

<file path=xl/drawings/drawing22.xml><?xml version="1.0" encoding="utf-8"?>
<xdr:wsDr xmlns:xdr="http://schemas.openxmlformats.org/drawingml/2006/spreadsheetDrawing" xmlns:a="http://schemas.openxmlformats.org/drawingml/2006/main">
  <xdr:twoCellAnchor>
    <xdr:from>
      <xdr:col>0</xdr:col>
      <xdr:colOff>38100</xdr:colOff>
      <xdr:row>28</xdr:row>
      <xdr:rowOff>0</xdr:rowOff>
    </xdr:from>
    <xdr:to>
      <xdr:col>6</xdr:col>
      <xdr:colOff>773206</xdr:colOff>
      <xdr:row>45</xdr:row>
      <xdr:rowOff>104775</xdr:rowOff>
    </xdr:to>
    <xdr:graphicFrame macro="">
      <xdr:nvGraphicFramePr>
        <xdr:cNvPr id="2" name="Diagramm 1">
          <a:extLst>
            <a:ext uri="{FF2B5EF4-FFF2-40B4-BE49-F238E27FC236}">
              <a16:creationId xmlns:a16="http://schemas.microsoft.com/office/drawing/2014/main" id="{00000000-0008-0000-2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234315</xdr:colOff>
      <xdr:row>0</xdr:row>
      <xdr:rowOff>381000</xdr:rowOff>
    </xdr:to>
    <xdr:pic>
      <xdr:nvPicPr>
        <xdr:cNvPr id="4" name="Bild_BA-Logo_rot">
          <a:extLst>
            <a:ext uri="{FF2B5EF4-FFF2-40B4-BE49-F238E27FC236}">
              <a16:creationId xmlns:a16="http://schemas.microsoft.com/office/drawing/2014/main" id="{00000000-0008-0000-2F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87261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209550</xdr:colOff>
          <xdr:row>3</xdr:row>
          <xdr:rowOff>85725</xdr:rowOff>
        </xdr:from>
        <xdr:to>
          <xdr:col>4</xdr:col>
          <xdr:colOff>228600</xdr:colOff>
          <xdr:row>5</xdr:row>
          <xdr:rowOff>47625</xdr:rowOff>
        </xdr:to>
        <xdr:sp macro="" textlink="">
          <xdr:nvSpPr>
            <xdr:cNvPr id="103425" name="Drop Down 1" hidden="1">
              <a:extLst>
                <a:ext uri="{63B3BB69-23CF-44E3-9099-C40C66FF867C}">
                  <a14:compatExt spid="_x0000_s103425"/>
                </a:ext>
                <a:ext uri="{FF2B5EF4-FFF2-40B4-BE49-F238E27FC236}">
                  <a16:creationId xmlns:a16="http://schemas.microsoft.com/office/drawing/2014/main" id="{00000000-0008-0000-2F00-0000019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5</xdr:col>
      <xdr:colOff>552449</xdr:colOff>
      <xdr:row>2</xdr:row>
      <xdr:rowOff>38100</xdr:rowOff>
    </xdr:from>
    <xdr:to>
      <xdr:col>6</xdr:col>
      <xdr:colOff>714375</xdr:colOff>
      <xdr:row>2</xdr:row>
      <xdr:rowOff>238125</xdr:rowOff>
    </xdr:to>
    <xdr:sp macro="" textlink="">
      <xdr:nvSpPr>
        <xdr:cNvPr id="6" name="Rectangle 12">
          <a:hlinkClick xmlns:r="http://schemas.openxmlformats.org/officeDocument/2006/relationships" r:id="rId3" tooltip="Inhaltsverzeichnis"/>
          <a:extLst>
            <a:ext uri="{FF2B5EF4-FFF2-40B4-BE49-F238E27FC236}">
              <a16:creationId xmlns:a16="http://schemas.microsoft.com/office/drawing/2014/main" id="{00000000-0008-0000-2F00-000006000000}"/>
            </a:ext>
          </a:extLst>
        </xdr:cNvPr>
        <xdr:cNvSpPr>
          <a:spLocks noChangeArrowheads="1"/>
        </xdr:cNvSpPr>
      </xdr:nvSpPr>
      <xdr:spPr bwMode="auto">
        <a:xfrm>
          <a:off x="4619624" y="619125"/>
          <a:ext cx="971551" cy="200025"/>
        </a:xfrm>
        <a:prstGeom prst="rect">
          <a:avLst/>
        </a:prstGeom>
        <a:noFill/>
        <a:ln w="9525">
          <a:noFill/>
          <a:miter lim="800000"/>
          <a:headEnd/>
          <a:tailEnd/>
        </a:ln>
      </xdr:spPr>
      <xdr:txBody>
        <a:bodyPr vertOverflow="clip" wrap="square" lIns="0" tIns="22860" rIns="27432" bIns="22860" anchor="ctr" upright="1"/>
        <a:lstStyle/>
        <a:p>
          <a:pPr algn="ctr" rtl="0">
            <a:defRPr sz="1000"/>
          </a:pPr>
          <a:r>
            <a:rPr lang="de-DE" sz="800" b="0" i="0" u="sng" strike="noStrike" baseline="0">
              <a:solidFill>
                <a:srgbClr val="0000FF"/>
              </a:solidFill>
              <a:latin typeface="Arial"/>
              <a:cs typeface="Arial"/>
            </a:rPr>
            <a:t>zurück zum Inhalt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476250</xdr:colOff>
          <xdr:row>3</xdr:row>
          <xdr:rowOff>85725</xdr:rowOff>
        </xdr:from>
        <xdr:to>
          <xdr:col>6</xdr:col>
          <xdr:colOff>790575</xdr:colOff>
          <xdr:row>5</xdr:row>
          <xdr:rowOff>38100</xdr:rowOff>
        </xdr:to>
        <xdr:sp macro="" textlink="">
          <xdr:nvSpPr>
            <xdr:cNvPr id="103426" name="Dropdown Gst" hidden="1">
              <a:extLst>
                <a:ext uri="{63B3BB69-23CF-44E3-9099-C40C66FF867C}">
                  <a14:compatExt spid="_x0000_s103426"/>
                </a:ext>
                <a:ext uri="{FF2B5EF4-FFF2-40B4-BE49-F238E27FC236}">
                  <a16:creationId xmlns:a16="http://schemas.microsoft.com/office/drawing/2014/main" id="{00000000-0008-0000-2F00-0000029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3.xml><?xml version="1.0" encoding="utf-8"?>
<c:userShapes xmlns:c="http://schemas.openxmlformats.org/drawingml/2006/chart">
  <cdr:relSizeAnchor xmlns:cdr="http://schemas.openxmlformats.org/drawingml/2006/chartDrawing">
    <cdr:from>
      <cdr:x>0.57538</cdr:x>
      <cdr:y>0.94012</cdr:y>
    </cdr:from>
    <cdr:to>
      <cdr:x>1</cdr:x>
      <cdr:y>1</cdr:y>
    </cdr:to>
    <cdr:sp macro="" textlink="">
      <cdr:nvSpPr>
        <cdr:cNvPr id="3" name="Textfeld 1"/>
        <cdr:cNvSpPr txBox="1"/>
      </cdr:nvSpPr>
      <cdr:spPr>
        <a:xfrm xmlns:a="http://schemas.openxmlformats.org/drawingml/2006/main">
          <a:off x="3228976" y="2990851"/>
          <a:ext cx="2382930" cy="1904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800">
              <a:latin typeface="Arial" panose="020B0604020202020204" pitchFamily="34" charset="0"/>
              <a:cs typeface="Arial" panose="020B0604020202020204" pitchFamily="34" charset="0"/>
            </a:rPr>
            <a:t>Quelle: Statistik der Bundesagentur für Arbeit</a:t>
          </a:r>
        </a:p>
      </cdr:txBody>
    </cdr:sp>
  </cdr:relSizeAnchor>
</c:userShapes>
</file>

<file path=xl/drawings/drawing24.xml><?xml version="1.0" encoding="utf-8"?>
<xdr:wsDr xmlns:xdr="http://schemas.openxmlformats.org/drawingml/2006/spreadsheetDrawing" xmlns:a="http://schemas.openxmlformats.org/drawingml/2006/main">
  <xdr:twoCellAnchor>
    <xdr:from>
      <xdr:col>8</xdr:col>
      <xdr:colOff>504824</xdr:colOff>
      <xdr:row>112</xdr:row>
      <xdr:rowOff>33336</xdr:rowOff>
    </xdr:from>
    <xdr:to>
      <xdr:col>15</xdr:col>
      <xdr:colOff>171449</xdr:colOff>
      <xdr:row>131</xdr:row>
      <xdr:rowOff>85724</xdr:rowOff>
    </xdr:to>
    <xdr:graphicFrame macro="">
      <xdr:nvGraphicFramePr>
        <xdr:cNvPr id="2" name="Diagramm 1">
          <a:extLst>
            <a:ext uri="{FF2B5EF4-FFF2-40B4-BE49-F238E27FC236}">
              <a16:creationId xmlns:a16="http://schemas.microsoft.com/office/drawing/2014/main" id="{00000000-0008-0000-3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176212</xdr:colOff>
      <xdr:row>96</xdr:row>
      <xdr:rowOff>42862</xdr:rowOff>
    </xdr:from>
    <xdr:to>
      <xdr:col>12</xdr:col>
      <xdr:colOff>557212</xdr:colOff>
      <xdr:row>111</xdr:row>
      <xdr:rowOff>71437</xdr:rowOff>
    </xdr:to>
    <xdr:graphicFrame macro="">
      <xdr:nvGraphicFramePr>
        <xdr:cNvPr id="4" name="Diagramm 3">
          <a:extLst>
            <a:ext uri="{FF2B5EF4-FFF2-40B4-BE49-F238E27FC236}">
              <a16:creationId xmlns:a16="http://schemas.microsoft.com/office/drawing/2014/main" id="{00000000-0008-0000-3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795337</xdr:colOff>
      <xdr:row>78</xdr:row>
      <xdr:rowOff>100012</xdr:rowOff>
    </xdr:from>
    <xdr:to>
      <xdr:col>16</xdr:col>
      <xdr:colOff>338137</xdr:colOff>
      <xdr:row>93</xdr:row>
      <xdr:rowOff>128587</xdr:rowOff>
    </xdr:to>
    <xdr:graphicFrame macro="">
      <xdr:nvGraphicFramePr>
        <xdr:cNvPr id="5" name="Diagramm 4">
          <a:extLst>
            <a:ext uri="{FF2B5EF4-FFF2-40B4-BE49-F238E27FC236}">
              <a16:creationId xmlns:a16="http://schemas.microsoft.com/office/drawing/2014/main" id="{00000000-0008-0000-3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638175</xdr:colOff>
      <xdr:row>0</xdr:row>
      <xdr:rowOff>109537</xdr:rowOff>
    </xdr:from>
    <xdr:to>
      <xdr:col>10</xdr:col>
      <xdr:colOff>276225</xdr:colOff>
      <xdr:row>15</xdr:row>
      <xdr:rowOff>138112</xdr:rowOff>
    </xdr:to>
    <xdr:graphicFrame macro="">
      <xdr:nvGraphicFramePr>
        <xdr:cNvPr id="3" name="Diagramm 2">
          <a:extLst>
            <a:ext uri="{FF2B5EF4-FFF2-40B4-BE49-F238E27FC236}">
              <a16:creationId xmlns:a16="http://schemas.microsoft.com/office/drawing/2014/main" id="{00000000-0008-0000-3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0.01389</cdr:x>
      <cdr:y>0.02315</cdr:y>
    </cdr:from>
    <cdr:to>
      <cdr:x>0.97222</cdr:x>
      <cdr:y>0.27778</cdr:y>
    </cdr:to>
    <cdr:sp macro="" textlink="">
      <cdr:nvSpPr>
        <cdr:cNvPr id="2" name="DIA_Titel_tb"/>
        <cdr:cNvSpPr txBox="1"/>
      </cdr:nvSpPr>
      <cdr:spPr>
        <a:xfrm xmlns:a="http://schemas.openxmlformats.org/drawingml/2006/main">
          <a:off x="63500" y="63500"/>
          <a:ext cx="4381500" cy="698500"/>
        </a:xfrm>
        <a:prstGeom xmlns:a="http://schemas.openxmlformats.org/drawingml/2006/main" prst="rect">
          <a:avLst/>
        </a:prstGeom>
      </cdr:spPr>
      <cdr:txBody>
        <a:bodyPr xmlns:a="http://schemas.openxmlformats.org/drawingml/2006/main" vertOverflow="clip" vert="horz" wrap="square" rtlCol="0"/>
        <a:lstStyle xmlns:a="http://schemas.openxmlformats.org/drawingml/2006/main"/>
        <a:p xmlns:a="http://schemas.openxmlformats.org/drawingml/2006/main">
          <a:r>
            <a:rPr lang="de-DE" sz="1000" b="1">
              <a:solidFill>
                <a:srgbClr val="404040"/>
              </a:solidFill>
              <a:latin typeface="Arial" panose="020B0604020202020204" pitchFamily="34" charset="0"/>
            </a:rPr>
            <a:t>Bewerber-Stellen-Relation</a:t>
          </a:r>
          <a:r>
            <a:rPr lang="de-DE" sz="1000" b="1" baseline="0">
              <a:solidFill>
                <a:srgbClr val="404040"/>
              </a:solidFill>
              <a:latin typeface="Arial" panose="020B0604020202020204" pitchFamily="34" charset="0"/>
            </a:rPr>
            <a:t> nach Bundesländern </a:t>
          </a:r>
          <a:endParaRPr lang="de-DE" sz="800" b="1">
            <a:solidFill>
              <a:srgbClr val="404040"/>
            </a:solidFill>
            <a:latin typeface="Arial" panose="020B0604020202020204" pitchFamily="34" charset="0"/>
          </a:endParaRPr>
        </a:p>
        <a:p xmlns:a="http://schemas.openxmlformats.org/drawingml/2006/main">
          <a:r>
            <a:rPr lang="de-DE" sz="800">
              <a:solidFill>
                <a:srgbClr val="404040"/>
              </a:solidFill>
              <a:latin typeface="Arial" panose="020B0604020202020204" pitchFamily="34" charset="0"/>
            </a:rPr>
            <a:t>Deutschland</a:t>
          </a:r>
        </a:p>
        <a:p xmlns:a="http://schemas.openxmlformats.org/drawingml/2006/main">
          <a:r>
            <a:rPr lang="de-DE" sz="800">
              <a:solidFill>
                <a:srgbClr val="404040"/>
              </a:solidFill>
              <a:latin typeface="Arial" panose="020B0604020202020204" pitchFamily="34" charset="0"/>
            </a:rPr>
            <a:t>Berichtsjahr</a:t>
          </a:r>
          <a:r>
            <a:rPr lang="de-DE" sz="800" baseline="0">
              <a:solidFill>
                <a:srgbClr val="404040"/>
              </a:solidFill>
              <a:latin typeface="Arial" panose="020B0604020202020204" pitchFamily="34" charset="0"/>
            </a:rPr>
            <a:t> 2020/21; Mai 2021</a:t>
          </a:r>
          <a:endParaRPr lang="de-DE" sz="800">
            <a:solidFill>
              <a:srgbClr val="404040"/>
            </a:solidFill>
            <a:latin typeface="Arial" panose="020B0604020202020204" pitchFamily="34" charset="0"/>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0.01389</cdr:x>
      <cdr:y>0.02315</cdr:y>
    </cdr:from>
    <cdr:to>
      <cdr:x>0.97222</cdr:x>
      <cdr:y>0.27778</cdr:y>
    </cdr:to>
    <cdr:sp macro="" textlink="">
      <cdr:nvSpPr>
        <cdr:cNvPr id="2" name="DIA_Titel_tb"/>
        <cdr:cNvSpPr txBox="1"/>
      </cdr:nvSpPr>
      <cdr:spPr>
        <a:xfrm xmlns:a="http://schemas.openxmlformats.org/drawingml/2006/main">
          <a:off x="63500" y="63500"/>
          <a:ext cx="4381500" cy="698500"/>
        </a:xfrm>
        <a:prstGeom xmlns:a="http://schemas.openxmlformats.org/drawingml/2006/main" prst="rect">
          <a:avLst/>
        </a:prstGeom>
      </cdr:spPr>
      <cdr:txBody>
        <a:bodyPr xmlns:a="http://schemas.openxmlformats.org/drawingml/2006/main" vertOverflow="clip" vert="horz" wrap="square" rtlCol="0"/>
        <a:lstStyle xmlns:a="http://schemas.openxmlformats.org/drawingml/2006/main"/>
        <a:p xmlns:a="http://schemas.openxmlformats.org/drawingml/2006/main">
          <a:r>
            <a:rPr lang="de-DE" sz="1000" b="1">
              <a:solidFill>
                <a:srgbClr val="404040"/>
              </a:solidFill>
              <a:latin typeface="Arial" panose="020B0604020202020204" pitchFamily="34" charset="0"/>
            </a:rPr>
            <a:t>Bewerberinnen und Bewerber nach Art des Verbleibs</a:t>
          </a:r>
          <a:endParaRPr lang="de-DE" sz="800" b="1">
            <a:solidFill>
              <a:srgbClr val="404040"/>
            </a:solidFill>
            <a:latin typeface="Arial" panose="020B0604020202020204" pitchFamily="34" charset="0"/>
          </a:endParaRPr>
        </a:p>
        <a:p xmlns:a="http://schemas.openxmlformats.org/drawingml/2006/main">
          <a:r>
            <a:rPr lang="de-DE" sz="800">
              <a:solidFill>
                <a:srgbClr val="404040"/>
              </a:solidFill>
              <a:latin typeface="Arial" panose="020B0604020202020204" pitchFamily="34" charset="0"/>
            </a:rPr>
            <a:t>Deutschland</a:t>
          </a:r>
        </a:p>
        <a:p xmlns:a="http://schemas.openxmlformats.org/drawingml/2006/main">
          <a:pPr marL="0" indent="0"/>
          <a:r>
            <a:rPr lang="de-DE" sz="800">
              <a:solidFill>
                <a:srgbClr val="404040"/>
              </a:solidFill>
              <a:latin typeface="Arial" panose="020B0604020202020204" pitchFamily="34" charset="0"/>
              <a:ea typeface="+mn-ea"/>
              <a:cs typeface="+mn-cs"/>
            </a:rPr>
            <a:t>Berichtsjahr 2020/21; Mai 2021</a:t>
          </a:r>
        </a:p>
      </cdr:txBody>
    </cdr:sp>
  </cdr:relSizeAnchor>
</c:userShapes>
</file>

<file path=xl/drawings/drawing27.xml><?xml version="1.0" encoding="utf-8"?>
<c:userShapes xmlns:c="http://schemas.openxmlformats.org/drawingml/2006/chart">
  <cdr:relSizeAnchor xmlns:cdr="http://schemas.openxmlformats.org/drawingml/2006/chartDrawing">
    <cdr:from>
      <cdr:x>0.01389</cdr:x>
      <cdr:y>0.02315</cdr:y>
    </cdr:from>
    <cdr:to>
      <cdr:x>0.97222</cdr:x>
      <cdr:y>0.27778</cdr:y>
    </cdr:to>
    <cdr:sp macro="" textlink="">
      <cdr:nvSpPr>
        <cdr:cNvPr id="2" name="DIA_Titel_tb"/>
        <cdr:cNvSpPr txBox="1"/>
      </cdr:nvSpPr>
      <cdr:spPr>
        <a:xfrm xmlns:a="http://schemas.openxmlformats.org/drawingml/2006/main">
          <a:off x="63500" y="63500"/>
          <a:ext cx="4381500" cy="698500"/>
        </a:xfrm>
        <a:prstGeom xmlns:a="http://schemas.openxmlformats.org/drawingml/2006/main" prst="rect">
          <a:avLst/>
        </a:prstGeom>
      </cdr:spPr>
      <cdr:txBody>
        <a:bodyPr xmlns:a="http://schemas.openxmlformats.org/drawingml/2006/main" vertOverflow="clip" vert="horz" wrap="square" rtlCol="0"/>
        <a:lstStyle xmlns:a="http://schemas.openxmlformats.org/drawingml/2006/main"/>
        <a:p xmlns:a="http://schemas.openxmlformats.org/drawingml/2006/main">
          <a:r>
            <a:rPr lang="de-DE" sz="1000" b="1">
              <a:solidFill>
                <a:srgbClr val="404040"/>
              </a:solidFill>
              <a:latin typeface="Arial" panose="020B0604020202020204" pitchFamily="34" charset="0"/>
            </a:rPr>
            <a:t>Ausbildungsstellen nach Zuständigkeit</a:t>
          </a:r>
          <a:endParaRPr lang="de-DE" sz="800" b="1">
            <a:solidFill>
              <a:srgbClr val="404040"/>
            </a:solidFill>
            <a:latin typeface="Arial" panose="020B0604020202020204" pitchFamily="34" charset="0"/>
          </a:endParaRPr>
        </a:p>
        <a:p xmlns:a="http://schemas.openxmlformats.org/drawingml/2006/main">
          <a:r>
            <a:rPr lang="de-DE" sz="800">
              <a:solidFill>
                <a:srgbClr val="404040"/>
              </a:solidFill>
              <a:latin typeface="Arial" panose="020B0604020202020204" pitchFamily="34" charset="0"/>
            </a:rPr>
            <a:t>Deutschland</a:t>
          </a:r>
        </a:p>
        <a:p xmlns:a="http://schemas.openxmlformats.org/drawingml/2006/main">
          <a:r>
            <a:rPr lang="de-DE" sz="800">
              <a:solidFill>
                <a:srgbClr val="404040"/>
              </a:solidFill>
              <a:latin typeface="Arial" panose="020B0604020202020204" pitchFamily="34" charset="0"/>
            </a:rPr>
            <a:t>Berichtsjahr 2020/21; Mai 2021</a:t>
          </a:r>
        </a:p>
      </cdr:txBody>
    </cdr:sp>
  </cdr:relSizeAnchor>
  <cdr:relSizeAnchor xmlns:cdr="http://schemas.openxmlformats.org/drawingml/2006/chartDrawing">
    <cdr:from>
      <cdr:x>0.66319</cdr:x>
      <cdr:y>0.31829</cdr:y>
    </cdr:from>
    <cdr:to>
      <cdr:x>0.79097</cdr:x>
      <cdr:y>0.41551</cdr:y>
    </cdr:to>
    <cdr:sp macro="" textlink="">
      <cdr:nvSpPr>
        <cdr:cNvPr id="3" name="Insgesamt "/>
        <cdr:cNvSpPr txBox="1"/>
      </cdr:nvSpPr>
      <cdr:spPr>
        <a:xfrm xmlns:a="http://schemas.openxmlformats.org/drawingml/2006/main">
          <a:off x="3032125" y="873125"/>
          <a:ext cx="584200" cy="266700"/>
        </a:xfrm>
        <a:prstGeom xmlns:a="http://schemas.openxmlformats.org/drawingml/2006/main" prst="rect">
          <a:avLst/>
        </a:prstGeom>
      </cdr:spPr>
      <cdr:txBody>
        <a:bodyPr xmlns:a="http://schemas.openxmlformats.org/drawingml/2006/main" vertOverflow="clip" vert="horz" lIns="0" tIns="0" rIns="0" bIns="0" rtlCol="0" anchor="ctr"/>
        <a:lstStyle xmlns:a="http://schemas.openxmlformats.org/drawingml/2006/main"/>
        <a:p xmlns:a="http://schemas.openxmlformats.org/drawingml/2006/main">
          <a:pPr algn="ctr"/>
          <a:r>
            <a:rPr lang="de-DE" sz="800" b="1">
              <a:solidFill>
                <a:srgbClr val="30384D"/>
              </a:solidFill>
              <a:latin typeface="Arial" panose="020B0604020202020204" pitchFamily="34" charset="0"/>
            </a:rPr>
            <a:t>Insgesamt </a:t>
          </a:r>
        </a:p>
      </cdr:txBody>
    </cdr:sp>
  </cdr:relSizeAnchor>
  <cdr:relSizeAnchor xmlns:cdr="http://schemas.openxmlformats.org/drawingml/2006/chartDrawing">
    <cdr:from>
      <cdr:x>0.66528</cdr:x>
      <cdr:y>0.36343</cdr:y>
    </cdr:from>
    <cdr:to>
      <cdr:x>0.78472</cdr:x>
      <cdr:y>0.46065</cdr:y>
    </cdr:to>
    <cdr:sp macro="" textlink="">
      <cdr:nvSpPr>
        <cdr:cNvPr id="4" name="unbesetzt"/>
        <cdr:cNvSpPr txBox="1"/>
      </cdr:nvSpPr>
      <cdr:spPr>
        <a:xfrm xmlns:a="http://schemas.openxmlformats.org/drawingml/2006/main">
          <a:off x="3041650" y="996950"/>
          <a:ext cx="546100" cy="266700"/>
        </a:xfrm>
        <a:prstGeom xmlns:a="http://schemas.openxmlformats.org/drawingml/2006/main" prst="rect">
          <a:avLst/>
        </a:prstGeom>
      </cdr:spPr>
      <cdr:txBody>
        <a:bodyPr xmlns:a="http://schemas.openxmlformats.org/drawingml/2006/main" vertOverflow="clip" vert="horz" lIns="0" tIns="0" rIns="0" bIns="0" rtlCol="0" anchor="ctr"/>
        <a:lstStyle xmlns:a="http://schemas.openxmlformats.org/drawingml/2006/main"/>
        <a:p xmlns:a="http://schemas.openxmlformats.org/drawingml/2006/main">
          <a:pPr algn="ctr"/>
          <a:r>
            <a:rPr lang="de-DE" sz="800" b="1">
              <a:solidFill>
                <a:srgbClr val="B0B0B0"/>
              </a:solidFill>
              <a:latin typeface="Arial" panose="020B0604020202020204" pitchFamily="34" charset="0"/>
            </a:rPr>
            <a:t>unbesetzt</a:t>
          </a:r>
        </a:p>
      </cdr:txBody>
    </cdr:sp>
  </cdr:relSizeAnchor>
</c:userShapes>
</file>

<file path=xl/drawings/drawing28.xml><?xml version="1.0" encoding="utf-8"?>
<c:userShapes xmlns:c="http://schemas.openxmlformats.org/drawingml/2006/chart">
  <cdr:relSizeAnchor xmlns:cdr="http://schemas.openxmlformats.org/drawingml/2006/chartDrawing">
    <cdr:from>
      <cdr:x>0.51944</cdr:x>
      <cdr:y>0.88889</cdr:y>
    </cdr:from>
    <cdr:to>
      <cdr:x>0.65278</cdr:x>
      <cdr:y>0.98611</cdr:y>
    </cdr:to>
    <cdr:sp macro="" textlink="'Hilfstabelle für Grafike'!$C$3">
      <cdr:nvSpPr>
        <cdr:cNvPr id="4" name="2017 / 2018"/>
        <cdr:cNvSpPr txBox="1"/>
      </cdr:nvSpPr>
      <cdr:spPr>
        <a:xfrm xmlns:a="http://schemas.openxmlformats.org/drawingml/2006/main">
          <a:off x="2374900" y="2438400"/>
          <a:ext cx="609600" cy="266700"/>
        </a:xfrm>
        <a:prstGeom xmlns:a="http://schemas.openxmlformats.org/drawingml/2006/main" prst="rect">
          <a:avLst/>
        </a:prstGeom>
      </cdr:spPr>
      <cdr:txBody>
        <a:bodyPr xmlns:a="http://schemas.openxmlformats.org/drawingml/2006/main" vertOverflow="clip" vert="horz" lIns="0" tIns="0" rIns="0" bIns="0" rtlCol="0" anchor="ctr"/>
        <a:lstStyle xmlns:a="http://schemas.openxmlformats.org/drawingml/2006/main"/>
        <a:p xmlns:a="http://schemas.openxmlformats.org/drawingml/2006/main">
          <a:pPr algn="ctr"/>
          <a:fld id="{624D9362-C3D8-4FF2-BC71-6870FC584B6E}" type="TxLink">
            <a:rPr lang="en-US" sz="1100" b="0" i="0" u="none" strike="noStrike">
              <a:solidFill>
                <a:srgbClr val="000000"/>
              </a:solidFill>
              <a:latin typeface="Arial"/>
              <a:cs typeface="Arial"/>
            </a:rPr>
            <a:pPr algn="ctr"/>
            <a:t>#BEZUG!</a:t>
          </a:fld>
          <a:endParaRPr lang="de-DE" sz="800" b="1">
            <a:solidFill>
              <a:srgbClr val="30384D"/>
            </a:solidFill>
            <a:latin typeface="Arial" panose="020B0604020202020204" pitchFamily="34" charset="0"/>
          </a:endParaRPr>
        </a:p>
      </cdr:txBody>
    </cdr:sp>
  </cdr:relSizeAnchor>
  <cdr:relSizeAnchor xmlns:cdr="http://schemas.openxmlformats.org/drawingml/2006/chartDrawing">
    <cdr:from>
      <cdr:x>0.64931</cdr:x>
      <cdr:y>0.88657</cdr:y>
    </cdr:from>
    <cdr:to>
      <cdr:x>0.78264</cdr:x>
      <cdr:y>0.9838</cdr:y>
    </cdr:to>
    <cdr:sp macro="" textlink="'Hilfstabelle für Grafike'!$D$3">
      <cdr:nvSpPr>
        <cdr:cNvPr id="5" name="2018 / 2019"/>
        <cdr:cNvSpPr txBox="1"/>
      </cdr:nvSpPr>
      <cdr:spPr>
        <a:xfrm xmlns:a="http://schemas.openxmlformats.org/drawingml/2006/main">
          <a:off x="2968625" y="2432050"/>
          <a:ext cx="609600" cy="266700"/>
        </a:xfrm>
        <a:prstGeom xmlns:a="http://schemas.openxmlformats.org/drawingml/2006/main" prst="rect">
          <a:avLst/>
        </a:prstGeom>
      </cdr:spPr>
      <cdr:txBody>
        <a:bodyPr xmlns:a="http://schemas.openxmlformats.org/drawingml/2006/main" vertOverflow="clip" vert="horz" lIns="0" tIns="0" rIns="0" bIns="0" rtlCol="0" anchor="ctr"/>
        <a:lstStyle xmlns:a="http://schemas.openxmlformats.org/drawingml/2006/main"/>
        <a:p xmlns:a="http://schemas.openxmlformats.org/drawingml/2006/main">
          <a:pPr algn="ctr"/>
          <a:fld id="{D39E5D4C-020F-44D3-8330-1937A2584FA9}" type="TxLink">
            <a:rPr lang="en-US" sz="1100" b="0" i="0" u="none" strike="noStrike">
              <a:solidFill>
                <a:srgbClr val="000000"/>
              </a:solidFill>
              <a:latin typeface="Arial"/>
              <a:cs typeface="Arial"/>
            </a:rPr>
            <a:pPr algn="ctr"/>
            <a:t>#BEZUG!</a:t>
          </a:fld>
          <a:endParaRPr lang="de-DE" sz="800" b="1">
            <a:solidFill>
              <a:srgbClr val="30384D"/>
            </a:solidFill>
            <a:latin typeface="Arial" panose="020B0604020202020204" pitchFamily="34" charset="0"/>
          </a:endParaRPr>
        </a:p>
      </cdr:txBody>
    </cdr:sp>
  </cdr:relSizeAnchor>
  <cdr:relSizeAnchor xmlns:cdr="http://schemas.openxmlformats.org/drawingml/2006/chartDrawing">
    <cdr:from>
      <cdr:x>0.78611</cdr:x>
      <cdr:y>0.89236</cdr:y>
    </cdr:from>
    <cdr:to>
      <cdr:x>0.91944</cdr:x>
      <cdr:y>0.98958</cdr:y>
    </cdr:to>
    <cdr:sp macro="" textlink="'Hilfstabelle für Grafike'!$E$3">
      <cdr:nvSpPr>
        <cdr:cNvPr id="6" name="2019 / 2020"/>
        <cdr:cNvSpPr txBox="1"/>
      </cdr:nvSpPr>
      <cdr:spPr>
        <a:xfrm xmlns:a="http://schemas.openxmlformats.org/drawingml/2006/main">
          <a:off x="3594100" y="2447925"/>
          <a:ext cx="609600" cy="266700"/>
        </a:xfrm>
        <a:prstGeom xmlns:a="http://schemas.openxmlformats.org/drawingml/2006/main" prst="rect">
          <a:avLst/>
        </a:prstGeom>
      </cdr:spPr>
      <cdr:txBody>
        <a:bodyPr xmlns:a="http://schemas.openxmlformats.org/drawingml/2006/main" vertOverflow="clip" vert="horz" lIns="0" tIns="0" rIns="0" bIns="0" rtlCol="0" anchor="ctr"/>
        <a:lstStyle xmlns:a="http://schemas.openxmlformats.org/drawingml/2006/main"/>
        <a:p xmlns:a="http://schemas.openxmlformats.org/drawingml/2006/main">
          <a:pPr algn="ctr"/>
          <a:fld id="{36D44493-E5D8-4166-BF1F-03C972F47BAA}" type="TxLink">
            <a:rPr lang="en-US" sz="1100" b="0" i="0" u="none" strike="noStrike">
              <a:solidFill>
                <a:srgbClr val="000000"/>
              </a:solidFill>
              <a:latin typeface="Arial"/>
              <a:cs typeface="Arial"/>
            </a:rPr>
            <a:pPr algn="ctr"/>
            <a:t>#BEZUG!</a:t>
          </a:fld>
          <a:endParaRPr lang="de-DE" sz="800" b="1">
            <a:solidFill>
              <a:srgbClr val="30384D"/>
            </a:solidFill>
            <a:latin typeface="Arial" panose="020B0604020202020204" pitchFamily="34" charset="0"/>
          </a:endParaRPr>
        </a:p>
      </cdr:txBody>
    </cdr:sp>
  </cdr:relSizeAnchor>
  <cdr:relSizeAnchor xmlns:cdr="http://schemas.openxmlformats.org/drawingml/2006/chartDrawing">
    <cdr:from>
      <cdr:x>0.34861</cdr:x>
      <cdr:y>0.88657</cdr:y>
    </cdr:from>
    <cdr:to>
      <cdr:x>0.48194</cdr:x>
      <cdr:y>0.9838</cdr:y>
    </cdr:to>
    <cdr:sp macro="" textlink="'Hilfstabelle für Grafike'!$E$3">
      <cdr:nvSpPr>
        <cdr:cNvPr id="8" name="2019 / 2020"/>
        <cdr:cNvSpPr txBox="1"/>
      </cdr:nvSpPr>
      <cdr:spPr>
        <a:xfrm xmlns:a="http://schemas.openxmlformats.org/drawingml/2006/main">
          <a:off x="1593850" y="2432050"/>
          <a:ext cx="609600" cy="266700"/>
        </a:xfrm>
        <a:prstGeom xmlns:a="http://schemas.openxmlformats.org/drawingml/2006/main" prst="rect">
          <a:avLst/>
        </a:prstGeom>
      </cdr:spPr>
      <cdr:txBody>
        <a:bodyPr xmlns:a="http://schemas.openxmlformats.org/drawingml/2006/main" vert="horz"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DE1C5D7-D304-4722-8CA2-921217DD5B31}" type="TxLink">
            <a:rPr lang="en-US" sz="1100" b="0" i="0" u="none" strike="noStrike">
              <a:solidFill>
                <a:srgbClr val="000000"/>
              </a:solidFill>
              <a:latin typeface="Arial"/>
              <a:cs typeface="Arial"/>
            </a:rPr>
            <a:pPr algn="ctr"/>
            <a:t>#BEZUG!</a:t>
          </a:fld>
          <a:endParaRPr lang="de-DE" sz="800" b="1">
            <a:solidFill>
              <a:srgbClr val="30384D"/>
            </a:solidFill>
            <a:latin typeface="Arial" panose="020B0604020202020204" pitchFamily="34" charset="0"/>
          </a:endParaRPr>
        </a:p>
      </cdr:txBody>
    </cdr:sp>
  </cdr:relSizeAnchor>
  <cdr:relSizeAnchor xmlns:cdr="http://schemas.openxmlformats.org/drawingml/2006/chartDrawing">
    <cdr:from>
      <cdr:x>0.21736</cdr:x>
      <cdr:y>0.89005</cdr:y>
    </cdr:from>
    <cdr:to>
      <cdr:x>0.35069</cdr:x>
      <cdr:y>0.98727</cdr:y>
    </cdr:to>
    <cdr:sp macro="" textlink="'Hilfstabelle für Grafike'!$D$3">
      <cdr:nvSpPr>
        <cdr:cNvPr id="9" name="2018 / 2019"/>
        <cdr:cNvSpPr txBox="1"/>
      </cdr:nvSpPr>
      <cdr:spPr>
        <a:xfrm xmlns:a="http://schemas.openxmlformats.org/drawingml/2006/main">
          <a:off x="993775" y="2441575"/>
          <a:ext cx="609600" cy="266700"/>
        </a:xfrm>
        <a:prstGeom xmlns:a="http://schemas.openxmlformats.org/drawingml/2006/main" prst="rect">
          <a:avLst/>
        </a:prstGeom>
      </cdr:spPr>
      <cdr:txBody>
        <a:bodyPr xmlns:a="http://schemas.openxmlformats.org/drawingml/2006/main" vert="horz"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D544CB6-F136-4AC6-B03A-9031A7B0BAC2}" type="TxLink">
            <a:rPr lang="en-US" sz="1100" b="0" i="0" u="none" strike="noStrike">
              <a:solidFill>
                <a:srgbClr val="000000"/>
              </a:solidFill>
              <a:latin typeface="Arial"/>
              <a:cs typeface="Arial"/>
            </a:rPr>
            <a:pPr algn="ctr"/>
            <a:t>#BEZUG!</a:t>
          </a:fld>
          <a:endParaRPr lang="de-DE" sz="800" b="1">
            <a:solidFill>
              <a:srgbClr val="30384D"/>
            </a:solidFill>
            <a:latin typeface="Arial" panose="020B0604020202020204" pitchFamily="34" charset="0"/>
          </a:endParaRPr>
        </a:p>
      </cdr:txBody>
    </cdr:sp>
  </cdr:relSizeAnchor>
  <cdr:relSizeAnchor xmlns:cdr="http://schemas.openxmlformats.org/drawingml/2006/chartDrawing">
    <cdr:from>
      <cdr:x>0.07778</cdr:x>
      <cdr:y>0.89005</cdr:y>
    </cdr:from>
    <cdr:to>
      <cdr:x>0.21111</cdr:x>
      <cdr:y>0.98727</cdr:y>
    </cdr:to>
    <cdr:sp macro="" textlink="'Hilfstabelle für Grafike'!$C$3">
      <cdr:nvSpPr>
        <cdr:cNvPr id="10" name="2017 / 2018"/>
        <cdr:cNvSpPr txBox="1"/>
      </cdr:nvSpPr>
      <cdr:spPr>
        <a:xfrm xmlns:a="http://schemas.openxmlformats.org/drawingml/2006/main">
          <a:off x="355600" y="2441575"/>
          <a:ext cx="609600" cy="266700"/>
        </a:xfrm>
        <a:prstGeom xmlns:a="http://schemas.openxmlformats.org/drawingml/2006/main" prst="rect">
          <a:avLst/>
        </a:prstGeom>
      </cdr:spPr>
      <cdr:txBody>
        <a:bodyPr xmlns:a="http://schemas.openxmlformats.org/drawingml/2006/main" vert="horz"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3DF6C55-BBE1-49C6-88C8-83DCB0920EC3}" type="TxLink">
            <a:rPr lang="en-US" sz="1100" b="0" i="0" u="none" strike="noStrike">
              <a:solidFill>
                <a:srgbClr val="000000"/>
              </a:solidFill>
              <a:latin typeface="Arial"/>
              <a:cs typeface="Arial"/>
            </a:rPr>
            <a:pPr algn="ctr"/>
            <a:t>#BEZUG!</a:t>
          </a:fld>
          <a:endParaRPr lang="de-DE" sz="800" b="1">
            <a:solidFill>
              <a:srgbClr val="30384D"/>
            </a:solidFill>
            <a:latin typeface="Arial" panose="020B0604020202020204" pitchFamily="34" charset="0"/>
          </a:endParaRPr>
        </a:p>
      </cdr:txBody>
    </cdr:sp>
  </cdr:relSizeAnchor>
  <cdr:relSizeAnchor xmlns:cdr="http://schemas.openxmlformats.org/drawingml/2006/chartDrawing">
    <cdr:from>
      <cdr:x>0.01111</cdr:x>
      <cdr:y>0.01852</cdr:y>
    </cdr:from>
    <cdr:to>
      <cdr:x>0.88194</cdr:x>
      <cdr:y>0.19907</cdr:y>
    </cdr:to>
    <cdr:sp macro="" textlink="">
      <cdr:nvSpPr>
        <cdr:cNvPr id="11" name="DIA_Titel_tb_0"/>
        <cdr:cNvSpPr txBox="1"/>
      </cdr:nvSpPr>
      <cdr:spPr>
        <a:xfrm xmlns:a="http://schemas.openxmlformats.org/drawingml/2006/main">
          <a:off x="50800" y="50800"/>
          <a:ext cx="3981450" cy="495300"/>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a:ex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horz"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de-DE" sz="900">
              <a:solidFill>
                <a:schemeClr val="tx1"/>
              </a:solidFill>
              <a:latin typeface="Arial" panose="020B0604020202020204" pitchFamily="34" charset="0"/>
            </a:rPr>
            <a:t>Bewerberinnen und Bewerber sowie Berufsausbildungsstellen</a:t>
          </a:r>
        </a:p>
        <a:p xmlns:a="http://schemas.openxmlformats.org/drawingml/2006/main">
          <a:r>
            <a:rPr lang="de-DE" sz="800">
              <a:solidFill>
                <a:schemeClr val="tx1"/>
              </a:solidFill>
              <a:latin typeface="Arial" panose="020B0604020202020204" pitchFamily="34" charset="0"/>
            </a:rPr>
            <a:t>XX Region XX</a:t>
          </a:r>
        </a:p>
        <a:p xmlns:a="http://schemas.openxmlformats.org/drawingml/2006/main">
          <a:r>
            <a:rPr lang="de-DE" sz="800">
              <a:solidFill>
                <a:schemeClr val="tx1"/>
              </a:solidFill>
              <a:latin typeface="Arial" panose="020B0604020202020204" pitchFamily="34" charset="0"/>
            </a:rPr>
            <a:t>Berichtsjahre JJVVVJ/VVJ</a:t>
          </a:r>
          <a:r>
            <a:rPr lang="de-DE" sz="800" baseline="0">
              <a:solidFill>
                <a:schemeClr val="tx1"/>
              </a:solidFill>
              <a:latin typeface="Arial" panose="020B0604020202020204" pitchFamily="34" charset="0"/>
            </a:rPr>
            <a:t> bis</a:t>
          </a:r>
          <a:r>
            <a:rPr lang="de-DE" sz="800">
              <a:solidFill>
                <a:schemeClr val="tx1"/>
              </a:solidFill>
              <a:latin typeface="Arial" panose="020B0604020202020204" pitchFamily="34" charset="0"/>
            </a:rPr>
            <a:t> JJVJ/JJ, jeweils Mai</a:t>
          </a:r>
          <a:endParaRPr lang="de-DE" sz="1200">
            <a:solidFill>
              <a:schemeClr val="tx1"/>
            </a:solidFill>
            <a:latin typeface="Arial" panose="020B0604020202020204" pitchFamily="34" charset="0"/>
          </a:endParaRPr>
        </a:p>
        <a:p xmlns:a="http://schemas.openxmlformats.org/drawingml/2006/main">
          <a:endParaRPr lang="de-DE" sz="1200">
            <a:solidFill>
              <a:schemeClr val="tx1"/>
            </a:solidFill>
            <a:latin typeface="Arial" panose="020B0604020202020204" pitchFamily="34" charset="0"/>
          </a:endParaRPr>
        </a:p>
      </cdr:txBody>
    </cdr:sp>
  </cdr:relSizeAnchor>
</c:userShapes>
</file>

<file path=xl/drawings/drawing29.xml><?xml version="1.0" encoding="utf-8"?>
<xdr:wsDr xmlns:xdr="http://schemas.openxmlformats.org/drawingml/2006/spreadsheetDrawing" xmlns:a="http://schemas.openxmlformats.org/drawingml/2006/main">
  <xdr:oneCellAnchor>
    <xdr:from>
      <xdr:col>8</xdr:col>
      <xdr:colOff>662940</xdr:colOff>
      <xdr:row>93</xdr:row>
      <xdr:rowOff>76200</xdr:rowOff>
    </xdr:from>
    <xdr:ext cx="192428" cy="264560"/>
    <xdr:sp macro="" textlink="">
      <xdr:nvSpPr>
        <xdr:cNvPr id="2" name="Textfeld 1">
          <a:extLst>
            <a:ext uri="{FF2B5EF4-FFF2-40B4-BE49-F238E27FC236}">
              <a16:creationId xmlns:a16="http://schemas.microsoft.com/office/drawing/2014/main" id="{00000000-0008-0000-3200-000002000000}"/>
            </a:ext>
          </a:extLst>
        </xdr:cNvPr>
        <xdr:cNvSpPr txBox="1"/>
      </xdr:nvSpPr>
      <xdr:spPr>
        <a:xfrm>
          <a:off x="12721590" y="37423725"/>
          <a:ext cx="19242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twoCellAnchor editAs="absolute">
    <xdr:from>
      <xdr:col>0</xdr:col>
      <xdr:colOff>38100</xdr:colOff>
      <xdr:row>0</xdr:row>
      <xdr:rowOff>76200</xdr:rowOff>
    </xdr:from>
    <xdr:to>
      <xdr:col>1</xdr:col>
      <xdr:colOff>1859280</xdr:colOff>
      <xdr:row>0</xdr:row>
      <xdr:rowOff>464820</xdr:rowOff>
    </xdr:to>
    <xdr:pic>
      <xdr:nvPicPr>
        <xdr:cNvPr id="3" name="BA-Logo" descr="Statistik-4c-100dpi">
          <a:extLst>
            <a:ext uri="{FF2B5EF4-FFF2-40B4-BE49-F238E27FC236}">
              <a16:creationId xmlns:a16="http://schemas.microsoft.com/office/drawing/2014/main" id="{00000000-0008-0000-3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76200"/>
          <a:ext cx="191643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628650</xdr:colOff>
      <xdr:row>0</xdr:row>
      <xdr:rowOff>381000</xdr:rowOff>
    </xdr:to>
    <xdr:pic>
      <xdr:nvPicPr>
        <xdr:cNvPr id="2" name="Bild_BA-Logo_rot">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8764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oneCellAnchor>
    <xdr:from>
      <xdr:col>9</xdr:col>
      <xdr:colOff>655320</xdr:colOff>
      <xdr:row>14</xdr:row>
      <xdr:rowOff>0</xdr:rowOff>
    </xdr:from>
    <xdr:ext cx="206464" cy="274009"/>
    <xdr:sp macro="" textlink="">
      <xdr:nvSpPr>
        <xdr:cNvPr id="2" name="Textfeld 1">
          <a:extLst>
            <a:ext uri="{FF2B5EF4-FFF2-40B4-BE49-F238E27FC236}">
              <a16:creationId xmlns:a16="http://schemas.microsoft.com/office/drawing/2014/main" id="{00000000-0008-0000-3300-000002000000}"/>
            </a:ext>
          </a:extLst>
        </xdr:cNvPr>
        <xdr:cNvSpPr txBox="1"/>
      </xdr:nvSpPr>
      <xdr:spPr>
        <a:xfrm>
          <a:off x="11466195" y="6486525"/>
          <a:ext cx="206464"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twoCellAnchor editAs="absolute">
    <xdr:from>
      <xdr:col>0</xdr:col>
      <xdr:colOff>38100</xdr:colOff>
      <xdr:row>0</xdr:row>
      <xdr:rowOff>76200</xdr:rowOff>
    </xdr:from>
    <xdr:to>
      <xdr:col>1</xdr:col>
      <xdr:colOff>1800225</xdr:colOff>
      <xdr:row>0</xdr:row>
      <xdr:rowOff>466725</xdr:rowOff>
    </xdr:to>
    <xdr:pic>
      <xdr:nvPicPr>
        <xdr:cNvPr id="3" name="BA-Logo" descr="Statistik-4c-100dpi">
          <a:extLst>
            <a:ext uri="{FF2B5EF4-FFF2-40B4-BE49-F238E27FC236}">
              <a16:creationId xmlns:a16="http://schemas.microsoft.com/office/drawing/2014/main" id="{00000000-0008-0000-3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76200"/>
          <a:ext cx="185737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oneCellAnchor>
    <xdr:from>
      <xdr:col>9</xdr:col>
      <xdr:colOff>647700</xdr:colOff>
      <xdr:row>52</xdr:row>
      <xdr:rowOff>76200</xdr:rowOff>
    </xdr:from>
    <xdr:ext cx="184731" cy="264560"/>
    <xdr:sp macro="" textlink="">
      <xdr:nvSpPr>
        <xdr:cNvPr id="2" name="Textfeld 1">
          <a:extLst>
            <a:ext uri="{FF2B5EF4-FFF2-40B4-BE49-F238E27FC236}">
              <a16:creationId xmlns:a16="http://schemas.microsoft.com/office/drawing/2014/main" id="{00000000-0008-0000-3400-000002000000}"/>
            </a:ext>
          </a:extLst>
        </xdr:cNvPr>
        <xdr:cNvSpPr txBox="1"/>
      </xdr:nvSpPr>
      <xdr:spPr>
        <a:xfrm>
          <a:off x="11458575" y="2680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twoCellAnchor editAs="absolute">
    <xdr:from>
      <xdr:col>0</xdr:col>
      <xdr:colOff>38100</xdr:colOff>
      <xdr:row>0</xdr:row>
      <xdr:rowOff>76200</xdr:rowOff>
    </xdr:from>
    <xdr:to>
      <xdr:col>1</xdr:col>
      <xdr:colOff>1809750</xdr:colOff>
      <xdr:row>0</xdr:row>
      <xdr:rowOff>466725</xdr:rowOff>
    </xdr:to>
    <xdr:pic>
      <xdr:nvPicPr>
        <xdr:cNvPr id="3" name="BA-Logo" descr="Statistik-4c-100dpi">
          <a:extLst>
            <a:ext uri="{FF2B5EF4-FFF2-40B4-BE49-F238E27FC236}">
              <a16:creationId xmlns:a16="http://schemas.microsoft.com/office/drawing/2014/main" id="{00000000-0008-0000-34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76200"/>
          <a:ext cx="18669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oneCellAnchor>
    <xdr:from>
      <xdr:col>0</xdr:col>
      <xdr:colOff>60960</xdr:colOff>
      <xdr:row>0</xdr:row>
      <xdr:rowOff>38100</xdr:rowOff>
    </xdr:from>
    <xdr:ext cx="1785486" cy="382137"/>
    <xdr:pic>
      <xdr:nvPicPr>
        <xdr:cNvPr id="2" name="BA-Logo">
          <a:extLst>
            <a:ext uri="{FF2B5EF4-FFF2-40B4-BE49-F238E27FC236}">
              <a16:creationId xmlns:a16="http://schemas.microsoft.com/office/drawing/2014/main" id="{00000000-0008-0000-3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 y="38100"/>
          <a:ext cx="1785486" cy="382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31755</xdr:rowOff>
    </xdr:from>
    <xdr:to>
      <xdr:col>0</xdr:col>
      <xdr:colOff>1823411</xdr:colOff>
      <xdr:row>0</xdr:row>
      <xdr:rowOff>408618</xdr:rowOff>
    </xdr:to>
    <xdr:pic>
      <xdr:nvPicPr>
        <xdr:cNvPr id="3" name="BA-Logo">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0" y="31755"/>
          <a:ext cx="1823411" cy="376863"/>
        </a:xfrm>
        <a:prstGeom prst="rect">
          <a:avLst/>
        </a:prstGeom>
        <a:noFill/>
        <a:ln>
          <a:noFill/>
        </a:ln>
        <a:extLst>
          <a:ext uri="{FAA26D3D-D897-4be2-8F04-BA451C77F1D7}">
            <ma14:placeholder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lc="http://schemas.openxmlformats.org/drawingml/2006/lockedCanvas"/>
          </a:ext>
        </a:extLst>
      </xdr:spPr>
    </xdr:pic>
    <xdr:clientData/>
  </xdr:twoCellAnchor>
  <xdr:twoCellAnchor>
    <xdr:from>
      <xdr:col>6</xdr:col>
      <xdr:colOff>281940</xdr:colOff>
      <xdr:row>2</xdr:row>
      <xdr:rowOff>173355</xdr:rowOff>
    </xdr:from>
    <xdr:to>
      <xdr:col>8</xdr:col>
      <xdr:colOff>0</xdr:colOff>
      <xdr:row>3</xdr:row>
      <xdr:rowOff>0</xdr:rowOff>
    </xdr:to>
    <xdr:sp macro="" textlink="">
      <xdr:nvSpPr>
        <xdr:cNvPr id="4" name="Rectangle 12">
          <a:hlinkClick xmlns:r="http://schemas.openxmlformats.org/officeDocument/2006/relationships" r:id="rId2" tooltip="Inhaltsverzeichnis"/>
          <a:extLst>
            <a:ext uri="{FF2B5EF4-FFF2-40B4-BE49-F238E27FC236}">
              <a16:creationId xmlns:a16="http://schemas.microsoft.com/office/drawing/2014/main" id="{00000000-0008-0000-0800-000004000000}"/>
            </a:ext>
          </a:extLst>
        </xdr:cNvPr>
        <xdr:cNvSpPr>
          <a:spLocks noChangeArrowheads="1"/>
        </xdr:cNvSpPr>
      </xdr:nvSpPr>
      <xdr:spPr bwMode="auto">
        <a:xfrm>
          <a:off x="5758815" y="754380"/>
          <a:ext cx="880110" cy="207645"/>
        </a:xfrm>
        <a:prstGeom prst="rect">
          <a:avLst/>
        </a:prstGeom>
        <a:noFill/>
        <a:ln w="9525">
          <a:noFill/>
          <a:miter lim="800000"/>
          <a:headEnd/>
          <a:tailEnd/>
        </a:ln>
      </xdr:spPr>
      <xdr:txBody>
        <a:bodyPr vertOverflow="clip" wrap="square" lIns="0" tIns="22860" rIns="27432" bIns="22860" anchor="ctr" upright="1"/>
        <a:lstStyle/>
        <a:p>
          <a:pPr algn="ctr" rtl="0">
            <a:defRPr sz="1000"/>
          </a:pPr>
          <a:r>
            <a:rPr lang="de-DE" sz="800" b="0" i="0" u="sng" strike="noStrike" baseline="0">
              <a:solidFill>
                <a:srgbClr val="0000FF"/>
              </a:solidFill>
              <a:latin typeface="Arial"/>
              <a:cs typeface="Arial"/>
            </a:rPr>
            <a:t>zurück zum Inhalt</a:t>
          </a:r>
        </a:p>
      </xdr:txBody>
    </xdr:sp>
    <xdr:clientData fPrintsWithSheet="0"/>
  </xdr:twoCellAnchor>
  <xdr:twoCellAnchor>
    <xdr:from>
      <xdr:col>0</xdr:col>
      <xdr:colOff>0</xdr:colOff>
      <xdr:row>31</xdr:row>
      <xdr:rowOff>152400</xdr:rowOff>
    </xdr:from>
    <xdr:to>
      <xdr:col>8</xdr:col>
      <xdr:colOff>9525</xdr:colOff>
      <xdr:row>52</xdr:row>
      <xdr:rowOff>123825</xdr:rowOff>
    </xdr:to>
    <xdr:graphicFrame macro="">
      <xdr:nvGraphicFramePr>
        <xdr:cNvPr id="5" name="Diagramm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2295525</xdr:colOff>
          <xdr:row>3</xdr:row>
          <xdr:rowOff>114300</xdr:rowOff>
        </xdr:from>
        <xdr:to>
          <xdr:col>4</xdr:col>
          <xdr:colOff>352425</xdr:colOff>
          <xdr:row>5</xdr:row>
          <xdr:rowOff>28575</xdr:rowOff>
        </xdr:to>
        <xdr:sp macro="" textlink="">
          <xdr:nvSpPr>
            <xdr:cNvPr id="90113" name="Drop Down 1" hidden="1">
              <a:extLst>
                <a:ext uri="{63B3BB69-23CF-44E3-9099-C40C66FF867C}">
                  <a14:compatExt spid="_x0000_s90113"/>
                </a:ext>
                <a:ext uri="{FF2B5EF4-FFF2-40B4-BE49-F238E27FC236}">
                  <a16:creationId xmlns:a16="http://schemas.microsoft.com/office/drawing/2014/main" id="{00000000-0008-0000-0800-0000016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3</xdr:row>
          <xdr:rowOff>114300</xdr:rowOff>
        </xdr:from>
        <xdr:to>
          <xdr:col>7</xdr:col>
          <xdr:colOff>571500</xdr:colOff>
          <xdr:row>5</xdr:row>
          <xdr:rowOff>38100</xdr:rowOff>
        </xdr:to>
        <xdr:sp macro="" textlink="">
          <xdr:nvSpPr>
            <xdr:cNvPr id="90114" name="Drop Down 2" hidden="1">
              <a:extLst>
                <a:ext uri="{63B3BB69-23CF-44E3-9099-C40C66FF867C}">
                  <a14:compatExt spid="_x0000_s90114"/>
                </a:ext>
                <a:ext uri="{FF2B5EF4-FFF2-40B4-BE49-F238E27FC236}">
                  <a16:creationId xmlns:a16="http://schemas.microsoft.com/office/drawing/2014/main" id="{00000000-0008-0000-0800-0000026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c:userShapes xmlns:c="http://schemas.openxmlformats.org/drawingml/2006/chart">
  <cdr:relSizeAnchor xmlns:cdr="http://schemas.openxmlformats.org/drawingml/2006/chartDrawing">
    <cdr:from>
      <cdr:x>0.51348</cdr:x>
      <cdr:y>0.84189</cdr:y>
    </cdr:from>
    <cdr:to>
      <cdr:x>0.64682</cdr:x>
      <cdr:y>0.93911</cdr:y>
    </cdr:to>
    <cdr:sp macro="" textlink="'Hilfstabelle für Grafike'!$C$9">
      <cdr:nvSpPr>
        <cdr:cNvPr id="4" name="2017 / 2018"/>
        <cdr:cNvSpPr txBox="1"/>
      </cdr:nvSpPr>
      <cdr:spPr>
        <a:xfrm xmlns:a="http://schemas.openxmlformats.org/drawingml/2006/main">
          <a:off x="3281783" y="3071287"/>
          <a:ext cx="852213" cy="354666"/>
        </a:xfrm>
        <a:prstGeom xmlns:a="http://schemas.openxmlformats.org/drawingml/2006/main" prst="rect">
          <a:avLst/>
        </a:prstGeom>
      </cdr:spPr>
      <cdr:txBody>
        <a:bodyPr xmlns:a="http://schemas.openxmlformats.org/drawingml/2006/main" vertOverflow="clip" vert="horz" lIns="0" tIns="0" rIns="0" bIns="0" rtlCol="0" anchor="ctr"/>
        <a:lstStyle xmlns:a="http://schemas.openxmlformats.org/drawingml/2006/main"/>
        <a:p xmlns:a="http://schemas.openxmlformats.org/drawingml/2006/main">
          <a:pPr algn="ctr"/>
          <a:fld id="{D5F737FE-C95D-48FA-9985-A61F51C4E215}" type="TxLink">
            <a:rPr lang="en-US" sz="1100" b="0" i="0" u="none" strike="noStrike">
              <a:solidFill>
                <a:srgbClr val="000000"/>
              </a:solidFill>
              <a:latin typeface="Arial"/>
              <a:cs typeface="Arial"/>
            </a:rPr>
            <a:pPr algn="ctr"/>
            <a:t>2020/21</a:t>
          </a:fld>
          <a:endParaRPr lang="de-DE" sz="800" b="1">
            <a:solidFill>
              <a:srgbClr val="404040"/>
            </a:solidFill>
            <a:latin typeface="Arial" panose="020B0604020202020204" pitchFamily="34" charset="0"/>
          </a:endParaRPr>
        </a:p>
      </cdr:txBody>
    </cdr:sp>
  </cdr:relSizeAnchor>
  <cdr:relSizeAnchor xmlns:cdr="http://schemas.openxmlformats.org/drawingml/2006/chartDrawing">
    <cdr:from>
      <cdr:x>0.64633</cdr:x>
      <cdr:y>0.84479</cdr:y>
    </cdr:from>
    <cdr:to>
      <cdr:x>0.77966</cdr:x>
      <cdr:y>0.94202</cdr:y>
    </cdr:to>
    <cdr:sp macro="" textlink="'Hilfstabelle für Grafike'!$D$9">
      <cdr:nvSpPr>
        <cdr:cNvPr id="5" name="2018 / 2019"/>
        <cdr:cNvSpPr txBox="1"/>
      </cdr:nvSpPr>
      <cdr:spPr>
        <a:xfrm xmlns:a="http://schemas.openxmlformats.org/drawingml/2006/main">
          <a:off x="4130868" y="3081874"/>
          <a:ext cx="852149" cy="354702"/>
        </a:xfrm>
        <a:prstGeom xmlns:a="http://schemas.openxmlformats.org/drawingml/2006/main" prst="rect">
          <a:avLst/>
        </a:prstGeom>
      </cdr:spPr>
      <cdr:txBody>
        <a:bodyPr xmlns:a="http://schemas.openxmlformats.org/drawingml/2006/main" vertOverflow="clip" vert="horz" lIns="0" tIns="0" rIns="0" bIns="0" rtlCol="0" anchor="ctr"/>
        <a:lstStyle xmlns:a="http://schemas.openxmlformats.org/drawingml/2006/main"/>
        <a:p xmlns:a="http://schemas.openxmlformats.org/drawingml/2006/main">
          <a:pPr algn="ctr"/>
          <a:fld id="{02391655-C429-4C17-BCA1-C2B60B384C55}" type="TxLink">
            <a:rPr lang="en-US" sz="1100" b="0" i="0" u="none" strike="noStrike">
              <a:solidFill>
                <a:srgbClr val="000000"/>
              </a:solidFill>
              <a:latin typeface="Arial"/>
              <a:cs typeface="Arial"/>
            </a:rPr>
            <a:pPr algn="ctr"/>
            <a:t>2021/22</a:t>
          </a:fld>
          <a:endParaRPr lang="de-DE" sz="800" b="1">
            <a:solidFill>
              <a:schemeClr val="tx1">
                <a:lumMod val="75000"/>
                <a:lumOff val="25000"/>
              </a:schemeClr>
            </a:solidFill>
            <a:latin typeface="Arial" panose="020B0604020202020204" pitchFamily="34" charset="0"/>
          </a:endParaRPr>
        </a:p>
      </cdr:txBody>
    </cdr:sp>
  </cdr:relSizeAnchor>
  <cdr:relSizeAnchor xmlns:cdr="http://schemas.openxmlformats.org/drawingml/2006/chartDrawing">
    <cdr:from>
      <cdr:x>0.78462</cdr:x>
      <cdr:y>0.84275</cdr:y>
    </cdr:from>
    <cdr:to>
      <cdr:x>0.91795</cdr:x>
      <cdr:y>0.93997</cdr:y>
    </cdr:to>
    <cdr:sp macro="" textlink="'Hilfstabelle für Grafike'!$E$9">
      <cdr:nvSpPr>
        <cdr:cNvPr id="6" name="2019 / 2020"/>
        <cdr:cNvSpPr txBox="1"/>
      </cdr:nvSpPr>
      <cdr:spPr>
        <a:xfrm xmlns:a="http://schemas.openxmlformats.org/drawingml/2006/main">
          <a:off x="5014719" y="3074421"/>
          <a:ext cx="852149" cy="354666"/>
        </a:xfrm>
        <a:prstGeom xmlns:a="http://schemas.openxmlformats.org/drawingml/2006/main" prst="rect">
          <a:avLst/>
        </a:prstGeom>
      </cdr:spPr>
      <cdr:txBody>
        <a:bodyPr xmlns:a="http://schemas.openxmlformats.org/drawingml/2006/main" vertOverflow="clip" vert="horz" lIns="0" tIns="0" rIns="0" bIns="0" rtlCol="0" anchor="ctr"/>
        <a:lstStyle xmlns:a="http://schemas.openxmlformats.org/drawingml/2006/main"/>
        <a:p xmlns:a="http://schemas.openxmlformats.org/drawingml/2006/main">
          <a:pPr algn="ctr"/>
          <a:fld id="{8FEB3DE0-C735-48C6-8713-FEEE71CBAE94}" type="TxLink">
            <a:rPr lang="en-US" sz="1100" b="0" i="0" u="none" strike="noStrike">
              <a:solidFill>
                <a:srgbClr val="000000"/>
              </a:solidFill>
              <a:latin typeface="Arial"/>
              <a:cs typeface="Arial"/>
            </a:rPr>
            <a:pPr algn="ctr"/>
            <a:t>2022/23</a:t>
          </a:fld>
          <a:endParaRPr lang="de-DE" sz="800" b="1">
            <a:solidFill>
              <a:schemeClr val="tx1">
                <a:lumMod val="75000"/>
                <a:lumOff val="25000"/>
              </a:schemeClr>
            </a:solidFill>
            <a:latin typeface="Arial" panose="020B0604020202020204" pitchFamily="34" charset="0"/>
          </a:endParaRPr>
        </a:p>
      </cdr:txBody>
    </cdr:sp>
  </cdr:relSizeAnchor>
  <cdr:relSizeAnchor xmlns:cdr="http://schemas.openxmlformats.org/drawingml/2006/chartDrawing">
    <cdr:from>
      <cdr:x>0.33669</cdr:x>
      <cdr:y>0.84479</cdr:y>
    </cdr:from>
    <cdr:to>
      <cdr:x>0.47002</cdr:x>
      <cdr:y>0.94202</cdr:y>
    </cdr:to>
    <cdr:sp macro="" textlink="'Hilfstabelle für Grafike'!$E$9">
      <cdr:nvSpPr>
        <cdr:cNvPr id="8" name="2019 / 2020"/>
        <cdr:cNvSpPr txBox="1"/>
      </cdr:nvSpPr>
      <cdr:spPr>
        <a:xfrm xmlns:a="http://schemas.openxmlformats.org/drawingml/2006/main">
          <a:off x="2151862" y="3081874"/>
          <a:ext cx="852149" cy="354702"/>
        </a:xfrm>
        <a:prstGeom xmlns:a="http://schemas.openxmlformats.org/drawingml/2006/main" prst="rect">
          <a:avLst/>
        </a:prstGeom>
      </cdr:spPr>
      <cdr:txBody>
        <a:bodyPr xmlns:a="http://schemas.openxmlformats.org/drawingml/2006/main" vert="horz"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BB8D77F1-48E4-4D8E-831A-C8F4CEF29607}" type="TxLink">
            <a:rPr lang="en-US" sz="1100" b="0" i="0" u="none" strike="noStrike">
              <a:solidFill>
                <a:srgbClr val="000000"/>
              </a:solidFill>
              <a:latin typeface="Arial"/>
              <a:cs typeface="Arial"/>
            </a:rPr>
            <a:pPr algn="ctr"/>
            <a:t>2022/23</a:t>
          </a:fld>
          <a:endParaRPr lang="de-DE" sz="800" b="1">
            <a:solidFill>
              <a:schemeClr val="tx1">
                <a:lumMod val="75000"/>
                <a:lumOff val="25000"/>
              </a:schemeClr>
            </a:solidFill>
            <a:latin typeface="Arial" panose="020B0604020202020204" pitchFamily="34" charset="0"/>
          </a:endParaRPr>
        </a:p>
      </cdr:txBody>
    </cdr:sp>
  </cdr:relSizeAnchor>
  <cdr:relSizeAnchor xmlns:cdr="http://schemas.openxmlformats.org/drawingml/2006/chartDrawing">
    <cdr:from>
      <cdr:x>0.20544</cdr:x>
      <cdr:y>0.84305</cdr:y>
    </cdr:from>
    <cdr:to>
      <cdr:x>0.33877</cdr:x>
      <cdr:y>0.94027</cdr:y>
    </cdr:to>
    <cdr:sp macro="" textlink="'Hilfstabelle für Grafike'!$D$9">
      <cdr:nvSpPr>
        <cdr:cNvPr id="9" name="2018 / 2019"/>
        <cdr:cNvSpPr txBox="1"/>
      </cdr:nvSpPr>
      <cdr:spPr>
        <a:xfrm xmlns:a="http://schemas.openxmlformats.org/drawingml/2006/main">
          <a:off x="1313007" y="3075519"/>
          <a:ext cx="852149" cy="354666"/>
        </a:xfrm>
        <a:prstGeom xmlns:a="http://schemas.openxmlformats.org/drawingml/2006/main" prst="rect">
          <a:avLst/>
        </a:prstGeom>
      </cdr:spPr>
      <cdr:txBody>
        <a:bodyPr xmlns:a="http://schemas.openxmlformats.org/drawingml/2006/main" vert="horz"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598BD3BF-50B9-400A-8802-93929757AAEF}" type="TxLink">
            <a:rPr lang="en-US" sz="1100" b="0" i="0" u="none" strike="noStrike">
              <a:solidFill>
                <a:srgbClr val="000000"/>
              </a:solidFill>
              <a:latin typeface="Arial"/>
              <a:cs typeface="Arial"/>
            </a:rPr>
            <a:pPr algn="ctr"/>
            <a:t>2021/22</a:t>
          </a:fld>
          <a:endParaRPr lang="de-DE" sz="800" b="1">
            <a:solidFill>
              <a:schemeClr val="tx1">
                <a:lumMod val="75000"/>
                <a:lumOff val="25000"/>
              </a:schemeClr>
            </a:solidFill>
            <a:latin typeface="Arial" panose="020B0604020202020204" pitchFamily="34" charset="0"/>
          </a:endParaRPr>
        </a:p>
      </cdr:txBody>
    </cdr:sp>
  </cdr:relSizeAnchor>
  <cdr:relSizeAnchor xmlns:cdr="http://schemas.openxmlformats.org/drawingml/2006/chartDrawing">
    <cdr:from>
      <cdr:x>0.06735</cdr:x>
      <cdr:y>0.84044</cdr:y>
    </cdr:from>
    <cdr:to>
      <cdr:x>0.20068</cdr:x>
      <cdr:y>0.93766</cdr:y>
    </cdr:to>
    <cdr:sp macro="" textlink="'Hilfstabelle für Grafike'!$C$9">
      <cdr:nvSpPr>
        <cdr:cNvPr id="10" name="2017 / 2018"/>
        <cdr:cNvSpPr txBox="1"/>
      </cdr:nvSpPr>
      <cdr:spPr>
        <a:xfrm xmlns:a="http://schemas.openxmlformats.org/drawingml/2006/main">
          <a:off x="430438" y="3065994"/>
          <a:ext cx="852149" cy="354666"/>
        </a:xfrm>
        <a:prstGeom xmlns:a="http://schemas.openxmlformats.org/drawingml/2006/main" prst="rect">
          <a:avLst/>
        </a:prstGeom>
      </cdr:spPr>
      <cdr:txBody>
        <a:bodyPr xmlns:a="http://schemas.openxmlformats.org/drawingml/2006/main" vert="horz"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238F1E0-E7EE-4853-B9A1-6AE02FE90A2F}" type="TxLink">
            <a:rPr lang="en-US" sz="1100" b="0" i="0" u="none" strike="noStrike">
              <a:solidFill>
                <a:srgbClr val="000000"/>
              </a:solidFill>
              <a:latin typeface="Arial"/>
              <a:cs typeface="Arial"/>
            </a:rPr>
            <a:pPr algn="ctr"/>
            <a:t>2020/21</a:t>
          </a:fld>
          <a:endParaRPr lang="de-DE" sz="800" b="1">
            <a:solidFill>
              <a:schemeClr val="tx1">
                <a:lumMod val="75000"/>
                <a:lumOff val="25000"/>
              </a:schemeClr>
            </a:solidFill>
            <a:latin typeface="Arial" panose="020B0604020202020204" pitchFamily="34" charset="0"/>
          </a:endParaRPr>
        </a:p>
      </cdr:txBody>
    </cdr:sp>
  </cdr:relSizeAnchor>
  <cdr:relSizeAnchor xmlns:cdr="http://schemas.openxmlformats.org/drawingml/2006/chartDrawing">
    <cdr:from>
      <cdr:x>0.12717</cdr:x>
      <cdr:y>0.21497</cdr:y>
    </cdr:from>
    <cdr:to>
      <cdr:x>0.47442</cdr:x>
      <cdr:y>0.2933</cdr:y>
    </cdr:to>
    <cdr:sp macro="" textlink="">
      <cdr:nvSpPr>
        <cdr:cNvPr id="12" name="Textfeld 1"/>
        <cdr:cNvSpPr txBox="1"/>
      </cdr:nvSpPr>
      <cdr:spPr>
        <a:xfrm xmlns:a="http://schemas.openxmlformats.org/drawingml/2006/main">
          <a:off x="812774" y="784217"/>
          <a:ext cx="2219370" cy="28575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900">
              <a:latin typeface="Arial" panose="020B0604020202020204" pitchFamily="34" charset="0"/>
              <a:cs typeface="Arial" panose="020B0604020202020204" pitchFamily="34" charset="0"/>
            </a:rPr>
            <a:t>Bewerberinnen</a:t>
          </a:r>
          <a:r>
            <a:rPr lang="de-DE" sz="900" baseline="0">
              <a:latin typeface="Arial" panose="020B0604020202020204" pitchFamily="34" charset="0"/>
              <a:cs typeface="Arial" panose="020B0604020202020204" pitchFamily="34" charset="0"/>
            </a:rPr>
            <a:t> und Bewerber</a:t>
          </a:r>
          <a:endParaRPr lang="de-DE"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0.58023</cdr:x>
      <cdr:y>0.21236</cdr:y>
    </cdr:from>
    <cdr:to>
      <cdr:x>0.92747</cdr:x>
      <cdr:y>0.29069</cdr:y>
    </cdr:to>
    <cdr:sp macro="" textlink="">
      <cdr:nvSpPr>
        <cdr:cNvPr id="13" name="Textfeld 1"/>
        <cdr:cNvSpPr txBox="1"/>
      </cdr:nvSpPr>
      <cdr:spPr>
        <a:xfrm xmlns:a="http://schemas.openxmlformats.org/drawingml/2006/main">
          <a:off x="3708400" y="774700"/>
          <a:ext cx="2219325" cy="2857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900">
              <a:latin typeface="Arial" panose="020B0604020202020204" pitchFamily="34" charset="0"/>
              <a:cs typeface="Arial" panose="020B0604020202020204" pitchFamily="34" charset="0"/>
            </a:rPr>
            <a:t>Berufsausbildungsstellen</a:t>
          </a:r>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1876425</xdr:colOff>
      <xdr:row>0</xdr:row>
      <xdr:rowOff>381000</xdr:rowOff>
    </xdr:to>
    <xdr:pic>
      <xdr:nvPicPr>
        <xdr:cNvPr id="2" name="Bild_BA-Logo_rot">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8764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9525</xdr:colOff>
          <xdr:row>3</xdr:row>
          <xdr:rowOff>85725</xdr:rowOff>
        </xdr:from>
        <xdr:to>
          <xdr:col>5</xdr:col>
          <xdr:colOff>9525</xdr:colOff>
          <xdr:row>5</xdr:row>
          <xdr:rowOff>28575</xdr:rowOff>
        </xdr:to>
        <xdr:sp macro="" textlink="">
          <xdr:nvSpPr>
            <xdr:cNvPr id="91137" name="Drop Down 1" hidden="1">
              <a:extLst>
                <a:ext uri="{63B3BB69-23CF-44E3-9099-C40C66FF867C}">
                  <a14:compatExt spid="_x0000_s91137"/>
                </a:ext>
                <a:ext uri="{FF2B5EF4-FFF2-40B4-BE49-F238E27FC236}">
                  <a16:creationId xmlns:a16="http://schemas.microsoft.com/office/drawing/2014/main" id="{00000000-0008-0000-0B00-0000016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0</xdr:colOff>
      <xdr:row>0</xdr:row>
      <xdr:rowOff>0</xdr:rowOff>
    </xdr:from>
    <xdr:to>
      <xdr:col>0</xdr:col>
      <xdr:colOff>1876425</xdr:colOff>
      <xdr:row>0</xdr:row>
      <xdr:rowOff>381000</xdr:rowOff>
    </xdr:to>
    <xdr:pic>
      <xdr:nvPicPr>
        <xdr:cNvPr id="4" name="Bild_BA-Logo_rot">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8764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167640</xdr:colOff>
      <xdr:row>2</xdr:row>
      <xdr:rowOff>167640</xdr:rowOff>
    </xdr:from>
    <xdr:to>
      <xdr:col>9</xdr:col>
      <xdr:colOff>38100</xdr:colOff>
      <xdr:row>2</xdr:row>
      <xdr:rowOff>375285</xdr:rowOff>
    </xdr:to>
    <xdr:sp macro="" textlink="">
      <xdr:nvSpPr>
        <xdr:cNvPr id="5" name="Rectangle 12">
          <a:hlinkClick xmlns:r="http://schemas.openxmlformats.org/officeDocument/2006/relationships" r:id="rId2" tooltip="Inhaltsverzeichnis"/>
          <a:extLst>
            <a:ext uri="{FF2B5EF4-FFF2-40B4-BE49-F238E27FC236}">
              <a16:creationId xmlns:a16="http://schemas.microsoft.com/office/drawing/2014/main" id="{00000000-0008-0000-0B00-000005000000}"/>
            </a:ext>
          </a:extLst>
        </xdr:cNvPr>
        <xdr:cNvSpPr>
          <a:spLocks noChangeArrowheads="1"/>
        </xdr:cNvSpPr>
      </xdr:nvSpPr>
      <xdr:spPr bwMode="auto">
        <a:xfrm>
          <a:off x="5768340" y="748665"/>
          <a:ext cx="880110" cy="207645"/>
        </a:xfrm>
        <a:prstGeom prst="rect">
          <a:avLst/>
        </a:prstGeom>
        <a:noFill/>
        <a:ln w="9525">
          <a:noFill/>
          <a:miter lim="800000"/>
          <a:headEnd/>
          <a:tailEnd/>
        </a:ln>
      </xdr:spPr>
      <xdr:txBody>
        <a:bodyPr vertOverflow="clip" wrap="square" lIns="0" tIns="22860" rIns="27432" bIns="22860" anchor="ctr" upright="1"/>
        <a:lstStyle/>
        <a:p>
          <a:pPr algn="ctr" rtl="0">
            <a:defRPr sz="1000"/>
          </a:pPr>
          <a:r>
            <a:rPr lang="de-DE" sz="800" b="0" i="0" u="sng" strike="noStrike" baseline="0">
              <a:solidFill>
                <a:srgbClr val="0000FF"/>
              </a:solidFill>
              <a:latin typeface="Arial"/>
              <a:cs typeface="Arial"/>
            </a:rPr>
            <a:t>zurück zum Inhalt</a:t>
          </a:r>
        </a:p>
      </xdr:txBody>
    </xdr:sp>
    <xdr:clientData fPrintsWithSheet="0"/>
  </xdr:twoCellAnchor>
  <mc:AlternateContent xmlns:mc="http://schemas.openxmlformats.org/markup-compatibility/2006">
    <mc:Choice xmlns:a14="http://schemas.microsoft.com/office/drawing/2010/main" Requires="a14">
      <xdr:twoCellAnchor editAs="oneCell">
        <xdr:from>
          <xdr:col>5</xdr:col>
          <xdr:colOff>123825</xdr:colOff>
          <xdr:row>3</xdr:row>
          <xdr:rowOff>85725</xdr:rowOff>
        </xdr:from>
        <xdr:to>
          <xdr:col>9</xdr:col>
          <xdr:colOff>38100</xdr:colOff>
          <xdr:row>5</xdr:row>
          <xdr:rowOff>38100</xdr:rowOff>
        </xdr:to>
        <xdr:sp macro="" textlink="">
          <xdr:nvSpPr>
            <xdr:cNvPr id="91138" name="Dropdown Gst" hidden="1">
              <a:extLst>
                <a:ext uri="{63B3BB69-23CF-44E3-9099-C40C66FF867C}">
                  <a14:compatExt spid="_x0000_s91138"/>
                </a:ext>
                <a:ext uri="{FF2B5EF4-FFF2-40B4-BE49-F238E27FC236}">
                  <a16:creationId xmlns:a16="http://schemas.microsoft.com/office/drawing/2014/main" id="{00000000-0008-0000-0B00-0000026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1876425</xdr:colOff>
      <xdr:row>0</xdr:row>
      <xdr:rowOff>381000</xdr:rowOff>
    </xdr:to>
    <xdr:pic>
      <xdr:nvPicPr>
        <xdr:cNvPr id="2" name="Bild_BA-Logo_rot">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8764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304800</xdr:colOff>
          <xdr:row>3</xdr:row>
          <xdr:rowOff>57150</xdr:rowOff>
        </xdr:from>
        <xdr:to>
          <xdr:col>4</xdr:col>
          <xdr:colOff>485775</xdr:colOff>
          <xdr:row>5</xdr:row>
          <xdr:rowOff>28575</xdr:rowOff>
        </xdr:to>
        <xdr:sp macro="" textlink="">
          <xdr:nvSpPr>
            <xdr:cNvPr id="92161" name="Drop Down 1" hidden="1">
              <a:extLst>
                <a:ext uri="{63B3BB69-23CF-44E3-9099-C40C66FF867C}">
                  <a14:compatExt spid="_x0000_s92161"/>
                </a:ext>
                <a:ext uri="{FF2B5EF4-FFF2-40B4-BE49-F238E27FC236}">
                  <a16:creationId xmlns:a16="http://schemas.microsoft.com/office/drawing/2014/main" id="{00000000-0008-0000-0E00-000001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0</xdr:colOff>
      <xdr:row>0</xdr:row>
      <xdr:rowOff>0</xdr:rowOff>
    </xdr:from>
    <xdr:to>
      <xdr:col>0</xdr:col>
      <xdr:colOff>1876425</xdr:colOff>
      <xdr:row>0</xdr:row>
      <xdr:rowOff>381000</xdr:rowOff>
    </xdr:to>
    <xdr:pic>
      <xdr:nvPicPr>
        <xdr:cNvPr id="4" name="Bild_BA-Logo_rot">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8764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152400</xdr:colOff>
      <xdr:row>2</xdr:row>
      <xdr:rowOff>152400</xdr:rowOff>
    </xdr:from>
    <xdr:to>
      <xdr:col>9</xdr:col>
      <xdr:colOff>0</xdr:colOff>
      <xdr:row>2</xdr:row>
      <xdr:rowOff>360045</xdr:rowOff>
    </xdr:to>
    <xdr:sp macro="" textlink="">
      <xdr:nvSpPr>
        <xdr:cNvPr id="5" name="Rectangle 12">
          <a:hlinkClick xmlns:r="http://schemas.openxmlformats.org/officeDocument/2006/relationships" r:id="rId2" tooltip="Inhaltsverzeichnis"/>
          <a:extLst>
            <a:ext uri="{FF2B5EF4-FFF2-40B4-BE49-F238E27FC236}">
              <a16:creationId xmlns:a16="http://schemas.microsoft.com/office/drawing/2014/main" id="{00000000-0008-0000-0E00-000005000000}"/>
            </a:ext>
          </a:extLst>
        </xdr:cNvPr>
        <xdr:cNvSpPr>
          <a:spLocks noChangeArrowheads="1"/>
        </xdr:cNvSpPr>
      </xdr:nvSpPr>
      <xdr:spPr bwMode="auto">
        <a:xfrm>
          <a:off x="5743575" y="733425"/>
          <a:ext cx="857250" cy="207645"/>
        </a:xfrm>
        <a:prstGeom prst="rect">
          <a:avLst/>
        </a:prstGeom>
        <a:noFill/>
        <a:ln w="9525">
          <a:noFill/>
          <a:miter lim="800000"/>
          <a:headEnd/>
          <a:tailEnd/>
        </a:ln>
      </xdr:spPr>
      <xdr:txBody>
        <a:bodyPr vertOverflow="clip" wrap="square" lIns="0" tIns="22860" rIns="27432" bIns="22860" anchor="ctr" upright="1"/>
        <a:lstStyle/>
        <a:p>
          <a:pPr algn="ctr" rtl="0">
            <a:defRPr sz="1000"/>
          </a:pPr>
          <a:r>
            <a:rPr lang="de-DE" sz="800" b="0" i="0" u="sng" strike="noStrike" baseline="0">
              <a:solidFill>
                <a:srgbClr val="0000FF"/>
              </a:solidFill>
              <a:latin typeface="Arial"/>
              <a:cs typeface="Arial"/>
            </a:rPr>
            <a:t>zurück zum Inhalt</a:t>
          </a:r>
        </a:p>
      </xdr:txBody>
    </xdr:sp>
    <xdr:clientData fPrintsWithSheet="0"/>
  </xdr:twoCellAnchor>
  <mc:AlternateContent xmlns:mc="http://schemas.openxmlformats.org/markup-compatibility/2006">
    <mc:Choice xmlns:a14="http://schemas.microsoft.com/office/drawing/2010/main" Requires="a14">
      <xdr:twoCellAnchor editAs="oneCell">
        <xdr:from>
          <xdr:col>5</xdr:col>
          <xdr:colOff>85725</xdr:colOff>
          <xdr:row>3</xdr:row>
          <xdr:rowOff>57150</xdr:rowOff>
        </xdr:from>
        <xdr:to>
          <xdr:col>9</xdr:col>
          <xdr:colOff>0</xdr:colOff>
          <xdr:row>5</xdr:row>
          <xdr:rowOff>9525</xdr:rowOff>
        </xdr:to>
        <xdr:sp macro="" textlink="">
          <xdr:nvSpPr>
            <xdr:cNvPr id="92162" name="Dropdown Gst" hidden="1">
              <a:extLst>
                <a:ext uri="{63B3BB69-23CF-44E3-9099-C40C66FF867C}">
                  <a14:compatExt spid="_x0000_s92162"/>
                </a:ext>
                <a:ext uri="{FF2B5EF4-FFF2-40B4-BE49-F238E27FC236}">
                  <a16:creationId xmlns:a16="http://schemas.microsoft.com/office/drawing/2014/main" id="{00000000-0008-0000-0E00-000002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1876425" cy="381000"/>
    <xdr:pic>
      <xdr:nvPicPr>
        <xdr:cNvPr id="2" name="Bild_BA-Logo_rot">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8764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0</xdr:row>
      <xdr:rowOff>0</xdr:rowOff>
    </xdr:from>
    <xdr:to>
      <xdr:col>0</xdr:col>
      <xdr:colOff>1876425</xdr:colOff>
      <xdr:row>0</xdr:row>
      <xdr:rowOff>381000</xdr:rowOff>
    </xdr:to>
    <xdr:pic>
      <xdr:nvPicPr>
        <xdr:cNvPr id="3" name="Bild_BA-Logo_rot">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8764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228600</xdr:colOff>
          <xdr:row>3</xdr:row>
          <xdr:rowOff>85725</xdr:rowOff>
        </xdr:from>
        <xdr:to>
          <xdr:col>5</xdr:col>
          <xdr:colOff>19050</xdr:colOff>
          <xdr:row>5</xdr:row>
          <xdr:rowOff>28575</xdr:rowOff>
        </xdr:to>
        <xdr:sp macro="" textlink="">
          <xdr:nvSpPr>
            <xdr:cNvPr id="93185" name="Drop Down 1" hidden="1">
              <a:extLst>
                <a:ext uri="{63B3BB69-23CF-44E3-9099-C40C66FF867C}">
                  <a14:compatExt spid="_x0000_s93185"/>
                </a:ext>
                <a:ext uri="{FF2B5EF4-FFF2-40B4-BE49-F238E27FC236}">
                  <a16:creationId xmlns:a16="http://schemas.microsoft.com/office/drawing/2014/main" id="{00000000-0008-0000-1100-00000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144780</xdr:colOff>
      <xdr:row>2</xdr:row>
      <xdr:rowOff>190500</xdr:rowOff>
    </xdr:from>
    <xdr:to>
      <xdr:col>9</xdr:col>
      <xdr:colOff>15240</xdr:colOff>
      <xdr:row>3</xdr:row>
      <xdr:rowOff>17145</xdr:rowOff>
    </xdr:to>
    <xdr:sp macro="" textlink="">
      <xdr:nvSpPr>
        <xdr:cNvPr id="5" name="Rectangle 12">
          <a:hlinkClick xmlns:r="http://schemas.openxmlformats.org/officeDocument/2006/relationships" r:id="rId2" tooltip="Inhaltsverzeichnis"/>
          <a:extLst>
            <a:ext uri="{FF2B5EF4-FFF2-40B4-BE49-F238E27FC236}">
              <a16:creationId xmlns:a16="http://schemas.microsoft.com/office/drawing/2014/main" id="{00000000-0008-0000-1100-000005000000}"/>
            </a:ext>
          </a:extLst>
        </xdr:cNvPr>
        <xdr:cNvSpPr>
          <a:spLocks noChangeArrowheads="1"/>
        </xdr:cNvSpPr>
      </xdr:nvSpPr>
      <xdr:spPr bwMode="auto">
        <a:xfrm>
          <a:off x="5755005" y="771525"/>
          <a:ext cx="880110" cy="207645"/>
        </a:xfrm>
        <a:prstGeom prst="rect">
          <a:avLst/>
        </a:prstGeom>
        <a:noFill/>
        <a:ln w="9525">
          <a:noFill/>
          <a:miter lim="800000"/>
          <a:headEnd/>
          <a:tailEnd/>
        </a:ln>
      </xdr:spPr>
      <xdr:txBody>
        <a:bodyPr vertOverflow="clip" wrap="square" lIns="0" tIns="22860" rIns="27432" bIns="22860" anchor="ctr" upright="1"/>
        <a:lstStyle/>
        <a:p>
          <a:pPr algn="ctr" rtl="0">
            <a:defRPr sz="1000"/>
          </a:pPr>
          <a:r>
            <a:rPr lang="de-DE" sz="800" b="0" i="0" u="sng" strike="noStrike" baseline="0">
              <a:solidFill>
                <a:srgbClr val="0000FF"/>
              </a:solidFill>
              <a:latin typeface="Arial"/>
              <a:cs typeface="Arial"/>
            </a:rPr>
            <a:t>zurück zum Inhalt</a:t>
          </a:r>
        </a:p>
      </xdr:txBody>
    </xdr:sp>
    <xdr:clientData fPrintsWithSheet="0"/>
  </xdr:twoCellAnchor>
  <mc:AlternateContent xmlns:mc="http://schemas.openxmlformats.org/markup-compatibility/2006">
    <mc:Choice xmlns:a14="http://schemas.microsoft.com/office/drawing/2010/main" Requires="a14">
      <xdr:twoCellAnchor editAs="oneCell">
        <xdr:from>
          <xdr:col>5</xdr:col>
          <xdr:colOff>85725</xdr:colOff>
          <xdr:row>3</xdr:row>
          <xdr:rowOff>85725</xdr:rowOff>
        </xdr:from>
        <xdr:to>
          <xdr:col>9</xdr:col>
          <xdr:colOff>0</xdr:colOff>
          <xdr:row>5</xdr:row>
          <xdr:rowOff>38100</xdr:rowOff>
        </xdr:to>
        <xdr:sp macro="" textlink="">
          <xdr:nvSpPr>
            <xdr:cNvPr id="93186" name="Dropdown Gst" hidden="1">
              <a:extLst>
                <a:ext uri="{63B3BB69-23CF-44E3-9099-C40C66FF867C}">
                  <a14:compatExt spid="_x0000_s93186"/>
                </a:ext>
                <a:ext uri="{FF2B5EF4-FFF2-40B4-BE49-F238E27FC236}">
                  <a16:creationId xmlns:a16="http://schemas.microsoft.com/office/drawing/2014/main" id="{00000000-0008-0000-1100-00000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1876425</xdr:colOff>
      <xdr:row>0</xdr:row>
      <xdr:rowOff>381000</xdr:rowOff>
    </xdr:to>
    <xdr:pic>
      <xdr:nvPicPr>
        <xdr:cNvPr id="2" name="Bild_BA-Logo_rot">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8764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1876425</xdr:colOff>
      <xdr:row>0</xdr:row>
      <xdr:rowOff>381000</xdr:rowOff>
    </xdr:to>
    <xdr:pic>
      <xdr:nvPicPr>
        <xdr:cNvPr id="3" name="Bild_BA-Logo_rot">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8764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53340</xdr:colOff>
      <xdr:row>2</xdr:row>
      <xdr:rowOff>45720</xdr:rowOff>
    </xdr:from>
    <xdr:to>
      <xdr:col>13</xdr:col>
      <xdr:colOff>0</xdr:colOff>
      <xdr:row>3</xdr:row>
      <xdr:rowOff>1905</xdr:rowOff>
    </xdr:to>
    <xdr:sp macro="" textlink="">
      <xdr:nvSpPr>
        <xdr:cNvPr id="4" name="Rectangle 12">
          <a:hlinkClick xmlns:r="http://schemas.openxmlformats.org/officeDocument/2006/relationships" r:id="rId2" tooltip="Inhaltsverzeichnis"/>
          <a:extLst>
            <a:ext uri="{FF2B5EF4-FFF2-40B4-BE49-F238E27FC236}">
              <a16:creationId xmlns:a16="http://schemas.microsoft.com/office/drawing/2014/main" id="{00000000-0008-0000-1400-000004000000}"/>
            </a:ext>
          </a:extLst>
        </xdr:cNvPr>
        <xdr:cNvSpPr>
          <a:spLocks noChangeArrowheads="1"/>
        </xdr:cNvSpPr>
      </xdr:nvSpPr>
      <xdr:spPr bwMode="auto">
        <a:xfrm>
          <a:off x="7130415" y="626745"/>
          <a:ext cx="842010" cy="203835"/>
        </a:xfrm>
        <a:prstGeom prst="rect">
          <a:avLst/>
        </a:prstGeom>
        <a:noFill/>
        <a:ln w="9525">
          <a:noFill/>
          <a:miter lim="800000"/>
          <a:headEnd/>
          <a:tailEnd/>
        </a:ln>
      </xdr:spPr>
      <xdr:txBody>
        <a:bodyPr vertOverflow="clip" wrap="square" lIns="0" tIns="22860" rIns="27432" bIns="22860" anchor="ctr" upright="1"/>
        <a:lstStyle/>
        <a:p>
          <a:pPr algn="ctr" rtl="0">
            <a:defRPr sz="1000"/>
          </a:pPr>
          <a:r>
            <a:rPr lang="de-DE" sz="800" b="0" i="0" u="sng" strike="noStrike" baseline="0">
              <a:solidFill>
                <a:srgbClr val="0000FF"/>
              </a:solidFill>
              <a:latin typeface="Arial"/>
              <a:cs typeface="Arial"/>
            </a:rPr>
            <a:t>zurück zum Inhalt</a:t>
          </a:r>
        </a:p>
      </xdr:txBody>
    </xdr:sp>
    <xdr:clientData fPrintsWithSheet="0"/>
  </xdr:twoCellAnchor>
  <mc:AlternateContent xmlns:mc="http://schemas.openxmlformats.org/markup-compatibility/2006">
    <mc:Choice xmlns:a14="http://schemas.microsoft.com/office/drawing/2010/main" Requires="a14">
      <xdr:twoCellAnchor editAs="oneCell">
        <xdr:from>
          <xdr:col>8</xdr:col>
          <xdr:colOff>295275</xdr:colOff>
          <xdr:row>3</xdr:row>
          <xdr:rowOff>85725</xdr:rowOff>
        </xdr:from>
        <xdr:to>
          <xdr:col>12</xdr:col>
          <xdr:colOff>438150</xdr:colOff>
          <xdr:row>5</xdr:row>
          <xdr:rowOff>38100</xdr:rowOff>
        </xdr:to>
        <xdr:sp macro="" textlink="">
          <xdr:nvSpPr>
            <xdr:cNvPr id="94209" name="Dropdown Gst" hidden="1">
              <a:extLst>
                <a:ext uri="{63B3BB69-23CF-44E3-9099-C40C66FF867C}">
                  <a14:compatExt spid="_x0000_s94209"/>
                </a:ext>
                <a:ext uri="{FF2B5EF4-FFF2-40B4-BE49-F238E27FC236}">
                  <a16:creationId xmlns:a16="http://schemas.microsoft.com/office/drawing/2014/main" id="{00000000-0008-0000-1400-0000017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2030701\Ablagen\AnalytikRepor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Z:\BA-Daten\Statistik\Statistik-Allgemein\Datenzentrum\Foerderung\Aufbereitung\AMP_2007\Aufbereitung\AMP_Monatsheft\Heft\heft_amp_20070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ST.BAINTERN.DE\DFS\BA-Daten\Statistik\4804_Analysen_Reporting\Reports\AMR\Produktion\1%20Deckblatt_MDX.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statistik.arbeitsagentur.de/BA-Daten/Statistik/Statistik-Allgemein/Datenzentrum/Foerderung/Aufbereitung/AMP_2009/Produktion/Kopie%20von%20Testbasis%20AM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2033021\Statistik\BA-Daten\Statistik\Statistik-Allgemein\Datenzentrum\Foerderung\Aufbereitung\AMP_2007\Aufbereitung\aktuell\insgesamt\AA\ZR-SGBI\AMP_SGBI_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2033019\DFS\Vorlage_ALO-Rechtskreisvergleich.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2030401\DFS\AnalytikRepor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2033021\Statistik\Statistik-Allgemein\Aufbereitung\Besch&#228;ftigung\Auswertungen\Ver&#246;ffentlichungen\Multi-neu\bst_multi_neu_Vorschla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T.BAINTERN.DE\DFS\BA-Daten\Statistik\Pinnwand\Arbeitsgruppen_Projekte\Fachkreise\FK_Regionaldaten\intern\Grunddaten\Grunddatendatei_NEO-Struktur.xlsb"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tatistik.arbeitsagentur.de/Statistikdaten/Detail/201104/iiia4/markt/markt-d-0-xls.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Profil1"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2033021\Statistik\Statistik-Allgemein\Aufbereitung\ANBA\ANBA-NEU\ANBA-Tabellen\endg&#252;ltige_rahmenvorlagen_f&#252;r_druckerei\Teil%206%20-%20Einnahmen%20und%20Ausgaben%20(CF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kblatt"/>
      <sheetName val="Inhaltsverz."/>
      <sheetName val="Überblick"/>
      <sheetName val="1.Konj-Tab"/>
      <sheetName val="1.Konj"/>
      <sheetName val="2.1.ET-Tab"/>
      <sheetName val="2.1.ET"/>
      <sheetName val="2.2.Sozi-D-Tab"/>
      <sheetName val="2.2.Sozi-D"/>
      <sheetName val="2.3.Sozi-W-O-Tab "/>
      <sheetName val="2.3.Sozi-W-O"/>
      <sheetName val="2.4.Sozi-Länder-Tab"/>
      <sheetName val="2.4.Sozi-Länder"/>
      <sheetName val="3.1.Sb-Alo-Tab"/>
      <sheetName val="3.1.Sb-Alo"/>
      <sheetName val="3.2.Alo-Tab"/>
      <sheetName val="3.2.Alo"/>
      <sheetName val="3.3. Alo-W-O-Tab"/>
      <sheetName val="3.3.Alo-W-O"/>
      <sheetName val="3.4.Alo-Pers-Tab"/>
      <sheetName val="3.4.Alo- Pers"/>
      <sheetName val="3.5.Alo-Länd-Tab "/>
      <sheetName val="3.5.Alo-Länd"/>
      <sheetName val="3.6.EU-Q-Tab"/>
      <sheetName val="3.6.EU-Q"/>
      <sheetName val="4.1.Entlastung-Tab"/>
      <sheetName val="4.1.Entlastung "/>
      <sheetName val="4.2.Unterbesch-Tab"/>
      <sheetName val="4.2.Unterbesch"/>
      <sheetName val="4.3.LE-Tab (2)"/>
      <sheetName val="4.3.LE-Tab"/>
      <sheetName val="4.3.LE (2)"/>
      <sheetName val="4.3.LE"/>
      <sheetName val="5.1.Zug-Tab "/>
      <sheetName val="5.1.Zug"/>
      <sheetName val="5.2.Abg-Tab "/>
      <sheetName val="5.2.Abg"/>
      <sheetName val="6.1.SteA-Tab"/>
      <sheetName val="6.1.SteA"/>
      <sheetName val="6.2.SteA-W-O-Tab"/>
      <sheetName val="6.2.SteA-W-O"/>
      <sheetName val="Meth.Hinw"/>
      <sheetName val="Vergleich-TM-SB"/>
      <sheetName val="Zugang"/>
      <sheetName val="Abgang"/>
      <sheetName val="AMP-DATEN"/>
      <sheetName val="Maßn.Jüng."/>
      <sheetName val="4.3.LE-Uhg"/>
      <sheetName val="Inhaltsverzeichnis"/>
      <sheetName val="2.3.Sozi-W-O-Tab"/>
      <sheetName val="3.4.Alo-Pers"/>
      <sheetName val="3.5.Alo-RK-Tab"/>
      <sheetName val="3.5.Alo-RK"/>
      <sheetName val="3.6.Alo-Länd-Tab "/>
      <sheetName val="3.6.Alo-Länd"/>
      <sheetName val="3.7.EU-Q-Tab"/>
      <sheetName val="3.7.EU-Q"/>
      <sheetName val="4.1.Entlastung"/>
      <sheetName val="5.1Zu.Ab.Vb-Tab"/>
      <sheetName val="5.1Zu.Ab.Vb"/>
      <sheetName val="5.2.Zug-Tab "/>
      <sheetName val="5.2.Zug"/>
      <sheetName val="5.3.Abg-Tab "/>
      <sheetName val="5.3.Abg"/>
      <sheetName val="Meth.Hinw-1 "/>
      <sheetName val="Meth.Hinw-2"/>
      <sheetName val="Statistik"/>
      <sheetName val="3.2.Alo-Tab (2)"/>
      <sheetName val="3.x.Alo-Länd-Tab"/>
      <sheetName val="1.2.Bev-EPP-Tab"/>
      <sheetName val="1.2.Bev-EPP"/>
      <sheetName val="#BEZUG"/>
      <sheetName val="3.7.Alo-Länd-RK-Tab"/>
      <sheetName val="3.7.Alo-Länd-RK"/>
      <sheetName val="3.8.EU-Q-Tab"/>
      <sheetName val="3.8.EU-Q"/>
      <sheetName val="4.1.Entlastung-zkT-Tab"/>
      <sheetName val="4.1.Entlastung-zkT"/>
      <sheetName val="5.1.Zug-Abg-Tab"/>
      <sheetName val="5.1.Zug-Abg"/>
      <sheetName val="5.2.Zug-Abg-Dau-Tab"/>
      <sheetName val="5.2.Zug-Abg-Dau"/>
      <sheetName val="5.3.Zug-Tab "/>
      <sheetName val="5.3.Zug"/>
      <sheetName val="5.4.Abg-Tab "/>
      <sheetName val="5.4.Abg"/>
      <sheetName val="6.2.SteA-norm-Tab"/>
      <sheetName val="6.2.SteA-norm"/>
      <sheetName val="6.3.SteA-W-O-Tab"/>
      <sheetName val="6.3.SteA-W-O"/>
      <sheetName val="Meth.Hinw-3"/>
      <sheetName val="5.2.Zu.Ab.Vb-Tab"/>
      <sheetName val="5.2.Zu.Ab.Vb"/>
      <sheetName val="Anlage 1 (Kreis (OEH))"/>
      <sheetName val="2.3 BG Kreise"/>
      <sheetName val="AnalytikRepor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kblatt"/>
      <sheetName val="Inhalt"/>
      <sheetName val="1"/>
      <sheetName val="2"/>
      <sheetName val="3"/>
      <sheetName val="4"/>
      <sheetName val="5"/>
      <sheetName val="6"/>
      <sheetName val="7"/>
      <sheetName val="8"/>
      <sheetName val="9"/>
      <sheetName val="10"/>
      <sheetName val="11"/>
      <sheetName val="Impressum"/>
      <sheetName val="Infoseite"/>
      <sheetName val="D B3"/>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kblatt"/>
      <sheetName val="Impressum"/>
      <sheetName val="Zeichen"/>
      <sheetName val="Hinweise"/>
      <sheetName val="Inhaltsverzeichnis"/>
      <sheetName val="Statistik-Infoseite"/>
      <sheetName val="Texte"/>
      <sheetName val="id"/>
    </sheetNames>
    <sheetDataSet>
      <sheetData sheetId="0"/>
      <sheetData sheetId="1"/>
      <sheetData sheetId="2"/>
      <sheetData sheetId="3"/>
      <sheetData sheetId="4"/>
      <sheetData sheetId="5"/>
      <sheetData sheetId="6"/>
      <sheetData sheetId="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Beschreibung und Steuerung"/>
      <sheetName val="Rohdaten"/>
      <sheetName val="Historie"/>
      <sheetName val="Vorlage ÜS"/>
      <sheetName val="Master insgesamt"/>
      <sheetName val="Master SGB II"/>
      <sheetName val="Master SGB III"/>
      <sheetName val="Regionen"/>
      <sheetName val="Alo"/>
      <sheetName val="FST_T0"/>
      <sheetName val="FST_T3"/>
      <sheetName val="mag_bl"/>
      <sheetName val="mat_bl"/>
      <sheetName val="XS"/>
      <sheetName val="LST"/>
      <sheetName val="AGH_nHR"/>
      <sheetName val="AGH_HR"/>
      <sheetName val="ATZ"/>
      <sheetName val="AS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R SGB i Be"/>
      <sheetName val="ZR SGB i Zu"/>
    </sheetNames>
    <sheetDataSet>
      <sheetData sheetId="0"/>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kblatt"/>
      <sheetName val="Inhaltsverz."/>
      <sheetName val="Überblick"/>
      <sheetName val="1.1 ALO-RK-Tab"/>
      <sheetName val="1.1 ALO-RK-Grafik"/>
      <sheetName val="2.1 ALO-Struktur-Tab"/>
      <sheetName val="2.1 ALO-Struktur-Grafik"/>
      <sheetName val="3.1  ALO-ALG-Tab"/>
      <sheetName val="3.1 ALO-ALG-Grafik"/>
      <sheetName val="3.2  ALO-ALG-SGB II-Tab"/>
      <sheetName val="3.2 ALO-ALG-SGB II-Grafik"/>
      <sheetName val="3.3  ALO-ALG-Saison-Tab"/>
      <sheetName val="3.3 ALO-ALG-Saison-Grafik"/>
      <sheetName val="4.1 ALO-SGB III-Tab"/>
      <sheetName val="4.2 ALO-SGB II-Tab"/>
      <sheetName val="4.3 Zug-Abg-Raten-Tab"/>
      <sheetName val="4.3  Zug-Abg-Quoten-Grafik"/>
      <sheetName val="5.1 Beweg-SGB III-Tab"/>
      <sheetName val="5.2 Beweg-SGB II-ozkT-Tab"/>
      <sheetName val="5.3 Schaubild 1"/>
      <sheetName val="5.4 Schaubild 2"/>
      <sheetName val="6.1 Entlastung-SGB III-Tab"/>
      <sheetName val="6.1 Entlastung-SGB III-Grafik"/>
      <sheetName val="6.2 Entlastung-SGB II-Tab"/>
      <sheetName val="6.2 Entlastung-SGB II-Grafik"/>
      <sheetName val="Meth.Erl."/>
      <sheetName val="Anhang 1"/>
      <sheetName val="Anhang 2"/>
      <sheetName val="Anhang 3"/>
      <sheetName val="Anhang 4"/>
      <sheetName val="Anhang 5"/>
      <sheetName val="Statistik"/>
    </sheetNames>
    <sheetDataSet>
      <sheetData sheetId="0">
        <row r="101">
          <cell r="B101">
            <v>38353</v>
          </cell>
        </row>
        <row r="102">
          <cell r="B102">
            <v>38384</v>
          </cell>
        </row>
        <row r="103">
          <cell r="B103">
            <v>38412</v>
          </cell>
        </row>
        <row r="104">
          <cell r="B104">
            <v>38443</v>
          </cell>
        </row>
        <row r="105">
          <cell r="B105">
            <v>38473</v>
          </cell>
        </row>
        <row r="106">
          <cell r="B106">
            <v>38504</v>
          </cell>
        </row>
        <row r="107">
          <cell r="B107">
            <v>38534</v>
          </cell>
        </row>
        <row r="108">
          <cell r="B108">
            <v>38565</v>
          </cell>
        </row>
        <row r="109">
          <cell r="B109">
            <v>38596</v>
          </cell>
        </row>
        <row r="110">
          <cell r="B110">
            <v>38626</v>
          </cell>
        </row>
        <row r="111">
          <cell r="B111">
            <v>38657</v>
          </cell>
        </row>
        <row r="112">
          <cell r="B112">
            <v>38687</v>
          </cell>
        </row>
        <row r="113">
          <cell r="B113">
            <v>38718</v>
          </cell>
        </row>
        <row r="114">
          <cell r="B114">
            <v>38749</v>
          </cell>
        </row>
        <row r="115">
          <cell r="B115">
            <v>38777</v>
          </cell>
        </row>
        <row r="116">
          <cell r="B116">
            <v>38808</v>
          </cell>
        </row>
        <row r="117">
          <cell r="B117">
            <v>38838</v>
          </cell>
        </row>
        <row r="118">
          <cell r="B118">
            <v>38869</v>
          </cell>
        </row>
        <row r="119">
          <cell r="B119">
            <v>38899</v>
          </cell>
        </row>
        <row r="120">
          <cell r="B120">
            <v>38930</v>
          </cell>
        </row>
        <row r="121">
          <cell r="B121">
            <v>38961</v>
          </cell>
        </row>
        <row r="122">
          <cell r="B122">
            <v>38991</v>
          </cell>
        </row>
        <row r="123">
          <cell r="B123">
            <v>39022</v>
          </cell>
        </row>
        <row r="124">
          <cell r="B124">
            <v>39052</v>
          </cell>
        </row>
        <row r="125">
          <cell r="B125">
            <v>39083</v>
          </cell>
        </row>
        <row r="126">
          <cell r="B126">
            <v>39114</v>
          </cell>
        </row>
        <row r="127">
          <cell r="B127">
            <v>39142</v>
          </cell>
        </row>
        <row r="128">
          <cell r="B128">
            <v>39173</v>
          </cell>
        </row>
        <row r="129">
          <cell r="B129">
            <v>39203</v>
          </cell>
        </row>
        <row r="130">
          <cell r="B130">
            <v>39234</v>
          </cell>
        </row>
        <row r="131">
          <cell r="B131">
            <v>39264</v>
          </cell>
        </row>
        <row r="132">
          <cell r="B132">
            <v>39295</v>
          </cell>
        </row>
        <row r="133">
          <cell r="B133">
            <v>39326</v>
          </cell>
        </row>
        <row r="134">
          <cell r="B134">
            <v>39356</v>
          </cell>
        </row>
        <row r="135">
          <cell r="B135">
            <v>39387</v>
          </cell>
        </row>
        <row r="136">
          <cell r="B136">
            <v>39417</v>
          </cell>
        </row>
        <row r="137">
          <cell r="B137">
            <v>39448</v>
          </cell>
        </row>
        <row r="138">
          <cell r="B138">
            <v>39479</v>
          </cell>
        </row>
        <row r="139">
          <cell r="B139">
            <v>39508</v>
          </cell>
        </row>
        <row r="140">
          <cell r="B140">
            <v>39539</v>
          </cell>
        </row>
        <row r="141">
          <cell r="B141">
            <v>39569</v>
          </cell>
        </row>
        <row r="142">
          <cell r="B142">
            <v>39600</v>
          </cell>
        </row>
        <row r="143">
          <cell r="B143">
            <v>39630</v>
          </cell>
        </row>
        <row r="144">
          <cell r="B144">
            <v>39661</v>
          </cell>
        </row>
        <row r="145">
          <cell r="B145">
            <v>39692</v>
          </cell>
        </row>
        <row r="146">
          <cell r="B146">
            <v>39722</v>
          </cell>
        </row>
        <row r="147">
          <cell r="B147">
            <v>39753</v>
          </cell>
        </row>
        <row r="148">
          <cell r="B148">
            <v>39783</v>
          </cell>
        </row>
        <row r="149">
          <cell r="B149">
            <v>39814</v>
          </cell>
        </row>
        <row r="150">
          <cell r="B150">
            <v>39845</v>
          </cell>
        </row>
        <row r="151">
          <cell r="B151">
            <v>39873</v>
          </cell>
        </row>
        <row r="152">
          <cell r="B152">
            <v>39904</v>
          </cell>
        </row>
        <row r="153">
          <cell r="B153">
            <v>39934</v>
          </cell>
        </row>
        <row r="154">
          <cell r="B154">
            <v>39965</v>
          </cell>
        </row>
        <row r="155">
          <cell r="B155">
            <v>39995</v>
          </cell>
        </row>
        <row r="156">
          <cell r="B156">
            <v>40026</v>
          </cell>
        </row>
        <row r="157">
          <cell r="B157">
            <v>40057</v>
          </cell>
        </row>
        <row r="158">
          <cell r="B158">
            <v>40087</v>
          </cell>
        </row>
        <row r="159">
          <cell r="B159">
            <v>40118</v>
          </cell>
        </row>
        <row r="160">
          <cell r="B160">
            <v>40148</v>
          </cell>
        </row>
        <row r="161">
          <cell r="B161">
            <v>40179</v>
          </cell>
        </row>
        <row r="162">
          <cell r="B162">
            <v>40210</v>
          </cell>
        </row>
        <row r="163">
          <cell r="B163">
            <v>40238</v>
          </cell>
        </row>
        <row r="164">
          <cell r="B164">
            <v>40269</v>
          </cell>
        </row>
        <row r="165">
          <cell r="B165">
            <v>40299</v>
          </cell>
        </row>
        <row r="166">
          <cell r="B166">
            <v>40330</v>
          </cell>
        </row>
        <row r="167">
          <cell r="B167">
            <v>40360</v>
          </cell>
        </row>
        <row r="168">
          <cell r="B168">
            <v>40391</v>
          </cell>
        </row>
        <row r="169">
          <cell r="B169">
            <v>40422</v>
          </cell>
        </row>
        <row r="170">
          <cell r="B170">
            <v>40452</v>
          </cell>
        </row>
        <row r="171">
          <cell r="B171">
            <v>40483</v>
          </cell>
        </row>
        <row r="172">
          <cell r="B172">
            <v>40513</v>
          </cell>
        </row>
        <row r="173">
          <cell r="B173">
            <v>40544</v>
          </cell>
        </row>
        <row r="174">
          <cell r="B174">
            <v>40575</v>
          </cell>
        </row>
        <row r="175">
          <cell r="B175">
            <v>40603</v>
          </cell>
        </row>
        <row r="176">
          <cell r="B176">
            <v>40634</v>
          </cell>
        </row>
        <row r="177">
          <cell r="B177">
            <v>40664</v>
          </cell>
        </row>
        <row r="178">
          <cell r="B178">
            <v>40695</v>
          </cell>
        </row>
        <row r="179">
          <cell r="B179">
            <v>40725</v>
          </cell>
        </row>
        <row r="180">
          <cell r="B180">
            <v>40756</v>
          </cell>
        </row>
        <row r="181">
          <cell r="B181">
            <v>40787</v>
          </cell>
        </row>
        <row r="182">
          <cell r="B182">
            <v>40817</v>
          </cell>
        </row>
        <row r="183">
          <cell r="B183">
            <v>40848</v>
          </cell>
        </row>
        <row r="184">
          <cell r="B184">
            <v>40878</v>
          </cell>
        </row>
      </sheetData>
      <sheetData sheetId="1" refreshError="1"/>
      <sheetData sheetId="2" refreshError="1"/>
      <sheetData sheetId="3" refreshError="1"/>
      <sheetData sheetId="4">
        <row r="101">
          <cell r="B101">
            <v>38353</v>
          </cell>
        </row>
        <row r="102">
          <cell r="B102">
            <v>38384</v>
          </cell>
        </row>
        <row r="103">
          <cell r="B103">
            <v>38412</v>
          </cell>
        </row>
        <row r="104">
          <cell r="B104">
            <v>38443</v>
          </cell>
        </row>
        <row r="105">
          <cell r="B105">
            <v>38473</v>
          </cell>
        </row>
        <row r="106">
          <cell r="B106">
            <v>38504</v>
          </cell>
        </row>
        <row r="107">
          <cell r="B107">
            <v>38534</v>
          </cell>
        </row>
        <row r="108">
          <cell r="B108">
            <v>38565</v>
          </cell>
        </row>
        <row r="109">
          <cell r="B109">
            <v>38596</v>
          </cell>
        </row>
        <row r="110">
          <cell r="B110">
            <v>38626</v>
          </cell>
        </row>
        <row r="111">
          <cell r="B111">
            <v>38657</v>
          </cell>
        </row>
        <row r="112">
          <cell r="B112">
            <v>38687</v>
          </cell>
        </row>
        <row r="113">
          <cell r="B113">
            <v>38718</v>
          </cell>
        </row>
        <row r="114">
          <cell r="B114">
            <v>38749</v>
          </cell>
        </row>
        <row r="115">
          <cell r="B115">
            <v>38777</v>
          </cell>
        </row>
        <row r="116">
          <cell r="B116">
            <v>38808</v>
          </cell>
        </row>
        <row r="117">
          <cell r="B117">
            <v>38838</v>
          </cell>
        </row>
        <row r="118">
          <cell r="B118">
            <v>38869</v>
          </cell>
        </row>
        <row r="119">
          <cell r="B119">
            <v>38899</v>
          </cell>
        </row>
        <row r="120">
          <cell r="B120">
            <v>38930</v>
          </cell>
        </row>
        <row r="121">
          <cell r="B121">
            <v>38961</v>
          </cell>
        </row>
        <row r="122">
          <cell r="B122">
            <v>38991</v>
          </cell>
        </row>
        <row r="123">
          <cell r="B123">
            <v>39022</v>
          </cell>
        </row>
        <row r="124">
          <cell r="B124">
            <v>39052</v>
          </cell>
        </row>
        <row r="125">
          <cell r="B125">
            <v>39083</v>
          </cell>
        </row>
        <row r="126">
          <cell r="B126">
            <v>39114</v>
          </cell>
        </row>
        <row r="127">
          <cell r="B127">
            <v>39142</v>
          </cell>
        </row>
        <row r="128">
          <cell r="B128">
            <v>39173</v>
          </cell>
        </row>
        <row r="129">
          <cell r="B129">
            <v>39203</v>
          </cell>
        </row>
        <row r="130">
          <cell r="B130">
            <v>39234</v>
          </cell>
        </row>
        <row r="131">
          <cell r="B131">
            <v>39264</v>
          </cell>
        </row>
        <row r="132">
          <cell r="B132">
            <v>39295</v>
          </cell>
        </row>
        <row r="133">
          <cell r="B133">
            <v>39326</v>
          </cell>
        </row>
        <row r="134">
          <cell r="B134">
            <v>39356</v>
          </cell>
        </row>
        <row r="135">
          <cell r="B135">
            <v>39387</v>
          </cell>
        </row>
        <row r="136">
          <cell r="B136">
            <v>39417</v>
          </cell>
        </row>
        <row r="137">
          <cell r="B137">
            <v>39448</v>
          </cell>
        </row>
        <row r="138">
          <cell r="B138">
            <v>39479</v>
          </cell>
        </row>
        <row r="139">
          <cell r="B139">
            <v>39508</v>
          </cell>
        </row>
        <row r="140">
          <cell r="B140">
            <v>39539</v>
          </cell>
        </row>
        <row r="141">
          <cell r="B141">
            <v>39569</v>
          </cell>
        </row>
        <row r="142">
          <cell r="B142">
            <v>39600</v>
          </cell>
        </row>
        <row r="143">
          <cell r="B143">
            <v>39630</v>
          </cell>
        </row>
        <row r="144">
          <cell r="B144">
            <v>39661</v>
          </cell>
        </row>
        <row r="145">
          <cell r="B145">
            <v>39692</v>
          </cell>
        </row>
        <row r="146">
          <cell r="B146">
            <v>39722</v>
          </cell>
        </row>
        <row r="147">
          <cell r="B147">
            <v>39753</v>
          </cell>
        </row>
        <row r="148">
          <cell r="B148">
            <v>39783</v>
          </cell>
        </row>
        <row r="149">
          <cell r="B149">
            <v>39814</v>
          </cell>
        </row>
        <row r="150">
          <cell r="B150">
            <v>39845</v>
          </cell>
        </row>
        <row r="151">
          <cell r="B151">
            <v>39873</v>
          </cell>
        </row>
        <row r="152">
          <cell r="B152">
            <v>39904</v>
          </cell>
        </row>
        <row r="153">
          <cell r="B153">
            <v>39934</v>
          </cell>
        </row>
        <row r="154">
          <cell r="B154">
            <v>39965</v>
          </cell>
        </row>
        <row r="155">
          <cell r="B155">
            <v>39995</v>
          </cell>
        </row>
        <row r="156">
          <cell r="B156">
            <v>40026</v>
          </cell>
        </row>
        <row r="157">
          <cell r="B157">
            <v>40057</v>
          </cell>
        </row>
        <row r="158">
          <cell r="B158">
            <v>40087</v>
          </cell>
        </row>
        <row r="159">
          <cell r="B159">
            <v>40118</v>
          </cell>
        </row>
        <row r="160">
          <cell r="B160">
            <v>40148</v>
          </cell>
        </row>
        <row r="161">
          <cell r="B161">
            <v>40179</v>
          </cell>
        </row>
        <row r="162">
          <cell r="B162">
            <v>40210</v>
          </cell>
        </row>
        <row r="163">
          <cell r="B163">
            <v>40238</v>
          </cell>
        </row>
        <row r="164">
          <cell r="B164">
            <v>40269</v>
          </cell>
        </row>
        <row r="165">
          <cell r="B165">
            <v>40299</v>
          </cell>
        </row>
        <row r="166">
          <cell r="B166">
            <v>40330</v>
          </cell>
        </row>
        <row r="167">
          <cell r="B167">
            <v>40360</v>
          </cell>
        </row>
        <row r="168">
          <cell r="B168">
            <v>40391</v>
          </cell>
        </row>
        <row r="169">
          <cell r="B169">
            <v>40422</v>
          </cell>
        </row>
        <row r="170">
          <cell r="B170">
            <v>40452</v>
          </cell>
        </row>
        <row r="171">
          <cell r="B171">
            <v>40483</v>
          </cell>
        </row>
        <row r="172">
          <cell r="B172">
            <v>40513</v>
          </cell>
        </row>
      </sheetData>
      <sheetData sheetId="5" refreshError="1"/>
      <sheetData sheetId="6" refreshError="1"/>
      <sheetData sheetId="7" refreshError="1"/>
      <sheetData sheetId="8">
        <row r="101">
          <cell r="B101">
            <v>38718</v>
          </cell>
        </row>
        <row r="102">
          <cell r="B102">
            <v>38749</v>
          </cell>
        </row>
        <row r="103">
          <cell r="B103">
            <v>38777</v>
          </cell>
        </row>
        <row r="104">
          <cell r="B104">
            <v>38808</v>
          </cell>
        </row>
        <row r="105">
          <cell r="B105">
            <v>38838</v>
          </cell>
        </row>
        <row r="106">
          <cell r="B106">
            <v>38869</v>
          </cell>
        </row>
        <row r="107">
          <cell r="B107">
            <v>38899</v>
          </cell>
        </row>
        <row r="108">
          <cell r="B108">
            <v>38930</v>
          </cell>
        </row>
        <row r="109">
          <cell r="B109">
            <v>38961</v>
          </cell>
        </row>
        <row r="110">
          <cell r="B110">
            <v>38991</v>
          </cell>
        </row>
        <row r="111">
          <cell r="B111">
            <v>39022</v>
          </cell>
        </row>
        <row r="112">
          <cell r="B112">
            <v>39052</v>
          </cell>
        </row>
        <row r="113">
          <cell r="B113">
            <v>39083</v>
          </cell>
        </row>
        <row r="114">
          <cell r="B114">
            <v>39114</v>
          </cell>
        </row>
        <row r="115">
          <cell r="B115">
            <v>39142</v>
          </cell>
        </row>
        <row r="116">
          <cell r="B116">
            <v>39173</v>
          </cell>
        </row>
        <row r="117">
          <cell r="B117">
            <v>39203</v>
          </cell>
        </row>
        <row r="118">
          <cell r="B118">
            <v>39234</v>
          </cell>
        </row>
        <row r="119">
          <cell r="B119">
            <v>39264</v>
          </cell>
        </row>
        <row r="120">
          <cell r="B120">
            <v>39295</v>
          </cell>
        </row>
        <row r="121">
          <cell r="B121">
            <v>39326</v>
          </cell>
        </row>
        <row r="122">
          <cell r="B122">
            <v>39356</v>
          </cell>
        </row>
        <row r="123">
          <cell r="B123">
            <v>39387</v>
          </cell>
        </row>
        <row r="124">
          <cell r="B124">
            <v>39417</v>
          </cell>
        </row>
        <row r="125">
          <cell r="B125">
            <v>39448</v>
          </cell>
        </row>
        <row r="126">
          <cell r="B126">
            <v>39479</v>
          </cell>
        </row>
        <row r="127">
          <cell r="B127">
            <v>39508</v>
          </cell>
        </row>
        <row r="128">
          <cell r="B128">
            <v>39539</v>
          </cell>
        </row>
        <row r="129">
          <cell r="B129">
            <v>39569</v>
          </cell>
        </row>
        <row r="130">
          <cell r="B130">
            <v>39600</v>
          </cell>
        </row>
        <row r="131">
          <cell r="B131">
            <v>39630</v>
          </cell>
        </row>
        <row r="132">
          <cell r="B132">
            <v>39661</v>
          </cell>
        </row>
        <row r="133">
          <cell r="B133">
            <v>39692</v>
          </cell>
        </row>
        <row r="134">
          <cell r="B134">
            <v>39722</v>
          </cell>
        </row>
        <row r="135">
          <cell r="B135">
            <v>39753</v>
          </cell>
        </row>
        <row r="136">
          <cell r="B136">
            <v>39783</v>
          </cell>
        </row>
        <row r="137">
          <cell r="B137">
            <v>39814</v>
          </cell>
        </row>
        <row r="138">
          <cell r="B138">
            <v>39845</v>
          </cell>
        </row>
        <row r="139">
          <cell r="B139">
            <v>39873</v>
          </cell>
        </row>
        <row r="140">
          <cell r="B140">
            <v>39904</v>
          </cell>
        </row>
        <row r="141">
          <cell r="B141">
            <v>39934</v>
          </cell>
        </row>
        <row r="142">
          <cell r="B142">
            <v>39965</v>
          </cell>
        </row>
        <row r="143">
          <cell r="B143">
            <v>39995</v>
          </cell>
        </row>
        <row r="144">
          <cell r="B144">
            <v>40026</v>
          </cell>
        </row>
        <row r="145">
          <cell r="B145">
            <v>40057</v>
          </cell>
        </row>
        <row r="146">
          <cell r="B146">
            <v>40087</v>
          </cell>
        </row>
        <row r="147">
          <cell r="B147">
            <v>40118</v>
          </cell>
        </row>
        <row r="148">
          <cell r="B148">
            <v>40148</v>
          </cell>
        </row>
        <row r="149">
          <cell r="B149">
            <v>40179</v>
          </cell>
        </row>
        <row r="150">
          <cell r="B150">
            <v>40210</v>
          </cell>
        </row>
        <row r="151">
          <cell r="B151">
            <v>40238</v>
          </cell>
        </row>
        <row r="152">
          <cell r="B152">
            <v>40269</v>
          </cell>
        </row>
        <row r="153">
          <cell r="B153">
            <v>40299</v>
          </cell>
        </row>
        <row r="154">
          <cell r="B154">
            <v>40330</v>
          </cell>
        </row>
        <row r="155">
          <cell r="B155">
            <v>40360</v>
          </cell>
        </row>
        <row r="156">
          <cell r="B156">
            <v>40391</v>
          </cell>
        </row>
        <row r="157">
          <cell r="B157">
            <v>40422</v>
          </cell>
        </row>
        <row r="158">
          <cell r="B158">
            <v>40452</v>
          </cell>
        </row>
        <row r="159">
          <cell r="B159">
            <v>40483</v>
          </cell>
        </row>
        <row r="160">
          <cell r="B160">
            <v>40513</v>
          </cell>
        </row>
      </sheetData>
      <sheetData sheetId="9" refreshError="1"/>
      <sheetData sheetId="10">
        <row r="101">
          <cell r="B101">
            <v>38353</v>
          </cell>
        </row>
        <row r="102">
          <cell r="B102">
            <v>38384</v>
          </cell>
        </row>
        <row r="103">
          <cell r="B103">
            <v>38412</v>
          </cell>
        </row>
        <row r="104">
          <cell r="B104">
            <v>38443</v>
          </cell>
        </row>
        <row r="105">
          <cell r="B105">
            <v>38473</v>
          </cell>
        </row>
        <row r="106">
          <cell r="B106">
            <v>38504</v>
          </cell>
        </row>
        <row r="107">
          <cell r="B107">
            <v>38534</v>
          </cell>
        </row>
        <row r="108">
          <cell r="B108">
            <v>38565</v>
          </cell>
        </row>
        <row r="109">
          <cell r="B109">
            <v>38596</v>
          </cell>
        </row>
        <row r="110">
          <cell r="B110">
            <v>38626</v>
          </cell>
        </row>
        <row r="111">
          <cell r="B111">
            <v>38657</v>
          </cell>
        </row>
        <row r="112">
          <cell r="B112">
            <v>38687</v>
          </cell>
        </row>
        <row r="113">
          <cell r="B113">
            <v>38718</v>
          </cell>
        </row>
        <row r="114">
          <cell r="B114">
            <v>38749</v>
          </cell>
        </row>
        <row r="115">
          <cell r="B115">
            <v>38777</v>
          </cell>
        </row>
        <row r="116">
          <cell r="B116">
            <v>38808</v>
          </cell>
        </row>
        <row r="117">
          <cell r="B117">
            <v>38838</v>
          </cell>
        </row>
        <row r="118">
          <cell r="B118">
            <v>38869</v>
          </cell>
        </row>
        <row r="119">
          <cell r="B119">
            <v>38899</v>
          </cell>
        </row>
        <row r="120">
          <cell r="B120">
            <v>38930</v>
          </cell>
        </row>
        <row r="121">
          <cell r="B121">
            <v>38961</v>
          </cell>
        </row>
        <row r="122">
          <cell r="B122">
            <v>38991</v>
          </cell>
        </row>
        <row r="123">
          <cell r="B123">
            <v>39022</v>
          </cell>
        </row>
        <row r="124">
          <cell r="B124">
            <v>39052</v>
          </cell>
        </row>
        <row r="125">
          <cell r="B125">
            <v>39083</v>
          </cell>
        </row>
        <row r="126">
          <cell r="B126">
            <v>39114</v>
          </cell>
        </row>
        <row r="127">
          <cell r="B127">
            <v>39142</v>
          </cell>
        </row>
        <row r="128">
          <cell r="B128">
            <v>39173</v>
          </cell>
        </row>
        <row r="129">
          <cell r="B129">
            <v>39203</v>
          </cell>
        </row>
        <row r="130">
          <cell r="B130">
            <v>39234</v>
          </cell>
        </row>
        <row r="131">
          <cell r="B131">
            <v>39264</v>
          </cell>
        </row>
        <row r="132">
          <cell r="B132">
            <v>39295</v>
          </cell>
        </row>
        <row r="133">
          <cell r="B133">
            <v>39326</v>
          </cell>
        </row>
        <row r="134">
          <cell r="B134">
            <v>39356</v>
          </cell>
        </row>
        <row r="135">
          <cell r="B135">
            <v>39387</v>
          </cell>
        </row>
        <row r="136">
          <cell r="B136">
            <v>39417</v>
          </cell>
        </row>
        <row r="137">
          <cell r="B137">
            <v>39448</v>
          </cell>
        </row>
        <row r="138">
          <cell r="B138">
            <v>39479</v>
          </cell>
        </row>
        <row r="139">
          <cell r="B139">
            <v>39508</v>
          </cell>
        </row>
        <row r="140">
          <cell r="B140">
            <v>39539</v>
          </cell>
        </row>
        <row r="141">
          <cell r="B141">
            <v>39569</v>
          </cell>
        </row>
        <row r="142">
          <cell r="B142">
            <v>39600</v>
          </cell>
        </row>
        <row r="143">
          <cell r="B143">
            <v>39630</v>
          </cell>
        </row>
        <row r="144">
          <cell r="B144">
            <v>39661</v>
          </cell>
        </row>
        <row r="145">
          <cell r="B145">
            <v>39692</v>
          </cell>
        </row>
        <row r="146">
          <cell r="B146">
            <v>39722</v>
          </cell>
        </row>
        <row r="147">
          <cell r="B147">
            <v>39753</v>
          </cell>
        </row>
        <row r="148">
          <cell r="B148">
            <v>39783</v>
          </cell>
        </row>
        <row r="149">
          <cell r="B149">
            <v>39814</v>
          </cell>
        </row>
        <row r="150">
          <cell r="B150">
            <v>39845</v>
          </cell>
        </row>
        <row r="151">
          <cell r="B151">
            <v>39873</v>
          </cell>
        </row>
        <row r="152">
          <cell r="B152">
            <v>39904</v>
          </cell>
        </row>
        <row r="153">
          <cell r="B153">
            <v>39934</v>
          </cell>
        </row>
        <row r="154">
          <cell r="B154">
            <v>39965</v>
          </cell>
        </row>
        <row r="155">
          <cell r="B155">
            <v>39995</v>
          </cell>
        </row>
        <row r="156">
          <cell r="B156">
            <v>40026</v>
          </cell>
        </row>
        <row r="157">
          <cell r="B157">
            <v>40057</v>
          </cell>
        </row>
        <row r="158">
          <cell r="B158">
            <v>40087</v>
          </cell>
        </row>
        <row r="159">
          <cell r="B159">
            <v>40118</v>
          </cell>
        </row>
        <row r="160">
          <cell r="B160">
            <v>40148</v>
          </cell>
        </row>
        <row r="161">
          <cell r="B161">
            <v>40179</v>
          </cell>
        </row>
        <row r="162">
          <cell r="B162">
            <v>40210</v>
          </cell>
        </row>
        <row r="163">
          <cell r="B163">
            <v>40238</v>
          </cell>
        </row>
        <row r="164">
          <cell r="B164">
            <v>40269</v>
          </cell>
        </row>
        <row r="165">
          <cell r="B165">
            <v>40299</v>
          </cell>
        </row>
        <row r="166">
          <cell r="B166">
            <v>40330</v>
          </cell>
        </row>
        <row r="167">
          <cell r="B167">
            <v>40360</v>
          </cell>
        </row>
        <row r="168">
          <cell r="B168">
            <v>40391</v>
          </cell>
        </row>
        <row r="169">
          <cell r="B169">
            <v>40422</v>
          </cell>
        </row>
        <row r="170">
          <cell r="B170">
            <v>40452</v>
          </cell>
        </row>
        <row r="171">
          <cell r="B171">
            <v>40483</v>
          </cell>
        </row>
        <row r="172">
          <cell r="B172">
            <v>40513</v>
          </cell>
        </row>
      </sheetData>
      <sheetData sheetId="11" refreshError="1"/>
      <sheetData sheetId="12">
        <row r="101">
          <cell r="B101">
            <v>38353</v>
          </cell>
        </row>
        <row r="102">
          <cell r="B102">
            <v>38384</v>
          </cell>
        </row>
        <row r="103">
          <cell r="B103">
            <v>38412</v>
          </cell>
        </row>
        <row r="104">
          <cell r="B104">
            <v>38443</v>
          </cell>
        </row>
        <row r="105">
          <cell r="B105">
            <v>38473</v>
          </cell>
        </row>
        <row r="106">
          <cell r="B106">
            <v>38504</v>
          </cell>
        </row>
        <row r="107">
          <cell r="B107">
            <v>38534</v>
          </cell>
        </row>
        <row r="108">
          <cell r="B108">
            <v>38565</v>
          </cell>
        </row>
        <row r="109">
          <cell r="B109">
            <v>38596</v>
          </cell>
        </row>
        <row r="110">
          <cell r="B110">
            <v>38626</v>
          </cell>
        </row>
        <row r="111">
          <cell r="B111">
            <v>38657</v>
          </cell>
        </row>
        <row r="112">
          <cell r="B112">
            <v>38687</v>
          </cell>
        </row>
        <row r="113">
          <cell r="B113">
            <v>38718</v>
          </cell>
        </row>
        <row r="114">
          <cell r="B114">
            <v>38749</v>
          </cell>
        </row>
        <row r="115">
          <cell r="B115">
            <v>38777</v>
          </cell>
        </row>
        <row r="116">
          <cell r="B116">
            <v>38808</v>
          </cell>
        </row>
        <row r="117">
          <cell r="B117">
            <v>38838</v>
          </cell>
        </row>
        <row r="118">
          <cell r="B118">
            <v>38869</v>
          </cell>
        </row>
        <row r="119">
          <cell r="B119">
            <v>38899</v>
          </cell>
        </row>
        <row r="120">
          <cell r="B120">
            <v>38930</v>
          </cell>
        </row>
        <row r="121">
          <cell r="B121">
            <v>38961</v>
          </cell>
        </row>
        <row r="122">
          <cell r="B122">
            <v>38991</v>
          </cell>
        </row>
        <row r="123">
          <cell r="B123">
            <v>39022</v>
          </cell>
        </row>
        <row r="124">
          <cell r="B124">
            <v>39052</v>
          </cell>
        </row>
        <row r="125">
          <cell r="B125">
            <v>39083</v>
          </cell>
        </row>
        <row r="126">
          <cell r="B126">
            <v>39114</v>
          </cell>
        </row>
        <row r="127">
          <cell r="B127">
            <v>39142</v>
          </cell>
        </row>
        <row r="128">
          <cell r="B128">
            <v>39173</v>
          </cell>
        </row>
        <row r="129">
          <cell r="B129">
            <v>39203</v>
          </cell>
        </row>
        <row r="130">
          <cell r="B130">
            <v>39234</v>
          </cell>
        </row>
        <row r="131">
          <cell r="B131">
            <v>39264</v>
          </cell>
        </row>
        <row r="132">
          <cell r="B132">
            <v>39295</v>
          </cell>
        </row>
        <row r="133">
          <cell r="B133">
            <v>39326</v>
          </cell>
        </row>
        <row r="134">
          <cell r="B134">
            <v>39356</v>
          </cell>
        </row>
        <row r="135">
          <cell r="B135">
            <v>39387</v>
          </cell>
        </row>
        <row r="136">
          <cell r="B136">
            <v>39417</v>
          </cell>
        </row>
        <row r="137">
          <cell r="B137">
            <v>39448</v>
          </cell>
        </row>
        <row r="138">
          <cell r="B138">
            <v>39479</v>
          </cell>
        </row>
        <row r="139">
          <cell r="B139">
            <v>39508</v>
          </cell>
        </row>
        <row r="140">
          <cell r="B140">
            <v>39539</v>
          </cell>
        </row>
        <row r="141">
          <cell r="B141">
            <v>39569</v>
          </cell>
        </row>
        <row r="142">
          <cell r="B142">
            <v>39600</v>
          </cell>
        </row>
        <row r="143">
          <cell r="B143">
            <v>39630</v>
          </cell>
        </row>
        <row r="144">
          <cell r="B144">
            <v>39661</v>
          </cell>
        </row>
        <row r="145">
          <cell r="B145">
            <v>39692</v>
          </cell>
        </row>
        <row r="146">
          <cell r="B146">
            <v>39722</v>
          </cell>
        </row>
        <row r="147">
          <cell r="B147">
            <v>39753</v>
          </cell>
        </row>
        <row r="148">
          <cell r="B148">
            <v>39783</v>
          </cell>
        </row>
        <row r="149">
          <cell r="B149">
            <v>39814</v>
          </cell>
        </row>
        <row r="150">
          <cell r="B150">
            <v>39845</v>
          </cell>
        </row>
        <row r="151">
          <cell r="B151">
            <v>39873</v>
          </cell>
        </row>
        <row r="152">
          <cell r="B152">
            <v>39904</v>
          </cell>
        </row>
        <row r="153">
          <cell r="B153">
            <v>39934</v>
          </cell>
        </row>
        <row r="154">
          <cell r="B154">
            <v>39965</v>
          </cell>
        </row>
        <row r="155">
          <cell r="B155">
            <v>39995</v>
          </cell>
        </row>
        <row r="156">
          <cell r="B156">
            <v>40026</v>
          </cell>
        </row>
        <row r="157">
          <cell r="B157">
            <v>40057</v>
          </cell>
        </row>
        <row r="158">
          <cell r="B158">
            <v>40087</v>
          </cell>
        </row>
        <row r="159">
          <cell r="B159">
            <v>40118</v>
          </cell>
        </row>
        <row r="160">
          <cell r="B160">
            <v>40148</v>
          </cell>
        </row>
        <row r="161">
          <cell r="B161">
            <v>40179</v>
          </cell>
        </row>
        <row r="162">
          <cell r="B162">
            <v>40210</v>
          </cell>
        </row>
        <row r="163">
          <cell r="B163">
            <v>40238</v>
          </cell>
        </row>
        <row r="164">
          <cell r="B164">
            <v>40269</v>
          </cell>
        </row>
        <row r="165">
          <cell r="B165">
            <v>40299</v>
          </cell>
        </row>
        <row r="166">
          <cell r="B166">
            <v>40330</v>
          </cell>
        </row>
        <row r="167">
          <cell r="B167">
            <v>40360</v>
          </cell>
        </row>
        <row r="168">
          <cell r="B168">
            <v>40391</v>
          </cell>
        </row>
        <row r="169">
          <cell r="B169">
            <v>40422</v>
          </cell>
        </row>
        <row r="170">
          <cell r="B170">
            <v>40452</v>
          </cell>
        </row>
        <row r="171">
          <cell r="B171">
            <v>40483</v>
          </cell>
        </row>
        <row r="172">
          <cell r="B172">
            <v>40513</v>
          </cell>
        </row>
      </sheetData>
      <sheetData sheetId="13" refreshError="1"/>
      <sheetData sheetId="14" refreshError="1"/>
      <sheetData sheetId="15" refreshError="1"/>
      <sheetData sheetId="16">
        <row r="101">
          <cell r="B101">
            <v>38353</v>
          </cell>
        </row>
        <row r="102">
          <cell r="B102">
            <v>38384</v>
          </cell>
        </row>
        <row r="103">
          <cell r="B103">
            <v>38412</v>
          </cell>
        </row>
        <row r="104">
          <cell r="B104">
            <v>38443</v>
          </cell>
        </row>
        <row r="105">
          <cell r="B105">
            <v>38473</v>
          </cell>
        </row>
        <row r="106">
          <cell r="B106">
            <v>38504</v>
          </cell>
        </row>
        <row r="107">
          <cell r="B107">
            <v>38534</v>
          </cell>
        </row>
        <row r="108">
          <cell r="B108">
            <v>38565</v>
          </cell>
        </row>
        <row r="109">
          <cell r="B109">
            <v>38596</v>
          </cell>
        </row>
        <row r="110">
          <cell r="B110">
            <v>38626</v>
          </cell>
        </row>
        <row r="111">
          <cell r="B111">
            <v>38657</v>
          </cell>
        </row>
        <row r="112">
          <cell r="B112">
            <v>38687</v>
          </cell>
        </row>
        <row r="113">
          <cell r="B113">
            <v>38718</v>
          </cell>
        </row>
        <row r="114">
          <cell r="B114">
            <v>38749</v>
          </cell>
        </row>
        <row r="115">
          <cell r="B115">
            <v>38777</v>
          </cell>
        </row>
        <row r="116">
          <cell r="B116">
            <v>38808</v>
          </cell>
        </row>
        <row r="117">
          <cell r="B117">
            <v>38838</v>
          </cell>
        </row>
        <row r="118">
          <cell r="B118">
            <v>38869</v>
          </cell>
        </row>
        <row r="119">
          <cell r="B119">
            <v>38899</v>
          </cell>
        </row>
        <row r="120">
          <cell r="B120">
            <v>38930</v>
          </cell>
        </row>
        <row r="121">
          <cell r="B121">
            <v>38961</v>
          </cell>
        </row>
        <row r="122">
          <cell r="B122">
            <v>38991</v>
          </cell>
        </row>
        <row r="123">
          <cell r="B123">
            <v>39022</v>
          </cell>
        </row>
        <row r="124">
          <cell r="B124">
            <v>39052</v>
          </cell>
        </row>
        <row r="125">
          <cell r="B125">
            <v>39083</v>
          </cell>
        </row>
        <row r="126">
          <cell r="B126">
            <v>39114</v>
          </cell>
        </row>
        <row r="127">
          <cell r="B127">
            <v>39142</v>
          </cell>
        </row>
        <row r="128">
          <cell r="B128">
            <v>39173</v>
          </cell>
        </row>
        <row r="129">
          <cell r="B129">
            <v>39203</v>
          </cell>
        </row>
        <row r="130">
          <cell r="B130">
            <v>39234</v>
          </cell>
        </row>
        <row r="131">
          <cell r="B131">
            <v>39264</v>
          </cell>
        </row>
        <row r="132">
          <cell r="B132">
            <v>39295</v>
          </cell>
        </row>
        <row r="133">
          <cell r="B133">
            <v>39326</v>
          </cell>
        </row>
        <row r="134">
          <cell r="B134">
            <v>39356</v>
          </cell>
        </row>
        <row r="135">
          <cell r="B135">
            <v>39387</v>
          </cell>
        </row>
        <row r="136">
          <cell r="B136">
            <v>39417</v>
          </cell>
        </row>
        <row r="137">
          <cell r="B137">
            <v>39448</v>
          </cell>
        </row>
        <row r="138">
          <cell r="B138">
            <v>39479</v>
          </cell>
        </row>
        <row r="139">
          <cell r="B139">
            <v>39508</v>
          </cell>
        </row>
        <row r="140">
          <cell r="B140">
            <v>39539</v>
          </cell>
        </row>
        <row r="141">
          <cell r="B141">
            <v>39569</v>
          </cell>
        </row>
        <row r="142">
          <cell r="B142">
            <v>39600</v>
          </cell>
        </row>
        <row r="143">
          <cell r="B143">
            <v>39630</v>
          </cell>
        </row>
        <row r="144">
          <cell r="B144">
            <v>39661</v>
          </cell>
        </row>
        <row r="145">
          <cell r="B145">
            <v>39692</v>
          </cell>
        </row>
        <row r="146">
          <cell r="B146">
            <v>39722</v>
          </cell>
        </row>
        <row r="147">
          <cell r="B147">
            <v>39753</v>
          </cell>
        </row>
        <row r="148">
          <cell r="B148">
            <v>39783</v>
          </cell>
        </row>
        <row r="149">
          <cell r="B149">
            <v>39814</v>
          </cell>
        </row>
        <row r="150">
          <cell r="B150">
            <v>39845</v>
          </cell>
        </row>
        <row r="151">
          <cell r="B151">
            <v>39873</v>
          </cell>
        </row>
        <row r="152">
          <cell r="B152">
            <v>39904</v>
          </cell>
        </row>
        <row r="153">
          <cell r="B153">
            <v>39934</v>
          </cell>
        </row>
        <row r="154">
          <cell r="B154">
            <v>39965</v>
          </cell>
        </row>
        <row r="155">
          <cell r="B155">
            <v>39995</v>
          </cell>
        </row>
        <row r="156">
          <cell r="B156">
            <v>40026</v>
          </cell>
        </row>
        <row r="157">
          <cell r="B157">
            <v>40057</v>
          </cell>
        </row>
        <row r="158">
          <cell r="B158">
            <v>40087</v>
          </cell>
        </row>
        <row r="159">
          <cell r="B159">
            <v>40118</v>
          </cell>
        </row>
        <row r="160">
          <cell r="B160">
            <v>40148</v>
          </cell>
        </row>
        <row r="161">
          <cell r="B161">
            <v>40179</v>
          </cell>
        </row>
        <row r="162">
          <cell r="B162">
            <v>40210</v>
          </cell>
        </row>
        <row r="163">
          <cell r="B163">
            <v>40238</v>
          </cell>
        </row>
        <row r="164">
          <cell r="B164">
            <v>40269</v>
          </cell>
        </row>
        <row r="165">
          <cell r="B165">
            <v>40299</v>
          </cell>
        </row>
        <row r="166">
          <cell r="B166">
            <v>40330</v>
          </cell>
        </row>
        <row r="167">
          <cell r="B167">
            <v>40360</v>
          </cell>
        </row>
        <row r="168">
          <cell r="B168">
            <v>40391</v>
          </cell>
        </row>
        <row r="169">
          <cell r="B169">
            <v>40422</v>
          </cell>
        </row>
        <row r="170">
          <cell r="B170">
            <v>40452</v>
          </cell>
        </row>
        <row r="171">
          <cell r="B171">
            <v>40483</v>
          </cell>
        </row>
        <row r="172">
          <cell r="B172">
            <v>40513</v>
          </cell>
        </row>
      </sheetData>
      <sheetData sheetId="17" refreshError="1"/>
      <sheetData sheetId="18" refreshError="1"/>
      <sheetData sheetId="19" refreshError="1"/>
      <sheetData sheetId="20" refreshError="1"/>
      <sheetData sheetId="21" refreshError="1"/>
      <sheetData sheetId="22">
        <row r="101">
          <cell r="B101">
            <v>39083</v>
          </cell>
        </row>
        <row r="102">
          <cell r="B102">
            <v>39114</v>
          </cell>
        </row>
        <row r="103">
          <cell r="B103">
            <v>39142</v>
          </cell>
        </row>
        <row r="104">
          <cell r="B104">
            <v>39173</v>
          </cell>
        </row>
        <row r="105">
          <cell r="B105">
            <v>39203</v>
          </cell>
        </row>
        <row r="106">
          <cell r="B106">
            <v>39234</v>
          </cell>
        </row>
        <row r="107">
          <cell r="B107">
            <v>39264</v>
          </cell>
        </row>
        <row r="108">
          <cell r="B108">
            <v>39295</v>
          </cell>
        </row>
        <row r="109">
          <cell r="B109">
            <v>39326</v>
          </cell>
        </row>
        <row r="110">
          <cell r="B110">
            <v>39356</v>
          </cell>
        </row>
        <row r="111">
          <cell r="B111">
            <v>39387</v>
          </cell>
        </row>
        <row r="112">
          <cell r="B112">
            <v>39417</v>
          </cell>
        </row>
        <row r="113">
          <cell r="B113">
            <v>39448</v>
          </cell>
        </row>
        <row r="114">
          <cell r="B114">
            <v>39479</v>
          </cell>
        </row>
        <row r="115">
          <cell r="B115">
            <v>39508</v>
          </cell>
        </row>
        <row r="116">
          <cell r="B116">
            <v>39539</v>
          </cell>
        </row>
        <row r="117">
          <cell r="B117">
            <v>39569</v>
          </cell>
        </row>
        <row r="118">
          <cell r="B118">
            <v>39600</v>
          </cell>
        </row>
        <row r="119">
          <cell r="B119">
            <v>39630</v>
          </cell>
        </row>
        <row r="120">
          <cell r="B120">
            <v>39661</v>
          </cell>
        </row>
        <row r="121">
          <cell r="B121">
            <v>39692</v>
          </cell>
        </row>
        <row r="122">
          <cell r="B122">
            <v>39722</v>
          </cell>
        </row>
        <row r="123">
          <cell r="B123">
            <v>39753</v>
          </cell>
        </row>
        <row r="124">
          <cell r="B124">
            <v>39783</v>
          </cell>
        </row>
        <row r="125">
          <cell r="B125">
            <v>39814</v>
          </cell>
        </row>
        <row r="126">
          <cell r="B126">
            <v>39845</v>
          </cell>
        </row>
        <row r="127">
          <cell r="B127">
            <v>39873</v>
          </cell>
        </row>
        <row r="128">
          <cell r="B128">
            <v>39904</v>
          </cell>
        </row>
        <row r="129">
          <cell r="B129">
            <v>39934</v>
          </cell>
        </row>
        <row r="130">
          <cell r="B130">
            <v>39965</v>
          </cell>
        </row>
        <row r="131">
          <cell r="B131">
            <v>39995</v>
          </cell>
        </row>
        <row r="132">
          <cell r="B132">
            <v>40026</v>
          </cell>
        </row>
        <row r="133">
          <cell r="B133">
            <v>40057</v>
          </cell>
        </row>
        <row r="134">
          <cell r="B134">
            <v>40087</v>
          </cell>
        </row>
        <row r="135">
          <cell r="B135">
            <v>40118</v>
          </cell>
        </row>
        <row r="136">
          <cell r="B136">
            <v>40148</v>
          </cell>
        </row>
        <row r="137">
          <cell r="B137">
            <v>40179</v>
          </cell>
        </row>
        <row r="138">
          <cell r="B138">
            <v>40210</v>
          </cell>
        </row>
        <row r="139">
          <cell r="B139">
            <v>40238</v>
          </cell>
        </row>
        <row r="140">
          <cell r="B140">
            <v>40269</v>
          </cell>
        </row>
        <row r="141">
          <cell r="B141">
            <v>40299</v>
          </cell>
        </row>
        <row r="142">
          <cell r="B142">
            <v>40330</v>
          </cell>
        </row>
        <row r="143">
          <cell r="B143">
            <v>40360</v>
          </cell>
        </row>
        <row r="144">
          <cell r="B144">
            <v>40391</v>
          </cell>
        </row>
        <row r="145">
          <cell r="B145">
            <v>40422</v>
          </cell>
        </row>
        <row r="146">
          <cell r="B146">
            <v>40452</v>
          </cell>
        </row>
        <row r="147">
          <cell r="B147">
            <v>40483</v>
          </cell>
        </row>
        <row r="148">
          <cell r="B148">
            <v>40513</v>
          </cell>
        </row>
      </sheetData>
      <sheetData sheetId="23" refreshError="1"/>
      <sheetData sheetId="24">
        <row r="101">
          <cell r="B101">
            <v>39083</v>
          </cell>
        </row>
        <row r="102">
          <cell r="B102">
            <v>39114</v>
          </cell>
        </row>
        <row r="103">
          <cell r="B103">
            <v>39142</v>
          </cell>
        </row>
        <row r="104">
          <cell r="B104">
            <v>39173</v>
          </cell>
        </row>
        <row r="105">
          <cell r="B105">
            <v>39203</v>
          </cell>
        </row>
        <row r="106">
          <cell r="B106">
            <v>39234</v>
          </cell>
        </row>
        <row r="107">
          <cell r="B107">
            <v>39264</v>
          </cell>
        </row>
        <row r="108">
          <cell r="B108">
            <v>39295</v>
          </cell>
        </row>
        <row r="109">
          <cell r="B109">
            <v>39326</v>
          </cell>
        </row>
        <row r="110">
          <cell r="B110">
            <v>39356</v>
          </cell>
        </row>
        <row r="111">
          <cell r="B111">
            <v>39387</v>
          </cell>
        </row>
        <row r="112">
          <cell r="B112">
            <v>39417</v>
          </cell>
        </row>
        <row r="113">
          <cell r="B113">
            <v>39448</v>
          </cell>
        </row>
        <row r="114">
          <cell r="B114">
            <v>39479</v>
          </cell>
        </row>
        <row r="115">
          <cell r="B115">
            <v>39508</v>
          </cell>
        </row>
        <row r="116">
          <cell r="B116">
            <v>39539</v>
          </cell>
        </row>
        <row r="117">
          <cell r="B117">
            <v>39569</v>
          </cell>
        </row>
        <row r="118">
          <cell r="B118">
            <v>39600</v>
          </cell>
        </row>
        <row r="119">
          <cell r="B119">
            <v>39630</v>
          </cell>
        </row>
        <row r="120">
          <cell r="B120">
            <v>39661</v>
          </cell>
        </row>
        <row r="121">
          <cell r="B121">
            <v>39692</v>
          </cell>
        </row>
        <row r="122">
          <cell r="B122">
            <v>39722</v>
          </cell>
        </row>
        <row r="123">
          <cell r="B123">
            <v>39753</v>
          </cell>
        </row>
        <row r="124">
          <cell r="B124">
            <v>39783</v>
          </cell>
        </row>
        <row r="125">
          <cell r="B125">
            <v>39814</v>
          </cell>
        </row>
        <row r="126">
          <cell r="B126">
            <v>39845</v>
          </cell>
        </row>
        <row r="127">
          <cell r="B127">
            <v>39873</v>
          </cell>
        </row>
        <row r="128">
          <cell r="B128">
            <v>39904</v>
          </cell>
        </row>
        <row r="129">
          <cell r="B129">
            <v>39934</v>
          </cell>
        </row>
        <row r="130">
          <cell r="B130">
            <v>39965</v>
          </cell>
        </row>
        <row r="131">
          <cell r="B131">
            <v>39995</v>
          </cell>
        </row>
        <row r="132">
          <cell r="B132">
            <v>40026</v>
          </cell>
        </row>
        <row r="133">
          <cell r="B133">
            <v>40057</v>
          </cell>
        </row>
        <row r="134">
          <cell r="B134">
            <v>40087</v>
          </cell>
        </row>
        <row r="135">
          <cell r="B135">
            <v>40118</v>
          </cell>
        </row>
        <row r="136">
          <cell r="B136">
            <v>40148</v>
          </cell>
        </row>
        <row r="137">
          <cell r="B137">
            <v>40179</v>
          </cell>
        </row>
        <row r="138">
          <cell r="B138">
            <v>40210</v>
          </cell>
        </row>
        <row r="139">
          <cell r="B139">
            <v>40238</v>
          </cell>
        </row>
        <row r="140">
          <cell r="B140">
            <v>40269</v>
          </cell>
        </row>
        <row r="141">
          <cell r="B141">
            <v>40299</v>
          </cell>
        </row>
        <row r="142">
          <cell r="B142">
            <v>40330</v>
          </cell>
        </row>
        <row r="143">
          <cell r="B143">
            <v>40360</v>
          </cell>
        </row>
        <row r="144">
          <cell r="B144">
            <v>40391</v>
          </cell>
        </row>
        <row r="145">
          <cell r="B145">
            <v>40422</v>
          </cell>
        </row>
        <row r="146">
          <cell r="B146">
            <v>40452</v>
          </cell>
        </row>
        <row r="147">
          <cell r="B147">
            <v>40483</v>
          </cell>
        </row>
        <row r="148">
          <cell r="B148">
            <v>40513</v>
          </cell>
        </row>
      </sheetData>
      <sheetData sheetId="25" refreshError="1"/>
      <sheetData sheetId="26" refreshError="1"/>
      <sheetData sheetId="27" refreshError="1"/>
      <sheetData sheetId="28"/>
      <sheetData sheetId="29" refreshError="1"/>
      <sheetData sheetId="30" refreshError="1"/>
      <sheetData sheetId="3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kblatt"/>
      <sheetName val="Inhaltsverz."/>
      <sheetName val="Überblick"/>
      <sheetName val="1.Konj-Tab"/>
      <sheetName val="1.Konj"/>
      <sheetName val="2.1.ET-Tab"/>
      <sheetName val="2.1.ET"/>
      <sheetName val="2.2.Sozi-D-Tab"/>
      <sheetName val="2.2.Sozi-D"/>
      <sheetName val="2.3.Sozi-W-O-Tab "/>
      <sheetName val="2.3.Sozi-W-O"/>
      <sheetName val="2.4.Sozi-Länder-Tab"/>
      <sheetName val="2.4.Sozi-Länder"/>
      <sheetName val="3.1.Sb-Alo-Tab"/>
      <sheetName val="3.1.Sb-Alo"/>
      <sheetName val="3.2.Alo-Tab"/>
      <sheetName val="3.2.Alo"/>
      <sheetName val="3.3. Alo-W-O-Tab"/>
      <sheetName val="3.3.Alo-W-O"/>
      <sheetName val="3.4.Alo-Pers-Tab"/>
      <sheetName val="3.4.Alo- Pers"/>
      <sheetName val="3.5.Alo-Länd-Tab "/>
      <sheetName val="3.5.Alo-Länd"/>
      <sheetName val="3.6.EU-Q-Tab"/>
      <sheetName val="3.6.EU-Q"/>
      <sheetName val="4.1.Entlastung-Tab"/>
      <sheetName val="4.1.Entlastung "/>
      <sheetName val="4.2.Unterbesch-Tab"/>
      <sheetName val="4.2.Unterbesch"/>
      <sheetName val="4.3.LE-Tab (2)"/>
      <sheetName val="4.3.LE-Tab"/>
      <sheetName val="4.3.LE (2)"/>
      <sheetName val="4.3.LE"/>
      <sheetName val="5.1.Zug-Tab "/>
      <sheetName val="5.1.Zug"/>
      <sheetName val="5.2.Abg-Tab "/>
      <sheetName val="5.2.Abg"/>
      <sheetName val="6.1.SteA-Tab"/>
      <sheetName val="6.1.SteA"/>
      <sheetName val="6.2.SteA-W-O-Tab"/>
      <sheetName val="6.2.SteA-W-O"/>
      <sheetName val="Meth.Hinw"/>
      <sheetName val="Vergleich-TM-SB"/>
      <sheetName val="Zugang"/>
      <sheetName val="Abgang"/>
      <sheetName val="AMP-DATEN"/>
      <sheetName val="Maßn.Jüng."/>
      <sheetName val="4.3.LE-Uhg"/>
      <sheetName val="Inhaltsverzeichnis"/>
      <sheetName val="2.3.Sozi-W-O-Tab"/>
      <sheetName val="3.4.Alo-Pers"/>
      <sheetName val="3.5.Alo-RK-Tab"/>
      <sheetName val="3.5.Alo-RK"/>
      <sheetName val="3.6.Alo-Länd-Tab "/>
      <sheetName val="3.6.Alo-Länd"/>
      <sheetName val="3.7.EU-Q-Tab"/>
      <sheetName val="3.7.EU-Q"/>
      <sheetName val="4.1.Entlastung"/>
      <sheetName val="5.1Zu.Ab.Vb-Tab"/>
      <sheetName val="5.1Zu.Ab.Vb"/>
      <sheetName val="5.2.Zug-Tab "/>
      <sheetName val="5.2.Zug"/>
      <sheetName val="5.3.Abg-Tab "/>
      <sheetName val="5.3.Abg"/>
      <sheetName val="Meth.Hinw-1 "/>
      <sheetName val="Meth.Hinw-2"/>
      <sheetName val="Statistik"/>
      <sheetName val="3.2.Alo-Tab (2)"/>
      <sheetName val="3.x.Alo-Länd-Tab"/>
      <sheetName val="1.2.Bev-EPP-Tab"/>
      <sheetName val="1.2.Bev-EPP"/>
      <sheetName val="#BEZUG"/>
      <sheetName val="3.7.Alo-Länd-RK-Tab"/>
      <sheetName val="3.7.Alo-Länd-RK"/>
      <sheetName val="3.8.EU-Q-Tab"/>
      <sheetName val="3.8.EU-Q"/>
      <sheetName val="4.1.Entlastung-zkT-Tab"/>
      <sheetName val="4.1.Entlastung-zkT"/>
      <sheetName val="5.1.Zug-Abg-Tab"/>
      <sheetName val="5.1.Zug-Abg"/>
      <sheetName val="5.2.Zug-Abg-Dau-Tab"/>
      <sheetName val="5.2.Zug-Abg-Dau"/>
      <sheetName val="5.3.Zug-Tab "/>
      <sheetName val="5.3.Zug"/>
      <sheetName val="5.4.Abg-Tab "/>
      <sheetName val="5.4.Abg"/>
      <sheetName val="6.2.SteA-norm-Tab"/>
      <sheetName val="6.2.SteA-norm"/>
      <sheetName val="6.3.SteA-W-O-Tab"/>
      <sheetName val="6.3.SteA-W-O"/>
      <sheetName val="Meth.Hinw-3"/>
      <sheetName val="5.2.Zu.Ab.Vb-Tab"/>
      <sheetName val="5.2.Zu.Ab.V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wischendeckblatt_bst"/>
      <sheetName val="Grafik-ZR"/>
      <sheetName val="Grafik-Merkmale"/>
      <sheetName val="bst_länder"/>
      <sheetName val="bst_eckm_d"/>
      <sheetName val="bst_eckm_w"/>
      <sheetName val="bst_eckm_o"/>
      <sheetName val="bst_monat_zr_d"/>
      <sheetName val="bst_monat_zr_w"/>
      <sheetName val="bst_monat_zr_o"/>
      <sheetName val="bst_geb_monat_zr_d"/>
      <sheetName val="bst_geb_monat_zr_w"/>
      <sheetName val="bst_geb_monat_zr_o"/>
      <sheetName val="bst_eckq_d"/>
      <sheetName val="bst_eckq_w"/>
      <sheetName val="bst_eckq_o"/>
      <sheetName val="D B3"/>
      <sheetName val="Or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daten"/>
      <sheetName val="Grunddaten (Prüfung)"/>
      <sheetName val="Indikatoren"/>
      <sheetName val="Logbuch"/>
      <sheetName val="Steuerung"/>
      <sheetName val="Prüfung_Bev"/>
    </sheetNames>
    <sheetDataSet>
      <sheetData sheetId="0"/>
      <sheetData sheetId="1" refreshError="1"/>
      <sheetData sheetId="2" refreshError="1"/>
      <sheetData sheetId="3" refreshError="1"/>
      <sheetData sheetId="4">
        <row r="7">
          <cell r="A7" t="str">
            <v>BEV01</v>
          </cell>
          <cell r="B7">
            <v>7</v>
          </cell>
          <cell r="D7">
            <v>1999</v>
          </cell>
          <cell r="E7">
            <v>8975</v>
          </cell>
        </row>
        <row r="8">
          <cell r="A8" t="str">
            <v>BEV02</v>
          </cell>
          <cell r="B8">
            <v>8</v>
          </cell>
          <cell r="D8">
            <v>2000</v>
          </cell>
          <cell r="E8">
            <v>8377</v>
          </cell>
        </row>
        <row r="9">
          <cell r="A9" t="str">
            <v>BEV03</v>
          </cell>
          <cell r="B9">
            <v>9</v>
          </cell>
          <cell r="D9">
            <v>2001</v>
          </cell>
          <cell r="E9">
            <v>7779</v>
          </cell>
        </row>
        <row r="10">
          <cell r="A10" t="str">
            <v>BEV04</v>
          </cell>
          <cell r="B10">
            <v>10</v>
          </cell>
          <cell r="D10">
            <v>2002</v>
          </cell>
          <cell r="E10">
            <v>7181</v>
          </cell>
        </row>
        <row r="11">
          <cell r="A11" t="str">
            <v>BEV05</v>
          </cell>
          <cell r="B11">
            <v>11</v>
          </cell>
          <cell r="D11">
            <v>2003</v>
          </cell>
          <cell r="E11">
            <v>6583</v>
          </cell>
        </row>
        <row r="12">
          <cell r="A12" t="str">
            <v>BEV06</v>
          </cell>
          <cell r="B12">
            <v>12</v>
          </cell>
          <cell r="D12">
            <v>2004</v>
          </cell>
          <cell r="E12">
            <v>5985</v>
          </cell>
        </row>
        <row r="13">
          <cell r="A13" t="str">
            <v>BEV07</v>
          </cell>
          <cell r="B13">
            <v>13</v>
          </cell>
          <cell r="D13">
            <v>2005</v>
          </cell>
          <cell r="E13">
            <v>5387</v>
          </cell>
        </row>
        <row r="14">
          <cell r="A14" t="str">
            <v>BEV08</v>
          </cell>
          <cell r="B14">
            <v>14</v>
          </cell>
          <cell r="D14">
            <v>2006</v>
          </cell>
          <cell r="E14">
            <v>4789</v>
          </cell>
        </row>
        <row r="15">
          <cell r="A15" t="str">
            <v>BEV09</v>
          </cell>
          <cell r="B15">
            <v>15</v>
          </cell>
          <cell r="D15">
            <v>2007</v>
          </cell>
          <cell r="E15">
            <v>4191</v>
          </cell>
        </row>
        <row r="16">
          <cell r="A16" t="str">
            <v>BEV10</v>
          </cell>
          <cell r="B16">
            <v>16</v>
          </cell>
          <cell r="D16">
            <v>2008</v>
          </cell>
          <cell r="E16">
            <v>3593</v>
          </cell>
        </row>
        <row r="17">
          <cell r="A17" t="str">
            <v>BEV11</v>
          </cell>
          <cell r="B17">
            <v>17</v>
          </cell>
          <cell r="D17">
            <v>2009</v>
          </cell>
          <cell r="E17">
            <v>2995</v>
          </cell>
        </row>
        <row r="18">
          <cell r="A18" t="str">
            <v>BEV12</v>
          </cell>
          <cell r="B18">
            <v>18</v>
          </cell>
          <cell r="D18">
            <v>2010</v>
          </cell>
          <cell r="E18">
            <v>2397</v>
          </cell>
        </row>
        <row r="19">
          <cell r="A19" t="str">
            <v>BEV13</v>
          </cell>
          <cell r="B19">
            <v>19</v>
          </cell>
          <cell r="D19">
            <v>2011</v>
          </cell>
          <cell r="E19">
            <v>1799</v>
          </cell>
        </row>
        <row r="20">
          <cell r="A20" t="str">
            <v>BEV14</v>
          </cell>
          <cell r="B20">
            <v>20</v>
          </cell>
          <cell r="D20">
            <v>2012</v>
          </cell>
          <cell r="E20">
            <v>1201</v>
          </cell>
        </row>
        <row r="21">
          <cell r="A21" t="str">
            <v>BEV15</v>
          </cell>
          <cell r="B21">
            <v>21</v>
          </cell>
          <cell r="D21">
            <v>2013</v>
          </cell>
          <cell r="E21">
            <v>603</v>
          </cell>
        </row>
        <row r="22">
          <cell r="A22" t="str">
            <v>BEV16</v>
          </cell>
          <cell r="B22">
            <v>22</v>
          </cell>
          <cell r="D22">
            <v>2014</v>
          </cell>
          <cell r="E22">
            <v>5</v>
          </cell>
        </row>
        <row r="23">
          <cell r="A23" t="str">
            <v>BEV17</v>
          </cell>
          <cell r="B23">
            <v>23</v>
          </cell>
          <cell r="D23">
            <v>2015</v>
          </cell>
          <cell r="E23">
            <v>0</v>
          </cell>
        </row>
        <row r="24">
          <cell r="A24" t="str">
            <v>BEV18</v>
          </cell>
          <cell r="B24">
            <v>24</v>
          </cell>
          <cell r="D24">
            <v>2016</v>
          </cell>
          <cell r="E24">
            <v>0</v>
          </cell>
        </row>
        <row r="25">
          <cell r="A25" t="str">
            <v>BEV19</v>
          </cell>
          <cell r="B25">
            <v>25</v>
          </cell>
          <cell r="D25">
            <v>2017</v>
          </cell>
          <cell r="E25">
            <v>0</v>
          </cell>
        </row>
        <row r="26">
          <cell r="A26" t="str">
            <v>BEV20</v>
          </cell>
          <cell r="B26">
            <v>26</v>
          </cell>
          <cell r="D26">
            <v>2018</v>
          </cell>
          <cell r="E26">
            <v>0</v>
          </cell>
        </row>
        <row r="27">
          <cell r="A27" t="str">
            <v>BEV21</v>
          </cell>
          <cell r="B27">
            <v>27</v>
          </cell>
          <cell r="D27">
            <v>2019</v>
          </cell>
          <cell r="E27">
            <v>0</v>
          </cell>
        </row>
        <row r="28">
          <cell r="A28" t="str">
            <v>BEV22</v>
          </cell>
          <cell r="B28">
            <v>28</v>
          </cell>
          <cell r="D28">
            <v>2020</v>
          </cell>
          <cell r="E28">
            <v>0</v>
          </cell>
        </row>
        <row r="29">
          <cell r="A29" t="str">
            <v>BEV23</v>
          </cell>
          <cell r="B29">
            <v>29</v>
          </cell>
          <cell r="D29">
            <v>2021</v>
          </cell>
          <cell r="E29">
            <v>0</v>
          </cell>
        </row>
        <row r="30">
          <cell r="A30" t="str">
            <v>BEV24</v>
          </cell>
          <cell r="B30">
            <v>30</v>
          </cell>
          <cell r="D30">
            <v>2022</v>
          </cell>
          <cell r="E30">
            <v>0</v>
          </cell>
        </row>
        <row r="31">
          <cell r="A31" t="str">
            <v>BEV25</v>
          </cell>
          <cell r="B31">
            <v>31</v>
          </cell>
          <cell r="D31">
            <v>2023</v>
          </cell>
          <cell r="E31">
            <v>0</v>
          </cell>
        </row>
        <row r="32">
          <cell r="A32" t="str">
            <v>BEV26</v>
          </cell>
          <cell r="B32">
            <v>32</v>
          </cell>
          <cell r="D32">
            <v>2024</v>
          </cell>
          <cell r="E32">
            <v>0</v>
          </cell>
        </row>
        <row r="33">
          <cell r="A33" t="str">
            <v>BEV27</v>
          </cell>
          <cell r="B33">
            <v>33</v>
          </cell>
          <cell r="D33">
            <v>2025</v>
          </cell>
          <cell r="E33">
            <v>0</v>
          </cell>
        </row>
        <row r="34">
          <cell r="A34" t="str">
            <v>BEV28</v>
          </cell>
          <cell r="B34">
            <v>34</v>
          </cell>
          <cell r="D34">
            <v>2026</v>
          </cell>
          <cell r="E34">
            <v>0</v>
          </cell>
        </row>
        <row r="35">
          <cell r="A35" t="str">
            <v>BEV29</v>
          </cell>
          <cell r="B35">
            <v>35</v>
          </cell>
        </row>
        <row r="36">
          <cell r="A36" t="str">
            <v>BEV30</v>
          </cell>
          <cell r="B36">
            <v>36</v>
          </cell>
        </row>
        <row r="37">
          <cell r="A37" t="str">
            <v>VGR01</v>
          </cell>
          <cell r="B37">
            <v>37</v>
          </cell>
        </row>
        <row r="38">
          <cell r="A38" t="str">
            <v>VGR02</v>
          </cell>
          <cell r="B38">
            <v>38</v>
          </cell>
        </row>
        <row r="39">
          <cell r="A39" t="str">
            <v>VGR03</v>
          </cell>
          <cell r="B39">
            <v>39</v>
          </cell>
        </row>
        <row r="40">
          <cell r="A40" t="str">
            <v>BST01</v>
          </cell>
          <cell r="B40">
            <v>40</v>
          </cell>
        </row>
        <row r="41">
          <cell r="A41" t="str">
            <v>BST02</v>
          </cell>
          <cell r="B41">
            <v>41</v>
          </cell>
        </row>
        <row r="42">
          <cell r="A42" t="str">
            <v>BST03</v>
          </cell>
          <cell r="B42">
            <v>42</v>
          </cell>
        </row>
        <row r="43">
          <cell r="A43" t="str">
            <v>BST04</v>
          </cell>
          <cell r="B43">
            <v>43</v>
          </cell>
        </row>
        <row r="44">
          <cell r="A44" t="str">
            <v>BST05</v>
          </cell>
          <cell r="B44">
            <v>44</v>
          </cell>
        </row>
        <row r="45">
          <cell r="A45" t="str">
            <v>BST06</v>
          </cell>
          <cell r="B45">
            <v>45</v>
          </cell>
        </row>
        <row r="46">
          <cell r="A46" t="str">
            <v>BST07</v>
          </cell>
          <cell r="B46">
            <v>46</v>
          </cell>
        </row>
        <row r="47">
          <cell r="A47" t="str">
            <v>BST08</v>
          </cell>
          <cell r="B47">
            <v>47</v>
          </cell>
        </row>
        <row r="48">
          <cell r="A48" t="str">
            <v>BST09</v>
          </cell>
          <cell r="B48">
            <v>48</v>
          </cell>
        </row>
        <row r="49">
          <cell r="A49" t="str">
            <v>BST10</v>
          </cell>
          <cell r="B49">
            <v>49</v>
          </cell>
        </row>
        <row r="50">
          <cell r="A50" t="str">
            <v>BST11</v>
          </cell>
          <cell r="B50">
            <v>50</v>
          </cell>
        </row>
        <row r="51">
          <cell r="A51" t="str">
            <v>BST15</v>
          </cell>
          <cell r="B51">
            <v>51</v>
          </cell>
        </row>
        <row r="52">
          <cell r="A52" t="str">
            <v>BST16</v>
          </cell>
          <cell r="B52">
            <v>52</v>
          </cell>
        </row>
        <row r="53">
          <cell r="A53" t="str">
            <v>BST17</v>
          </cell>
          <cell r="B53">
            <v>53</v>
          </cell>
        </row>
        <row r="54">
          <cell r="A54" t="str">
            <v>BST22</v>
          </cell>
          <cell r="B54">
            <v>54</v>
          </cell>
        </row>
        <row r="55">
          <cell r="A55" t="str">
            <v>BST23</v>
          </cell>
          <cell r="B55">
            <v>55</v>
          </cell>
        </row>
        <row r="56">
          <cell r="A56" t="str">
            <v>BST24</v>
          </cell>
          <cell r="B56">
            <v>56</v>
          </cell>
        </row>
        <row r="57">
          <cell r="A57" t="str">
            <v>BST25</v>
          </cell>
          <cell r="B57">
            <v>57</v>
          </cell>
        </row>
        <row r="58">
          <cell r="A58" t="str">
            <v>BST26</v>
          </cell>
          <cell r="B58">
            <v>58</v>
          </cell>
        </row>
        <row r="59">
          <cell r="A59" t="str">
            <v>BST27</v>
          </cell>
          <cell r="B59">
            <v>59</v>
          </cell>
        </row>
        <row r="60">
          <cell r="A60" t="str">
            <v>BST28</v>
          </cell>
          <cell r="B60">
            <v>60</v>
          </cell>
        </row>
        <row r="61">
          <cell r="A61" t="str">
            <v>BST29</v>
          </cell>
          <cell r="B61">
            <v>61</v>
          </cell>
        </row>
        <row r="62">
          <cell r="A62" t="str">
            <v>BST30</v>
          </cell>
          <cell r="B62">
            <v>62</v>
          </cell>
        </row>
        <row r="63">
          <cell r="A63" t="str">
            <v>BST31</v>
          </cell>
          <cell r="B63">
            <v>63</v>
          </cell>
        </row>
        <row r="64">
          <cell r="A64" t="str">
            <v>BST32</v>
          </cell>
          <cell r="B64">
            <v>64</v>
          </cell>
        </row>
        <row r="65">
          <cell r="A65" t="str">
            <v>BST33</v>
          </cell>
          <cell r="B65">
            <v>65</v>
          </cell>
        </row>
        <row r="66">
          <cell r="A66" t="str">
            <v>AST01</v>
          </cell>
          <cell r="B66">
            <v>66</v>
          </cell>
        </row>
        <row r="67">
          <cell r="A67" t="str">
            <v>AST02</v>
          </cell>
          <cell r="B67">
            <v>67</v>
          </cell>
        </row>
        <row r="68">
          <cell r="A68" t="str">
            <v>AST03</v>
          </cell>
          <cell r="B68">
            <v>68</v>
          </cell>
        </row>
        <row r="69">
          <cell r="A69" t="str">
            <v>AST04</v>
          </cell>
          <cell r="B69">
            <v>69</v>
          </cell>
        </row>
        <row r="70">
          <cell r="A70" t="str">
            <v>AST05</v>
          </cell>
          <cell r="B70">
            <v>70</v>
          </cell>
        </row>
        <row r="71">
          <cell r="A71" t="str">
            <v>AST06</v>
          </cell>
          <cell r="B71">
            <v>71</v>
          </cell>
        </row>
        <row r="72">
          <cell r="A72" t="str">
            <v>AST07</v>
          </cell>
          <cell r="B72">
            <v>72</v>
          </cell>
        </row>
        <row r="73">
          <cell r="A73" t="str">
            <v>AST08</v>
          </cell>
          <cell r="B73">
            <v>73</v>
          </cell>
        </row>
        <row r="74">
          <cell r="A74" t="str">
            <v>AST14</v>
          </cell>
          <cell r="B74">
            <v>74</v>
          </cell>
        </row>
        <row r="75">
          <cell r="A75" t="str">
            <v>AST15</v>
          </cell>
          <cell r="B75">
            <v>75</v>
          </cell>
        </row>
        <row r="76">
          <cell r="A76" t="str">
            <v>AST16</v>
          </cell>
          <cell r="B76">
            <v>76</v>
          </cell>
        </row>
        <row r="77">
          <cell r="A77" t="str">
            <v>AST17</v>
          </cell>
          <cell r="B77">
            <v>77</v>
          </cell>
        </row>
        <row r="78">
          <cell r="A78" t="str">
            <v>AUM01</v>
          </cell>
          <cell r="B78">
            <v>78</v>
          </cell>
        </row>
        <row r="79">
          <cell r="A79" t="str">
            <v>AUM02</v>
          </cell>
          <cell r="B79">
            <v>79</v>
          </cell>
        </row>
        <row r="80">
          <cell r="A80" t="str">
            <v>AUM04</v>
          </cell>
          <cell r="B80">
            <v>80</v>
          </cell>
        </row>
        <row r="81">
          <cell r="A81" t="str">
            <v>AUM05</v>
          </cell>
          <cell r="B81">
            <v>81</v>
          </cell>
        </row>
        <row r="82">
          <cell r="A82" t="str">
            <v>SCH01</v>
          </cell>
          <cell r="B82">
            <v>82</v>
          </cell>
        </row>
        <row r="83">
          <cell r="A83" t="str">
            <v>SCH02</v>
          </cell>
          <cell r="B83">
            <v>83</v>
          </cell>
        </row>
        <row r="84">
          <cell r="A84" t="str">
            <v>LST01</v>
          </cell>
          <cell r="B84">
            <v>84</v>
          </cell>
        </row>
        <row r="85">
          <cell r="A85" t="str">
            <v>LST02</v>
          </cell>
          <cell r="B85">
            <v>85</v>
          </cell>
        </row>
        <row r="86">
          <cell r="A86" t="str">
            <v>LST03</v>
          </cell>
          <cell r="B86">
            <v>86</v>
          </cell>
        </row>
        <row r="87">
          <cell r="A87" t="str">
            <v>LST04</v>
          </cell>
          <cell r="B87">
            <v>87</v>
          </cell>
        </row>
        <row r="88">
          <cell r="A88" t="str">
            <v>LST05</v>
          </cell>
          <cell r="B88">
            <v>88</v>
          </cell>
        </row>
        <row r="89">
          <cell r="A89" t="str">
            <v>Kin01</v>
          </cell>
          <cell r="B89">
            <v>89</v>
          </cell>
        </row>
        <row r="90">
          <cell r="A90" t="str">
            <v>Kin02</v>
          </cell>
          <cell r="B90">
            <v>90</v>
          </cell>
        </row>
        <row r="91">
          <cell r="A91" t="str">
            <v>UNT01</v>
          </cell>
          <cell r="B91">
            <v>91</v>
          </cell>
        </row>
        <row r="92">
          <cell r="A92" t="str">
            <v>UNT02</v>
          </cell>
          <cell r="B92">
            <v>92</v>
          </cell>
        </row>
        <row r="93">
          <cell r="A93" t="str">
            <v>UNT03</v>
          </cell>
          <cell r="B93">
            <v>93</v>
          </cell>
        </row>
        <row r="94">
          <cell r="A94" t="str">
            <v>UNT04</v>
          </cell>
          <cell r="B94">
            <v>94</v>
          </cell>
        </row>
        <row r="95">
          <cell r="A95">
            <v>0</v>
          </cell>
          <cell r="B95">
            <v>95</v>
          </cell>
        </row>
        <row r="96">
          <cell r="A96">
            <v>0</v>
          </cell>
          <cell r="B96">
            <v>96</v>
          </cell>
        </row>
        <row r="97">
          <cell r="A97">
            <v>0</v>
          </cell>
          <cell r="B97">
            <v>97</v>
          </cell>
        </row>
        <row r="98">
          <cell r="A98">
            <v>0</v>
          </cell>
          <cell r="B98">
            <v>98</v>
          </cell>
        </row>
        <row r="99">
          <cell r="A99">
            <v>0</v>
          </cell>
          <cell r="B99">
            <v>99</v>
          </cell>
        </row>
        <row r="100">
          <cell r="A100">
            <v>0</v>
          </cell>
          <cell r="B100">
            <v>100</v>
          </cell>
        </row>
        <row r="101">
          <cell r="A101">
            <v>0</v>
          </cell>
          <cell r="B101">
            <v>101</v>
          </cell>
        </row>
        <row r="102">
          <cell r="A102">
            <v>0</v>
          </cell>
          <cell r="B102">
            <v>102</v>
          </cell>
        </row>
        <row r="103">
          <cell r="A103">
            <v>0</v>
          </cell>
          <cell r="B103">
            <v>103</v>
          </cell>
        </row>
        <row r="104">
          <cell r="A104">
            <v>0</v>
          </cell>
          <cell r="B104">
            <v>104</v>
          </cell>
        </row>
        <row r="105">
          <cell r="A105">
            <v>0</v>
          </cell>
          <cell r="B105">
            <v>105</v>
          </cell>
        </row>
        <row r="106">
          <cell r="A106">
            <v>0</v>
          </cell>
          <cell r="B106">
            <v>106</v>
          </cell>
        </row>
        <row r="107">
          <cell r="A107">
            <v>0</v>
          </cell>
          <cell r="B107">
            <v>107</v>
          </cell>
        </row>
        <row r="108">
          <cell r="A108">
            <v>0</v>
          </cell>
          <cell r="B108">
            <v>108</v>
          </cell>
        </row>
        <row r="109">
          <cell r="A109">
            <v>0</v>
          </cell>
          <cell r="B109">
            <v>109</v>
          </cell>
        </row>
        <row r="110">
          <cell r="A110">
            <v>0</v>
          </cell>
          <cell r="B110">
            <v>110</v>
          </cell>
        </row>
        <row r="111">
          <cell r="A111">
            <v>0</v>
          </cell>
          <cell r="B111">
            <v>111</v>
          </cell>
        </row>
        <row r="112">
          <cell r="A112">
            <v>0</v>
          </cell>
          <cell r="B112">
            <v>112</v>
          </cell>
        </row>
        <row r="113">
          <cell r="A113">
            <v>0</v>
          </cell>
          <cell r="B113">
            <v>113</v>
          </cell>
        </row>
        <row r="114">
          <cell r="A114">
            <v>0</v>
          </cell>
          <cell r="B114">
            <v>114</v>
          </cell>
        </row>
        <row r="115">
          <cell r="A115">
            <v>0</v>
          </cell>
          <cell r="B115">
            <v>115</v>
          </cell>
        </row>
        <row r="116">
          <cell r="A116">
            <v>0</v>
          </cell>
          <cell r="B116">
            <v>116</v>
          </cell>
        </row>
        <row r="117">
          <cell r="A117">
            <v>0</v>
          </cell>
          <cell r="B117">
            <v>117</v>
          </cell>
        </row>
        <row r="118">
          <cell r="A118">
            <v>0</v>
          </cell>
          <cell r="B118">
            <v>118</v>
          </cell>
        </row>
        <row r="119">
          <cell r="A119">
            <v>0</v>
          </cell>
          <cell r="B119">
            <v>119</v>
          </cell>
        </row>
        <row r="120">
          <cell r="A120">
            <v>0</v>
          </cell>
          <cell r="B120">
            <v>120</v>
          </cell>
        </row>
        <row r="121">
          <cell r="A121">
            <v>0</v>
          </cell>
          <cell r="B121">
            <v>121</v>
          </cell>
        </row>
        <row r="122">
          <cell r="A122">
            <v>0</v>
          </cell>
          <cell r="B122">
            <v>122</v>
          </cell>
        </row>
        <row r="123">
          <cell r="A123">
            <v>0</v>
          </cell>
          <cell r="B123">
            <v>123</v>
          </cell>
        </row>
        <row r="124">
          <cell r="A124">
            <v>0</v>
          </cell>
          <cell r="B124">
            <v>124</v>
          </cell>
        </row>
        <row r="125">
          <cell r="A125">
            <v>0</v>
          </cell>
          <cell r="B125">
            <v>125</v>
          </cell>
        </row>
        <row r="126">
          <cell r="A126">
            <v>0</v>
          </cell>
          <cell r="B126">
            <v>126</v>
          </cell>
        </row>
        <row r="127">
          <cell r="A127">
            <v>0</v>
          </cell>
          <cell r="B127">
            <v>127</v>
          </cell>
        </row>
        <row r="128">
          <cell r="A128">
            <v>0</v>
          </cell>
          <cell r="B128">
            <v>128</v>
          </cell>
        </row>
        <row r="129">
          <cell r="A129">
            <v>0</v>
          </cell>
          <cell r="B129">
            <v>129</v>
          </cell>
        </row>
        <row r="130">
          <cell r="A130">
            <v>0</v>
          </cell>
          <cell r="B130">
            <v>130</v>
          </cell>
        </row>
        <row r="131">
          <cell r="A131">
            <v>0</v>
          </cell>
          <cell r="B131">
            <v>131</v>
          </cell>
        </row>
        <row r="132">
          <cell r="A132">
            <v>0</v>
          </cell>
          <cell r="B132">
            <v>132</v>
          </cell>
        </row>
        <row r="133">
          <cell r="A133">
            <v>0</v>
          </cell>
          <cell r="B133">
            <v>133</v>
          </cell>
        </row>
        <row r="134">
          <cell r="A134">
            <v>0</v>
          </cell>
          <cell r="B134">
            <v>134</v>
          </cell>
        </row>
        <row r="135">
          <cell r="A135">
            <v>0</v>
          </cell>
          <cell r="B135">
            <v>135</v>
          </cell>
        </row>
        <row r="136">
          <cell r="A136">
            <v>0</v>
          </cell>
          <cell r="B136">
            <v>136</v>
          </cell>
        </row>
        <row r="137">
          <cell r="A137">
            <v>0</v>
          </cell>
          <cell r="B137">
            <v>137</v>
          </cell>
        </row>
        <row r="138">
          <cell r="A138">
            <v>0</v>
          </cell>
          <cell r="B138">
            <v>138</v>
          </cell>
        </row>
        <row r="139">
          <cell r="A139">
            <v>0</v>
          </cell>
          <cell r="B139">
            <v>139</v>
          </cell>
        </row>
        <row r="140">
          <cell r="A140">
            <v>0</v>
          </cell>
          <cell r="B140">
            <v>140</v>
          </cell>
        </row>
        <row r="141">
          <cell r="A141">
            <v>0</v>
          </cell>
          <cell r="B141">
            <v>141</v>
          </cell>
        </row>
        <row r="142">
          <cell r="A142">
            <v>0</v>
          </cell>
          <cell r="B142">
            <v>142</v>
          </cell>
        </row>
        <row r="143">
          <cell r="A143">
            <v>0</v>
          </cell>
          <cell r="B143">
            <v>143</v>
          </cell>
        </row>
        <row r="144">
          <cell r="A144">
            <v>0</v>
          </cell>
          <cell r="B144">
            <v>144</v>
          </cell>
        </row>
        <row r="145">
          <cell r="A145">
            <v>0</v>
          </cell>
          <cell r="B145">
            <v>145</v>
          </cell>
        </row>
        <row r="146">
          <cell r="A146">
            <v>0</v>
          </cell>
          <cell r="B146">
            <v>146</v>
          </cell>
        </row>
        <row r="147">
          <cell r="A147">
            <v>0</v>
          </cell>
          <cell r="B147">
            <v>147</v>
          </cell>
        </row>
        <row r="148">
          <cell r="A148">
            <v>0</v>
          </cell>
          <cell r="B148">
            <v>148</v>
          </cell>
        </row>
        <row r="149">
          <cell r="A149">
            <v>0</v>
          </cell>
          <cell r="B149">
            <v>149</v>
          </cell>
        </row>
        <row r="150">
          <cell r="A150">
            <v>0</v>
          </cell>
          <cell r="B150">
            <v>150</v>
          </cell>
        </row>
        <row r="151">
          <cell r="A151">
            <v>0</v>
          </cell>
          <cell r="B151">
            <v>151</v>
          </cell>
        </row>
        <row r="152">
          <cell r="A152">
            <v>0</v>
          </cell>
          <cell r="B152">
            <v>152</v>
          </cell>
        </row>
        <row r="153">
          <cell r="A153">
            <v>0</v>
          </cell>
          <cell r="B153">
            <v>153</v>
          </cell>
        </row>
        <row r="154">
          <cell r="A154">
            <v>0</v>
          </cell>
          <cell r="B154">
            <v>154</v>
          </cell>
        </row>
        <row r="155">
          <cell r="A155">
            <v>0</v>
          </cell>
          <cell r="B155">
            <v>155</v>
          </cell>
        </row>
        <row r="156">
          <cell r="A156">
            <v>0</v>
          </cell>
          <cell r="B156">
            <v>156</v>
          </cell>
        </row>
      </sheetData>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utschland"/>
      <sheetName val="Impressum"/>
      <sheetName val="Inhalt"/>
      <sheetName val="Hinweise"/>
      <sheetName val="Methodische Hinweise"/>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Glossar"/>
      <sheetName val="Infoseite"/>
      <sheetName val="Tabel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_6_1_Deutschland"/>
      <sheetName val="E_14_1_Deutschland"/>
      <sheetName val="Diagramm3"/>
      <sheetName val="Hilfstabelle"/>
    </sheetNames>
    <sheetDataSet>
      <sheetData sheetId="0"/>
      <sheetData sheetId="1" refreshError="1"/>
      <sheetData sheetId="2" refreshError="1"/>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 1"/>
      <sheetName val="EA 2"/>
      <sheetName val="EA 3"/>
      <sheetName val="EA 4"/>
      <sheetName val="EA 5"/>
      <sheetName val="EA 6"/>
      <sheetName val="EA 7"/>
      <sheetName val="EA 8"/>
      <sheetName val="EA 9"/>
      <sheetName val="EA 10"/>
      <sheetName val="EA 11"/>
      <sheetName val="EA 12"/>
      <sheetName val="EA 13"/>
      <sheetName val="EA 14"/>
      <sheetName val="EA 15"/>
      <sheetName val="EA 16"/>
      <sheetName val="EA 17"/>
      <sheetName val="EA 18"/>
      <sheetName val="EA 19"/>
      <sheetName val="EA 20"/>
      <sheetName val="EA 21"/>
      <sheetName val="EA 22"/>
      <sheetName val="EA 23"/>
      <sheetName val="E_6_1_Deutschland"/>
      <sheetName val="1.1 Konj-Tab"/>
    </sheetNames>
    <sheetDataSet>
      <sheetData sheetId="0" refreshError="1">
        <row r="11">
          <cell r="C11" t="str">
            <v>Berichtsmonat: Januar 2007</v>
          </cell>
          <cell r="J11" t="str">
            <v>Beträge in 1000 Euro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7.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trlProp" Target="../ctrlProps/ctrlProp9.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9.bin"/><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1.bin"/><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2.xml.rels><?xml version="1.0" encoding="UTF-8" standalone="yes"?>
<Relationships xmlns="http://schemas.openxmlformats.org/package/2006/relationships"><Relationship Id="rId3" Type="http://schemas.openxmlformats.org/officeDocument/2006/relationships/hyperlink" Target="mailto:%20Statistik-Service-West@arbeitsagentur.de" TargetMode="External"/><Relationship Id="rId2" Type="http://schemas.openxmlformats.org/officeDocument/2006/relationships/hyperlink" Target="https://statistik.arbeitsagentur.de/" TargetMode="External"/><Relationship Id="rId1" Type="http://schemas.openxmlformats.org/officeDocument/2006/relationships/hyperlink" Target="http://statistik.arbeitsagentur.de/"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4.xml"/><Relationship Id="rId1" Type="http://schemas.openxmlformats.org/officeDocument/2006/relationships/printerSettings" Target="../printerSettings/printerSettings12.bin"/><Relationship Id="rId4" Type="http://schemas.openxmlformats.org/officeDocument/2006/relationships/ctrlProp" Target="../ctrlProps/ctrlProp14.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0.xml"/><Relationship Id="rId1" Type="http://schemas.openxmlformats.org/officeDocument/2006/relationships/printerSettings" Target="../printerSettings/printerSettings17.bin"/><Relationship Id="rId5" Type="http://schemas.openxmlformats.org/officeDocument/2006/relationships/ctrlProp" Target="../ctrlProps/ctrlProp16.xml"/><Relationship Id="rId4" Type="http://schemas.openxmlformats.org/officeDocument/2006/relationships/ctrlProp" Target="../ctrlProps/ctrlProp15.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2.xml"/><Relationship Id="rId1" Type="http://schemas.openxmlformats.org/officeDocument/2006/relationships/printerSettings" Target="../printerSettings/printerSettings18.bin"/><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8" Type="http://schemas.openxmlformats.org/officeDocument/2006/relationships/drawing" Target="../drawings/drawing29.xml"/><Relationship Id="rId3" Type="http://schemas.openxmlformats.org/officeDocument/2006/relationships/hyperlink" Target="https://statistik.arbeitsagentur.de/DE/Navigation/Grundlagen/Methodik-Qualitaet/Methodenberichte/Ausbildungsstellenmarkt/Methodeberichte-Ausbildungsstellenmarkt-Nav.html" TargetMode="External"/><Relationship Id="rId7" Type="http://schemas.openxmlformats.org/officeDocument/2006/relationships/printerSettings" Target="../printerSettings/printerSettings20.bin"/><Relationship Id="rId2" Type="http://schemas.openxmlformats.org/officeDocument/2006/relationships/hyperlink" Target="https://statistik.arbeitsagentur.de/Navigation/Statistik/Grundlagen/Datenquellen/Datenstandard-XSozial/Handbuch/Handbuecher-Nav.html" TargetMode="External"/><Relationship Id="rId1" Type="http://schemas.openxmlformats.org/officeDocument/2006/relationships/hyperlink" Target="https://statistik.arbeitsagentur.de/DE/Statischer-Content/Grundlagen/Methodik-Qualitaet/Methodenberichte/Uebergreifend/Generische-Publikationen/Methodenbericht-Klassifikation-Berufe-ueberarbeitete-Fassung.pdf?__blob=publicationFile&amp;v=3" TargetMode="External"/><Relationship Id="rId6" Type="http://schemas.openxmlformats.org/officeDocument/2006/relationships/hyperlink" Target="https://statistik.arbeitsagentur.de/DE/Navigation/Statistiken/Interaktive-Angebote/Ausbildungsmarkt/Ausbildungsmarkt-Nav.html" TargetMode="External"/><Relationship Id="rId5" Type="http://schemas.openxmlformats.org/officeDocument/2006/relationships/hyperlink" Target="https://statistik.arbeitsagentur.de/DE/Statischer-Content/Statistiken/Fachstatistiken/Logbuch.pdf?__blob=publicationFile&amp;v=28" TargetMode="External"/><Relationship Id="rId4" Type="http://schemas.openxmlformats.org/officeDocument/2006/relationships/hyperlink" Target="https://statistik.arbeitsagentur.de/DE/Navigation/Grundlagen/Methodik-Qualitaet/Qualitaetsberichte/Ausbildungsstellenmarkt/Qualitaetsberichte-Ausbildungsstellenmarkt-Nav.html"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21.bin"/><Relationship Id="rId1" Type="http://schemas.openxmlformats.org/officeDocument/2006/relationships/hyperlink" Target="https://statistik.arbeitsagentur.de/DE/Navigation/Grundlagen/Methodik-Qualitaet/Methodenberichte/Ausbildungsstellenmarkt/Methodenberichte-Ausbildungsstellenmarkt-Nav.html" TargetMode="External"/></Relationships>
</file>

<file path=xl/worksheets/_rels/sheet33.xml.rels><?xml version="1.0" encoding="UTF-8" standalone="yes"?>
<Relationships xmlns="http://schemas.openxmlformats.org/package/2006/relationships"><Relationship Id="rId8" Type="http://schemas.openxmlformats.org/officeDocument/2006/relationships/hyperlink" Target="https://statistik.arbeitsagentur.de/DE/Statischer-Content/Grundlagen/Methodik-Qualitaet/Methodenberichte/Uebergreifend/Generische-Publikationen/Methodenbericht-Klassifikation-Berufe-ueberarbeitete-Fassung.pdf" TargetMode="External"/><Relationship Id="rId3" Type="http://schemas.openxmlformats.org/officeDocument/2006/relationships/hyperlink" Target="https://statistik.arbeitsagentur.de/DE/Navigation/Grundlagen/Methodik-Qualitaet/Qualitaetsberichte/Qualitaetsberichte-Nav.html" TargetMode="External"/><Relationship Id="rId7" Type="http://schemas.openxmlformats.org/officeDocument/2006/relationships/hyperlink" Target="https://statistik.arbeitsagentur.de/DE/Statischer-Content/Grundlagen/Methodik-Qualitaet/Methodenberichte/Uebergreifend/Generische-Publikationen/Methodenbericht-Klassifikation-Berufe-ueberarbeitete-Fassung.pdf" TargetMode="External"/><Relationship Id="rId2" Type="http://schemas.openxmlformats.org/officeDocument/2006/relationships/hyperlink" Target="https://statistik.arbeitsagentur.de/DE/Navigation/Grundlagen/Klassifikationen/Klassifikation-der-Berufe/Archiv-KldB/KldB2010/KldB2010-Nav.html" TargetMode="External"/><Relationship Id="rId1" Type="http://schemas.openxmlformats.org/officeDocument/2006/relationships/hyperlink" Target="https://statistik.arbeitsagentur.de/DE/Navigation/Grundlagen/Klassifikationen/Klassifikation-der-Berufe/Klassifikation-der-Berufe-Nav.html" TargetMode="External"/><Relationship Id="rId6" Type="http://schemas.openxmlformats.org/officeDocument/2006/relationships/hyperlink" Target="https://statistik.arbeitsagentur.de/DE/Statischer-Content/Grundlagen/Methodik-Qualitaet/Methodische-Hinweise/uebergreifend-MethHinweise/Anforderungsniveau-Berufe.html" TargetMode="External"/><Relationship Id="rId11" Type="http://schemas.openxmlformats.org/officeDocument/2006/relationships/drawing" Target="../drawings/drawing31.xml"/><Relationship Id="rId5" Type="http://schemas.openxmlformats.org/officeDocument/2006/relationships/hyperlink" Target="https://statistik.arbeitsagentur.de/DE/Statischer-Content/Statistiken/Fachstatistiken/Arbeitsuche-Arbeitslosigkeit-Unterbeschaeftigung/Generische-Publikationen/Kurzinfo-DKZ-Aenderungen.html?__blob=publicationFile" TargetMode="External"/><Relationship Id="rId10" Type="http://schemas.openxmlformats.org/officeDocument/2006/relationships/printerSettings" Target="../printerSettings/printerSettings22.bin"/><Relationship Id="rId4" Type="http://schemas.openxmlformats.org/officeDocument/2006/relationships/hyperlink" Target="https://statistik.arbeitsagentur.de/DE/Navigation/Grundlagen/Klassifikationen/Klassifikation-der-Berufe/Archiv-KldB/KldB2010/KldB2010-Nav.html" TargetMode="External"/><Relationship Id="rId9" Type="http://schemas.openxmlformats.org/officeDocument/2006/relationships/hyperlink" Target="https://statistik.arbeitsagentur.de/DE/Statischer-Content/Grundlagen/Methodik-Qualitaet/Methodenberichte/Arbeitsmarktstatistik/Generische-Publikationen/Methodenbericht-Einfuehrung-KLDB2010.pdf" TargetMode="External"/></Relationships>
</file>

<file path=xl/worksheets/_rels/sheet34.xml.rels><?xml version="1.0" encoding="UTF-8" standalone="yes"?>
<Relationships xmlns="http://schemas.openxmlformats.org/package/2006/relationships"><Relationship Id="rId8" Type="http://schemas.openxmlformats.org/officeDocument/2006/relationships/hyperlink" Target="https://statistik.arbeitsagentur.de/DE/Navigation/Statistiken/Fachstatistiken/Beschaeftigung/Beschaeftigung-Nav.html?mtm_campaign=Bericht" TargetMode="External"/><Relationship Id="rId13" Type="http://schemas.openxmlformats.org/officeDocument/2006/relationships/hyperlink" Target="https://statistik.arbeitsagentur.de/DE/Navigation/Statistiken/Fachstatistiken/Leistungen-SGBIII/Leistungen-SGBIII-Nav.html?mtm_campaign=Bericht" TargetMode="External"/><Relationship Id="rId18" Type="http://schemas.openxmlformats.org/officeDocument/2006/relationships/hyperlink" Target="https://statistik.arbeitsagentur.de/DE/Navigation/Statistiken/Themen-im-Fokus/Eingliederungsbilanzen/Eingliederungsbilanzen-Nav.html?mtm_campaign=Bericht" TargetMode="External"/><Relationship Id="rId26" Type="http://schemas.openxmlformats.org/officeDocument/2006/relationships/hyperlink" Target="https://statistik.arbeitsagentur.de/DE/Navigation/Statistiken/Themen-im-Fokus/Regionale-Mobilitaet/Regionale-Mobilitaet-Nav.html?mtm_campaign=Bericht" TargetMode="External"/><Relationship Id="rId3" Type="http://schemas.openxmlformats.org/officeDocument/2006/relationships/hyperlink" Target="https://statistik.arbeitsagentur.de/DE/Statischer-Content/Grundlagen/Definitionen/Generische-Publikationen/Abkuerzungsverzeichnis.pdf" TargetMode="External"/><Relationship Id="rId21" Type="http://schemas.openxmlformats.org/officeDocument/2006/relationships/hyperlink" Target="https://statistik.arbeitsagentur.de/DE/Navigation/Statistiken/Themen-im-Fokus/Familien-Kinder/Familien-und-Kinder-Nav.html?mtm_campaign=Bericht" TargetMode="External"/><Relationship Id="rId34" Type="http://schemas.openxmlformats.org/officeDocument/2006/relationships/printerSettings" Target="../printerSettings/printerSettings23.bin"/><Relationship Id="rId7" Type="http://schemas.openxmlformats.org/officeDocument/2006/relationships/hyperlink" Target="https://statistik.arbeitsagentur.de/DE/Navigation/Statistiken/Fachstatistiken/Ausbildungsmarkt/Ausbildungsmarkt-Nav.html?mtm_campaign=Bericht" TargetMode="External"/><Relationship Id="rId12" Type="http://schemas.openxmlformats.org/officeDocument/2006/relationships/hyperlink" Target="https://statistik.arbeitsagentur.de/DE/Navigation/Statistiken/Fachstatistiken/Grundsicherung-fuer-Arbeitsuchende-SGBII/Grundsicherung-fuer-Arbeitsuchende-SGBII-Nav.html?mtm_campaign=Bericht" TargetMode="External"/><Relationship Id="rId17" Type="http://schemas.openxmlformats.org/officeDocument/2006/relationships/hyperlink" Target="https://statistik.arbeitsagentur.de/DE/Navigation/Statistiken/Themen-im-Fokus/Demografie/Demografie-Nav.html?mtm_campaign=Bericht" TargetMode="External"/><Relationship Id="rId25" Type="http://schemas.openxmlformats.org/officeDocument/2006/relationships/hyperlink" Target="https://statistik.arbeitsagentur.de/DE/Navigation/Statistiken/Themen-im-Fokus/Migration/Migration-Nav.html?mtm_campaign=Bericht" TargetMode="External"/><Relationship Id="rId33" Type="http://schemas.openxmlformats.org/officeDocument/2006/relationships/hyperlink" Target="https://statistik.arbeitsagentur.de/DE/Navigation/Statistiken/Themen-im-Fokus/Transformation/Transformation-Nav.html?mtm_campaign=Bericht" TargetMode="External"/><Relationship Id="rId2" Type="http://schemas.openxmlformats.org/officeDocument/2006/relationships/hyperlink" Target="https://statistik.arbeitsagentur.de/DE/Navigation/Grundlagen/Definitionen/Glossar/Glossar-Nav.html" TargetMode="External"/><Relationship Id="rId16" Type="http://schemas.openxmlformats.org/officeDocument/2006/relationships/hyperlink" Target="https://statistik.arbeitsagentur.de/DE/Navigation/Statistiken/Themen-im-Fokus/Corona/Corona-Nav.html?mtm_campaign=Bericht" TargetMode="External"/><Relationship Id="rId20" Type="http://schemas.openxmlformats.org/officeDocument/2006/relationships/hyperlink" Target="https://statistik.arbeitsagentur.de/DE/Navigation/Statistiken/Themen-im-Fokus/Fachkraeftebedarf/Fachkraeftebedarf-Nav.html?mtm_campaign=Bericht" TargetMode="External"/><Relationship Id="rId29" Type="http://schemas.openxmlformats.org/officeDocument/2006/relationships/hyperlink" Target="https://statistik.arbeitsagentur.de/DE/Navigation/Statistiken/Themen-im-Fokus/Juengere/Juengere-Nav.html?mtm_campaign=Bericht" TargetMode="External"/><Relationship Id="rId1" Type="http://schemas.openxmlformats.org/officeDocument/2006/relationships/hyperlink" Target="https://statistik.arbeitsagentur.de/Statischer-Content/Grundlagen/Glossare/Generische-Publikationen/Gesamtglossar.pdf" TargetMode="External"/><Relationship Id="rId6" Type="http://schemas.openxmlformats.org/officeDocument/2006/relationships/hyperlink" Target="https://statistik.arbeitsagentur.de/DE/Navigation/Statistiken/Fachstatistiken/Arbeitsuche-Arbeitslosigkeit-Unterbeschaeftigung/Arbeitsuche-Arbeitslosigkeit-Unterbeschaeftigung-Nav.html?mtm_campaign=Bericht" TargetMode="External"/><Relationship Id="rId11" Type="http://schemas.openxmlformats.org/officeDocument/2006/relationships/hyperlink" Target="https://statistik.arbeitsagentur.de/DE/Navigation/Statistiken/Fachstatistiken/Gemeldete-Arbeitsstellen/Gemeldete-Arbeitsstellen-Nav.html?mtm_campaign=Bericht" TargetMode="External"/><Relationship Id="rId24" Type="http://schemas.openxmlformats.org/officeDocument/2006/relationships/hyperlink" Target="https://statistik.arbeitsagentur.de/DE/Navigation/Statistiken/Themen-im-Fokus/Menschen-mit-Behinderungen/Menschen-mit-Behinderungen-Nav.html?mtm_campaign=Bericht" TargetMode="External"/><Relationship Id="rId32" Type="http://schemas.openxmlformats.org/officeDocument/2006/relationships/hyperlink" Target="https://statistik.arbeitsagentur.de/DE/Navigation/Grundlagen/Methodik-Qualitaet/Methodische-Hinweise/Meth-Hinweise-Nav.html?mtm_campaign=Bericht" TargetMode="External"/><Relationship Id="rId5" Type="http://schemas.openxmlformats.org/officeDocument/2006/relationships/hyperlink" Target="https://statistik.arbeitsagentur.de/DE/Navigation/Grundlagen/Methodik-Qualitaet/Qualitaetsberichte/Qualitaetsberichte-Nav.html?mtm_campaign=Bericht" TargetMode="External"/><Relationship Id="rId15" Type="http://schemas.openxmlformats.org/officeDocument/2006/relationships/hyperlink" Target="https://statistik.arbeitsagentur.de/DE/Navigation/Statistiken/Themen-im-Fokus/Bildung/Bildung-Nav.html?mtm_campaign=Bericht" TargetMode="External"/><Relationship Id="rId23" Type="http://schemas.openxmlformats.org/officeDocument/2006/relationships/hyperlink" Target="https://statistik.arbeitsagentur.de/DE/Navigation/Statistiken/Themen-im-Fokus/Langzeitarbeitslosigkeit/Langzeitarbeitslosigkeit-Nav.html?mtm_campaign=Bericht" TargetMode="External"/><Relationship Id="rId28" Type="http://schemas.openxmlformats.org/officeDocument/2006/relationships/hyperlink" Target="https://statistik.arbeitsagentur.de/DE/Navigation/Statistiken/Themen-im-Fokus/Zeitarbeit/Zeitarbeit-Nav.html?mtm_campaign=Bericht" TargetMode="External"/><Relationship Id="rId10" Type="http://schemas.openxmlformats.org/officeDocument/2006/relationships/hyperlink" Target="https://statistik.arbeitsagentur.de/DE/Navigation/Statistiken/Fachstatistiken/Foerderung-und-berufliche-Rehabilitation/Foerderung-und-berufliche-Rehabilitation-Nav.html?mtm_campaign=Bericht" TargetMode="External"/><Relationship Id="rId19" Type="http://schemas.openxmlformats.org/officeDocument/2006/relationships/hyperlink" Target="https://statistik.arbeitsagentur.de/DE/Navigation/Statistiken/Themen-im-Fokus/Entgelt/Entgelt-Nav.html?mtm_campaign=Bericht" TargetMode="External"/><Relationship Id="rId31" Type="http://schemas.openxmlformats.org/officeDocument/2006/relationships/hyperlink" Target="https://statistik.arbeitsagentur.de/DE/Navigation/Statistiken/Themen-im-Fokus/Ukraine-Krieg/Ukraine-Krieg-Nav.html?mtm_campaign=Bericht" TargetMode="External"/><Relationship Id="rId4" Type="http://schemas.openxmlformats.org/officeDocument/2006/relationships/hyperlink" Target="https://statistik.arbeitsagentur.de/DE/Statischer-Content/Grundlagen/Definitionen/Zeichenerklaerung.html?nn=2065302" TargetMode="External"/><Relationship Id="rId9" Type="http://schemas.openxmlformats.org/officeDocument/2006/relationships/hyperlink" Target="https://statistik.arbeitsagentur.de/DE/Navigation/Statistiken/Fachstatistiken/Einnahmen-Ausgaben/Einnahmen-Ausgaben-Nav.html?mtm_campaign=Bericht" TargetMode="External"/><Relationship Id="rId14" Type="http://schemas.openxmlformats.org/officeDocument/2006/relationships/hyperlink" Target="https://statistik.arbeitsagentur.de/DE/Navigation/Statistiken/Themen-im-Fokus/Berufe/Berufe-Nav.html?mtm_campaign=Bericht" TargetMode="External"/><Relationship Id="rId22" Type="http://schemas.openxmlformats.org/officeDocument/2006/relationships/hyperlink" Target="https://statistik.arbeitsagentur.de/DE/Navigation/Statistiken/Themen-im-Fokus/Frauen-und-Maenner/Frauen-und-Maenner-Nav.html?mtm_campaign=Bericht" TargetMode="External"/><Relationship Id="rId27" Type="http://schemas.openxmlformats.org/officeDocument/2006/relationships/hyperlink" Target="https://statistik.arbeitsagentur.de/DE/Navigation/Statistiken/Themen-im-Fokus/Wirtschaftszweige/Wirtschaftszweige-Nav.html?mtm_campaign=Bericht" TargetMode="External"/><Relationship Id="rId30" Type="http://schemas.openxmlformats.org/officeDocument/2006/relationships/hyperlink" Target="https://statistik.arbeitsagentur.de/DE/Navigation/Statistiken/Themen-im-Fokus/Juengere/Juengere-Nav.html?mtm_campaign=Bericht" TargetMode="External"/><Relationship Id="rId35"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5.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6.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4"/>
  <dimension ref="C1:C53"/>
  <sheetViews>
    <sheetView tabSelected="1" zoomScaleNormal="100" zoomScaleSheetLayoutView="100" workbookViewId="0"/>
  </sheetViews>
  <sheetFormatPr baseColWidth="10" defaultColWidth="11" defaultRowHeight="14.25" x14ac:dyDescent="0.2"/>
  <cols>
    <col min="1" max="3" width="32.125" style="4" customWidth="1"/>
    <col min="4" max="16384" width="11" style="4"/>
  </cols>
  <sheetData>
    <row r="1" spans="3:3" ht="14.1" customHeight="1" x14ac:dyDescent="0.2"/>
    <row r="2" spans="3:3" ht="14.1" customHeight="1" x14ac:dyDescent="0.2"/>
    <row r="3" spans="3:3" ht="14.1" customHeight="1" x14ac:dyDescent="0.2"/>
    <row r="4" spans="3:3" ht="14.1" customHeight="1" x14ac:dyDescent="0.2"/>
    <row r="5" spans="3:3" ht="14.1" customHeight="1" x14ac:dyDescent="0.2"/>
    <row r="6" spans="3:3" ht="14.1" customHeight="1" x14ac:dyDescent="0.2">
      <c r="C6" s="121"/>
    </row>
    <row r="7" spans="3:3" ht="14.1" customHeight="1" x14ac:dyDescent="0.2">
      <c r="C7" s="123"/>
    </row>
    <row r="8" spans="3:3" ht="14.1" customHeight="1" x14ac:dyDescent="0.2"/>
    <row r="9" spans="3:3" ht="14.1" customHeight="1" x14ac:dyDescent="0.2"/>
    <row r="10" spans="3:3" ht="14.1" customHeight="1" x14ac:dyDescent="0.2"/>
    <row r="11" spans="3:3" ht="14.1" customHeight="1" x14ac:dyDescent="0.2"/>
    <row r="12" spans="3:3" ht="14.1" customHeight="1" x14ac:dyDescent="0.2"/>
    <row r="13" spans="3:3" ht="14.1" customHeight="1" x14ac:dyDescent="0.2"/>
    <row r="14" spans="3:3" ht="14.1" customHeight="1" x14ac:dyDescent="0.2"/>
    <row r="15" spans="3:3" ht="14.1" customHeight="1" x14ac:dyDescent="0.2"/>
    <row r="16" spans="3:3" ht="14.1" customHeight="1" x14ac:dyDescent="0.2"/>
    <row r="17" ht="14.1" customHeight="1" x14ac:dyDescent="0.2"/>
    <row r="18" ht="14.1" customHeight="1" x14ac:dyDescent="0.2"/>
    <row r="19" ht="14.1" customHeight="1" x14ac:dyDescent="0.2"/>
    <row r="20" ht="14.1" customHeight="1" x14ac:dyDescent="0.2"/>
    <row r="21" ht="14.1" customHeight="1" x14ac:dyDescent="0.2"/>
    <row r="22" ht="14.1" customHeight="1" x14ac:dyDescent="0.2"/>
    <row r="23" ht="14.1" customHeight="1" x14ac:dyDescent="0.2"/>
    <row r="24" ht="14.1" customHeight="1" x14ac:dyDescent="0.2"/>
    <row r="25" ht="14.1" customHeight="1" x14ac:dyDescent="0.2"/>
    <row r="26" ht="14.1" customHeight="1" x14ac:dyDescent="0.2"/>
    <row r="27" ht="14.1" customHeight="1" x14ac:dyDescent="0.2"/>
    <row r="28" ht="14.1" customHeight="1" x14ac:dyDescent="0.2"/>
    <row r="29" ht="14.1" customHeight="1" x14ac:dyDescent="0.2"/>
    <row r="30" ht="14.1" customHeight="1" x14ac:dyDescent="0.2"/>
    <row r="31" ht="14.1" customHeight="1" x14ac:dyDescent="0.2"/>
    <row r="32" ht="14.1" customHeight="1" x14ac:dyDescent="0.2"/>
    <row r="33" ht="14.1" customHeight="1" x14ac:dyDescent="0.2"/>
    <row r="34" ht="14.1" customHeight="1" x14ac:dyDescent="0.2"/>
    <row r="35" ht="14.1" customHeight="1" x14ac:dyDescent="0.2"/>
    <row r="36" ht="14.1" customHeight="1" x14ac:dyDescent="0.2"/>
    <row r="37" ht="14.1" customHeight="1" x14ac:dyDescent="0.2"/>
    <row r="38" ht="14.1" customHeight="1" x14ac:dyDescent="0.2"/>
    <row r="39" ht="14.1" customHeight="1" x14ac:dyDescent="0.2"/>
    <row r="40" ht="14.1" customHeight="1" x14ac:dyDescent="0.2"/>
    <row r="41" ht="14.1" customHeight="1" x14ac:dyDescent="0.2"/>
    <row r="42" ht="14.1" customHeight="1" x14ac:dyDescent="0.2"/>
    <row r="43" ht="14.1" customHeight="1" x14ac:dyDescent="0.2"/>
    <row r="44" ht="14.1" customHeight="1" x14ac:dyDescent="0.2"/>
    <row r="45" ht="14.1" customHeight="1" x14ac:dyDescent="0.2"/>
    <row r="46" ht="14.1" customHeight="1" x14ac:dyDescent="0.2"/>
    <row r="47" ht="14.1" customHeight="1" x14ac:dyDescent="0.2"/>
    <row r="48" ht="14.1" customHeight="1" x14ac:dyDescent="0.2"/>
    <row r="49" ht="14.1" customHeight="1" x14ac:dyDescent="0.2"/>
    <row r="50" ht="14.1" customHeight="1" x14ac:dyDescent="0.2"/>
    <row r="51" ht="14.1" customHeight="1" x14ac:dyDescent="0.2"/>
    <row r="52" ht="14.1" customHeight="1" x14ac:dyDescent="0.2"/>
    <row r="53" ht="64.5" customHeight="1" x14ac:dyDescent="0.2"/>
  </sheetData>
  <pageMargins left="0.70866141732283472" right="0.70866141732283472" top="0.55118110236220474" bottom="0.35433070866141736" header="0.31496062992125984" footer="0.31496062992125984"/>
  <pageSetup paperSize="9" scale="83"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C94D44-ABD9-4973-987F-FAB0D74CF052}">
  <sheetPr codeName="Tabelle45"/>
  <dimension ref="A1:L44"/>
  <sheetViews>
    <sheetView showGridLines="0" zoomScaleNormal="100" workbookViewId="0"/>
  </sheetViews>
  <sheetFormatPr baseColWidth="10" defaultRowHeight="14.25" x14ac:dyDescent="0.2"/>
  <cols>
    <col min="1" max="1" width="33.875" style="456" customWidth="1"/>
    <col min="2" max="9" width="6.625" style="456" customWidth="1"/>
    <col min="10" max="16384" width="11" style="456"/>
  </cols>
  <sheetData>
    <row r="1" spans="1:12" ht="35.25" customHeight="1" x14ac:dyDescent="0.2">
      <c r="A1" s="274"/>
      <c r="B1" s="274"/>
      <c r="C1" s="274"/>
      <c r="D1" s="324"/>
      <c r="E1" s="324"/>
      <c r="F1" s="324"/>
      <c r="G1" s="324"/>
      <c r="H1" s="324"/>
      <c r="I1" s="509" t="s">
        <v>68</v>
      </c>
      <c r="J1" s="130"/>
      <c r="K1" s="130"/>
    </row>
    <row r="2" spans="1:12" ht="10.9" customHeight="1" x14ac:dyDescent="0.2">
      <c r="A2" s="257"/>
      <c r="B2" s="257"/>
      <c r="C2" s="257"/>
      <c r="D2" s="257"/>
      <c r="E2" s="257"/>
      <c r="F2" s="257"/>
      <c r="G2" s="257"/>
      <c r="H2" s="257"/>
      <c r="I2" s="275"/>
    </row>
    <row r="3" spans="1:12" ht="30" customHeight="1" x14ac:dyDescent="0.2">
      <c r="A3" s="623" t="s">
        <v>306</v>
      </c>
      <c r="B3" s="623"/>
      <c r="C3" s="623"/>
      <c r="D3" s="623"/>
      <c r="E3" s="623"/>
      <c r="F3" s="623"/>
      <c r="G3" s="623"/>
      <c r="H3" s="317"/>
      <c r="I3" s="317"/>
    </row>
    <row r="4" spans="1:12" ht="10.9" customHeight="1" x14ac:dyDescent="0.2">
      <c r="A4" s="258" t="str">
        <f>INDEX('Steuerung Klapplisten'!A80:A84,'Steuerung Klapplisten'!A79)</f>
        <v>AA Bonn</v>
      </c>
      <c r="B4" s="258"/>
      <c r="C4" s="258"/>
      <c r="D4" s="258"/>
      <c r="E4" s="258"/>
      <c r="F4" s="258"/>
      <c r="G4" s="258"/>
      <c r="H4" s="317"/>
      <c r="I4" s="317"/>
      <c r="K4" s="50"/>
    </row>
    <row r="5" spans="1:12" ht="10.9" customHeight="1" x14ac:dyDescent="0.2">
      <c r="A5" s="260" t="s">
        <v>584</v>
      </c>
      <c r="B5" s="260"/>
      <c r="C5" s="260"/>
      <c r="D5" s="260"/>
      <c r="E5" s="260"/>
      <c r="F5" s="260"/>
      <c r="G5" s="265"/>
      <c r="H5" s="265"/>
      <c r="I5" s="269"/>
    </row>
    <row r="6" spans="1:12" ht="10.9" customHeight="1" x14ac:dyDescent="0.2">
      <c r="A6" s="332"/>
      <c r="B6" s="332"/>
      <c r="C6" s="332"/>
      <c r="D6" s="332"/>
      <c r="E6" s="332"/>
      <c r="F6" s="332"/>
      <c r="G6" s="332"/>
      <c r="H6" s="332"/>
      <c r="I6" s="317"/>
    </row>
    <row r="7" spans="1:12" ht="44.1" customHeight="1" x14ac:dyDescent="0.2">
      <c r="A7" s="612" t="s">
        <v>9</v>
      </c>
      <c r="B7" s="621" t="s">
        <v>580</v>
      </c>
      <c r="C7" s="631"/>
      <c r="D7" s="631"/>
      <c r="E7" s="622"/>
      <c r="F7" s="621" t="s">
        <v>511</v>
      </c>
      <c r="G7" s="631"/>
      <c r="H7" s="621" t="s">
        <v>508</v>
      </c>
      <c r="I7" s="622"/>
      <c r="J7" s="125"/>
    </row>
    <row r="8" spans="1:12" ht="24" customHeight="1" x14ac:dyDescent="0.2">
      <c r="A8" s="613"/>
      <c r="B8" s="520" t="s">
        <v>6</v>
      </c>
      <c r="C8" s="520" t="s">
        <v>344</v>
      </c>
      <c r="D8" s="513" t="s">
        <v>208</v>
      </c>
      <c r="E8" s="513" t="s">
        <v>209</v>
      </c>
      <c r="F8" s="520" t="s">
        <v>8</v>
      </c>
      <c r="G8" s="520" t="s">
        <v>197</v>
      </c>
      <c r="H8" s="520" t="s">
        <v>8</v>
      </c>
      <c r="I8" s="520" t="s">
        <v>197</v>
      </c>
    </row>
    <row r="9" spans="1:12" ht="10.9" customHeight="1" x14ac:dyDescent="0.2">
      <c r="A9" s="613"/>
      <c r="B9" s="35">
        <v>1</v>
      </c>
      <c r="C9" s="35">
        <v>2</v>
      </c>
      <c r="D9" s="35">
        <v>3</v>
      </c>
      <c r="E9" s="35">
        <v>4</v>
      </c>
      <c r="F9" s="137">
        <v>5</v>
      </c>
      <c r="G9" s="137">
        <v>6</v>
      </c>
      <c r="H9" s="137">
        <v>7</v>
      </c>
      <c r="I9" s="137">
        <v>8</v>
      </c>
    </row>
    <row r="10" spans="1:12" s="57" customFormat="1" ht="15" x14ac:dyDescent="0.25">
      <c r="A10" s="58" t="s">
        <v>1</v>
      </c>
      <c r="B10" s="186">
        <f ca="1">OFFSET(IF('Steuerung Klapplisten'!$A$30=1,roh_2_3!A1,IF('Steuerung Klapplisten'!$A$30=2,roh_2_3!I1,IF('Steuerung Klapplisten'!$A$30=3,roh_2_3!Q1,IF('Steuerung Klapplisten'!$A$30=4,roh_2_3!Y1,roh_2_3!AG1)))),'Steuerung Klapplisten'!$A$79*'Steuerung Klapplisten'!$D$25-'Steuerung Klapplisten'!$D$25,0)</f>
        <v>664</v>
      </c>
      <c r="C10" s="187">
        <v>100</v>
      </c>
      <c r="D10" s="140">
        <f ca="1">OFFSET(IF('Steuerung Klapplisten'!$A$30=1,roh_2_3!C1,IF('Steuerung Klapplisten'!$A$30=2,roh_2_3!K1,IF('Steuerung Klapplisten'!$A$30=3,roh_2_3!S1,IF('Steuerung Klapplisten'!$A$30=4,roh_2_3!AA1,roh_2_3!AI1)))),'Steuerung Klapplisten'!$A$79*'Steuerung Klapplisten'!$D$25-'Steuerung Klapplisten'!$D$25,0)</f>
        <v>386</v>
      </c>
      <c r="E10" s="140">
        <f ca="1">OFFSET(IF('Steuerung Klapplisten'!$A$30=1,roh_2_3!D1,IF('Steuerung Klapplisten'!$A$30=2,roh_2_3!L1,IF('Steuerung Klapplisten'!$A$30=3,roh_2_3!T1,IF('Steuerung Klapplisten'!$A$30=4,roh_2_3!AB1,roh_2_3!AJ1)))),'Steuerung Klapplisten'!$A$79*'Steuerung Klapplisten'!$D$25-'Steuerung Klapplisten'!$D$25,0)</f>
        <v>278</v>
      </c>
      <c r="F10" s="186">
        <f ca="1">OFFSET(IF('Steuerung Klapplisten'!$A$30=1,roh_2_3!E1,IF('Steuerung Klapplisten'!$A$30=2,roh_2_3!M1,IF('Steuerung Klapplisten'!$A$30=3,roh_2_3!U1,IF('Steuerung Klapplisten'!$A$30=4,roh_2_3!AC1,roh_2_3!AK1)))),'Steuerung Klapplisten'!$A$79*'Steuerung Klapplisten'!$D$25-'Steuerung Klapplisten'!$D$25,0)</f>
        <v>-55</v>
      </c>
      <c r="G10" s="183">
        <f ca="1">OFFSET(IF('Steuerung Klapplisten'!$A$30=1,roh_2_3!F1,IF('Steuerung Klapplisten'!$A$30=2,roh_2_3!N1,IF('Steuerung Klapplisten'!$A$30=3,roh_2_3!V1,IF('Steuerung Klapplisten'!$A$30=4,roh_2_3!AD1,roh_2_3!AL1)))),'Steuerung Klapplisten'!$A$79*'Steuerung Klapplisten'!$D$25-'Steuerung Klapplisten'!$D$25,0)</f>
        <v>-7.6495132127999996</v>
      </c>
      <c r="H10" s="140">
        <f ca="1">OFFSET(IF('Steuerung Klapplisten'!$A$30=1,roh_2_3!G1,IF('Steuerung Klapplisten'!$A$30=2,roh_2_3!O1,IF('Steuerung Klapplisten'!$A$30=3,roh_2_3!W1,IF('Steuerung Klapplisten'!$A$30=4,roh_2_3!AE1,roh_2_3!AM1)))),'Steuerung Klapplisten'!$A$79*'Steuerung Klapplisten'!$D$25-'Steuerung Klapplisten'!$D$25,0)</f>
        <v>-82</v>
      </c>
      <c r="I10" s="183">
        <f ca="1">OFFSET(IF('Steuerung Klapplisten'!$A$30=1,roh_2_3!H1,IF('Steuerung Klapplisten'!$A$30=2,roh_2_3!P1,IF('Steuerung Klapplisten'!$A$30=3,roh_2_3!X1,IF('Steuerung Klapplisten'!$A$30=4,roh_2_3!AF1,roh_2_3!AN1)))),'Steuerung Klapplisten'!$A$79*'Steuerung Klapplisten'!$D$25-'Steuerung Klapplisten'!$D$25,0)</f>
        <v>-10.991957104600001</v>
      </c>
    </row>
    <row r="11" spans="1:12" s="57" customFormat="1" ht="15" x14ac:dyDescent="0.25">
      <c r="A11" s="44" t="s">
        <v>503</v>
      </c>
      <c r="B11" s="11">
        <f ca="1">OFFSET(IF('Steuerung Klapplisten'!$A$30=1,roh_2_3!A2,IF('Steuerung Klapplisten'!$A$30=2,roh_2_3!I2,IF('Steuerung Klapplisten'!$A$30=3,roh_2_3!Q2,IF('Steuerung Klapplisten'!$A$30=4,roh_2_3!Y2,roh_2_3!AG2)))),'Steuerung Klapplisten'!$A$79*'Steuerung Klapplisten'!$D$25-'Steuerung Klapplisten'!$D$25,0)</f>
        <v>238</v>
      </c>
      <c r="C11" s="3">
        <f ca="1">IF(ISNUMBER($B11),IF(AND(ISNUMBER($B$10),$B$10&lt;&gt;0),$B11/$B$10*100,"x"),"x")</f>
        <v>35.843373493975903</v>
      </c>
      <c r="D11" s="2">
        <f ca="1">OFFSET(IF('Steuerung Klapplisten'!$A$30=1,roh_2_3!C2,IF('Steuerung Klapplisten'!$A$30=2,roh_2_3!K2,IF('Steuerung Klapplisten'!$A$30=3,roh_2_3!S2,IF('Steuerung Klapplisten'!$A$30=4,roh_2_3!AA2,roh_2_3!AI2)))),'Steuerung Klapplisten'!$A$79*'Steuerung Klapplisten'!$D$25-'Steuerung Klapplisten'!$D$25,0)</f>
        <v>140</v>
      </c>
      <c r="E11" s="2">
        <f ca="1">OFFSET(IF('Steuerung Klapplisten'!$A$30=1,roh_2_3!D2,IF('Steuerung Klapplisten'!$A$30=2,roh_2_3!L2,IF('Steuerung Klapplisten'!$A$30=3,roh_2_3!T2,IF('Steuerung Klapplisten'!$A$30=4,roh_2_3!AB2,roh_2_3!AJ2)))),'Steuerung Klapplisten'!$A$79*'Steuerung Klapplisten'!$D$25-'Steuerung Klapplisten'!$D$25,0)</f>
        <v>98</v>
      </c>
      <c r="F11" s="11">
        <f ca="1">OFFSET(IF('Steuerung Klapplisten'!$A$30=1,roh_2_3!E2,IF('Steuerung Klapplisten'!$A$30=2,roh_2_3!M2,IF('Steuerung Klapplisten'!$A$30=3,roh_2_3!U2,IF('Steuerung Klapplisten'!$A$30=4,roh_2_3!AC2,roh_2_3!AK2)))),'Steuerung Klapplisten'!$A$79*'Steuerung Klapplisten'!$D$25-'Steuerung Klapplisten'!$D$25,0)</f>
        <v>-81</v>
      </c>
      <c r="G11" s="150">
        <f ca="1">OFFSET(IF('Steuerung Klapplisten'!$A$30=1,roh_2_3!F2,IF('Steuerung Klapplisten'!$A$30=2,roh_2_3!N2,IF('Steuerung Klapplisten'!$A$30=3,roh_2_3!V2,IF('Steuerung Klapplisten'!$A$30=4,roh_2_3!AD2,roh_2_3!AL2)))),'Steuerung Klapplisten'!$A$79*'Steuerung Klapplisten'!$D$25-'Steuerung Klapplisten'!$D$25,0)</f>
        <v>-25.391849529800002</v>
      </c>
      <c r="H11" s="2">
        <f ca="1">OFFSET(IF('Steuerung Klapplisten'!$A$30=1,roh_2_3!G2,IF('Steuerung Klapplisten'!$A$30=2,roh_2_3!O2,IF('Steuerung Klapplisten'!$A$30=3,roh_2_3!W2,IF('Steuerung Klapplisten'!$A$30=4,roh_2_3!AE2,roh_2_3!AM2)))),'Steuerung Klapplisten'!$A$79*'Steuerung Klapplisten'!$D$25-'Steuerung Klapplisten'!$D$25,0)</f>
        <v>-86</v>
      </c>
      <c r="I11" s="150">
        <f ca="1">OFFSET(IF('Steuerung Klapplisten'!$A$30=1,roh_2_3!H2,IF('Steuerung Klapplisten'!$A$30=2,roh_2_3!P2,IF('Steuerung Klapplisten'!$A$30=3,roh_2_3!X2,IF('Steuerung Klapplisten'!$A$30=4,roh_2_3!AF2,roh_2_3!AN2)))),'Steuerung Klapplisten'!$A$79*'Steuerung Klapplisten'!$D$25-'Steuerung Klapplisten'!$D$25,0)</f>
        <v>-26.543209876500001</v>
      </c>
      <c r="J11" s="127"/>
      <c r="K11" s="127"/>
      <c r="L11" s="127"/>
    </row>
    <row r="12" spans="1:12" x14ac:dyDescent="0.2">
      <c r="A12" s="37" t="s">
        <v>2</v>
      </c>
      <c r="B12" s="11"/>
      <c r="C12" s="3"/>
      <c r="D12" s="2"/>
      <c r="E12" s="2"/>
      <c r="F12" s="11"/>
      <c r="G12" s="150"/>
      <c r="H12" s="2"/>
      <c r="I12" s="150"/>
      <c r="J12" s="148"/>
      <c r="K12" s="148"/>
      <c r="L12" s="148"/>
    </row>
    <row r="13" spans="1:12" x14ac:dyDescent="0.2">
      <c r="A13" s="56" t="s">
        <v>37</v>
      </c>
      <c r="B13" s="11">
        <f ca="1">OFFSET(IF('Steuerung Klapplisten'!$A$30=1,roh_2_3!A4,IF('Steuerung Klapplisten'!$A$30=2,roh_2_3!I4,IF('Steuerung Klapplisten'!$A$30=3,roh_2_3!Q4,IF('Steuerung Klapplisten'!$A$30=4,roh_2_3!Y4,roh_2_3!AG4)))),'Steuerung Klapplisten'!$A$79*'Steuerung Klapplisten'!$D$25-'Steuerung Klapplisten'!$D$25,0)</f>
        <v>414</v>
      </c>
      <c r="C13" s="3">
        <f ca="1">IF(ISNUMBER($B13),IF(AND(ISNUMBER($B$10),$B$10&lt;&gt;0),$B13/$B$10*100,"x"),"x")</f>
        <v>62.349397590361441</v>
      </c>
      <c r="D13" s="2">
        <f ca="1">OFFSET(IF('Steuerung Klapplisten'!$A$30=1,roh_2_3!C4,IF('Steuerung Klapplisten'!$A$30=2,roh_2_3!K4,IF('Steuerung Klapplisten'!$A$30=3,roh_2_3!S4,IF('Steuerung Klapplisten'!$A$30=4,roh_2_3!AA4,roh_2_3!AI4)))),'Steuerung Klapplisten'!$A$79*'Steuerung Klapplisten'!$D$25-'Steuerung Klapplisten'!$D$25,0)</f>
        <v>255</v>
      </c>
      <c r="E13" s="2">
        <f ca="1">OFFSET(IF('Steuerung Klapplisten'!$A$30=1,roh_2_3!D4,IF('Steuerung Klapplisten'!$A$30=2,roh_2_3!L4,IF('Steuerung Klapplisten'!$A$30=3,roh_2_3!T4,IF('Steuerung Klapplisten'!$A$30=4,roh_2_3!AB4,roh_2_3!AJ4)))),'Steuerung Klapplisten'!$A$79*'Steuerung Klapplisten'!$D$25-'Steuerung Klapplisten'!$D$25,0)</f>
        <v>159</v>
      </c>
      <c r="F13" s="11">
        <f ca="1">OFFSET(IF('Steuerung Klapplisten'!$A$30=1,roh_2_3!E4,IF('Steuerung Klapplisten'!$A$30=2,roh_2_3!M4,IF('Steuerung Klapplisten'!$A$30=3,roh_2_3!U4,IF('Steuerung Klapplisten'!$A$30=4,roh_2_3!AC4,roh_2_3!AK4)))),'Steuerung Klapplisten'!$A$79*'Steuerung Klapplisten'!$D$25-'Steuerung Klapplisten'!$D$25,0)</f>
        <v>29</v>
      </c>
      <c r="G13" s="150">
        <f ca="1">OFFSET(IF('Steuerung Klapplisten'!$A$30=1,roh_2_3!F4,IF('Steuerung Klapplisten'!$A$30=2,roh_2_3!N4,IF('Steuerung Klapplisten'!$A$30=3,roh_2_3!V4,IF('Steuerung Klapplisten'!$A$30=4,roh_2_3!AD4,roh_2_3!AL4)))),'Steuerung Klapplisten'!$A$79*'Steuerung Klapplisten'!$D$25-'Steuerung Klapplisten'!$D$25,0)</f>
        <v>7.5324675325000001</v>
      </c>
      <c r="H13" s="2">
        <f ca="1">OFFSET(IF('Steuerung Klapplisten'!$A$30=1,roh_2_3!G4,IF('Steuerung Klapplisten'!$A$30=2,roh_2_3!O4,IF('Steuerung Klapplisten'!$A$30=3,roh_2_3!W4,IF('Steuerung Klapplisten'!$A$30=4,roh_2_3!AE4,roh_2_3!AM4)))),'Steuerung Klapplisten'!$A$79*'Steuerung Klapplisten'!$D$25-'Steuerung Klapplisten'!$D$25,0)</f>
        <v>15</v>
      </c>
      <c r="I13" s="150">
        <f ca="1">OFFSET(IF('Steuerung Klapplisten'!$A$30=1,roh_2_3!H4,IF('Steuerung Klapplisten'!$A$30=2,roh_2_3!P4,IF('Steuerung Klapplisten'!$A$30=3,roh_2_3!X4,IF('Steuerung Klapplisten'!$A$30=4,roh_2_3!AF4,roh_2_3!AN4)))),'Steuerung Klapplisten'!$A$79*'Steuerung Klapplisten'!$D$25-'Steuerung Klapplisten'!$D$25,0)</f>
        <v>3.7593984962000002</v>
      </c>
      <c r="L13" s="148"/>
    </row>
    <row r="14" spans="1:12" x14ac:dyDescent="0.2">
      <c r="A14" s="56" t="s">
        <v>210</v>
      </c>
      <c r="B14" s="11">
        <f ca="1">OFFSET(IF('Steuerung Klapplisten'!$A$30=1,roh_2_3!A5,IF('Steuerung Klapplisten'!$A$30=2,roh_2_3!I5,IF('Steuerung Klapplisten'!$A$30=3,roh_2_3!Q5,IF('Steuerung Klapplisten'!$A$30=4,roh_2_3!Y5,roh_2_3!AG5)))),'Steuerung Klapplisten'!$A$79*'Steuerung Klapplisten'!$D$25-'Steuerung Klapplisten'!$D$25,0)</f>
        <v>169</v>
      </c>
      <c r="C14" s="3">
        <f t="shared" ref="C14:C33" ca="1" si="0">IF(ISNUMBER($B14),IF(AND(ISNUMBER($B$10),$B$10&lt;&gt;0),$B14/$B$10*100,"x"),"x")</f>
        <v>25.451807228915662</v>
      </c>
      <c r="D14" s="2">
        <f ca="1">OFFSET(IF('Steuerung Klapplisten'!$A$30=1,roh_2_3!C5,IF('Steuerung Klapplisten'!$A$30=2,roh_2_3!K5,IF('Steuerung Klapplisten'!$A$30=3,roh_2_3!S5,IF('Steuerung Klapplisten'!$A$30=4,roh_2_3!AA5,roh_2_3!AI5)))),'Steuerung Klapplisten'!$A$79*'Steuerung Klapplisten'!$D$25-'Steuerung Klapplisten'!$D$25,0)</f>
        <v>91</v>
      </c>
      <c r="E14" s="2">
        <f ca="1">OFFSET(IF('Steuerung Klapplisten'!$A$30=1,roh_2_3!D5,IF('Steuerung Klapplisten'!$A$30=2,roh_2_3!L5,IF('Steuerung Klapplisten'!$A$30=3,roh_2_3!T5,IF('Steuerung Klapplisten'!$A$30=4,roh_2_3!AB5,roh_2_3!AJ5)))),'Steuerung Klapplisten'!$A$79*'Steuerung Klapplisten'!$D$25-'Steuerung Klapplisten'!$D$25,0)</f>
        <v>78</v>
      </c>
      <c r="F14" s="11">
        <f ca="1">OFFSET(IF('Steuerung Klapplisten'!$A$30=1,roh_2_3!E5,IF('Steuerung Klapplisten'!$A$30=2,roh_2_3!M5,IF('Steuerung Klapplisten'!$A$30=3,roh_2_3!U5,IF('Steuerung Klapplisten'!$A$30=4,roh_2_3!AC5,roh_2_3!AK5)))),'Steuerung Klapplisten'!$A$79*'Steuerung Klapplisten'!$D$25-'Steuerung Klapplisten'!$D$25,0)</f>
        <v>-72</v>
      </c>
      <c r="G14" s="150">
        <f ca="1">OFFSET(IF('Steuerung Klapplisten'!$A$30=1,roh_2_3!F5,IF('Steuerung Klapplisten'!$A$30=2,roh_2_3!N5,IF('Steuerung Klapplisten'!$A$30=3,roh_2_3!V5,IF('Steuerung Klapplisten'!$A$30=4,roh_2_3!AD5,roh_2_3!AL5)))),'Steuerung Klapplisten'!$A$79*'Steuerung Klapplisten'!$D$25-'Steuerung Klapplisten'!$D$25,0)</f>
        <v>-29.875518672199998</v>
      </c>
      <c r="H14" s="2">
        <f ca="1">OFFSET(IF('Steuerung Klapplisten'!$A$30=1,roh_2_3!G5,IF('Steuerung Klapplisten'!$A$30=2,roh_2_3!O5,IF('Steuerung Klapplisten'!$A$30=3,roh_2_3!W5,IF('Steuerung Klapplisten'!$A$30=4,roh_2_3!AE5,roh_2_3!AM5)))),'Steuerung Klapplisten'!$A$79*'Steuerung Klapplisten'!$D$25-'Steuerung Klapplisten'!$D$25,0)</f>
        <v>-80</v>
      </c>
      <c r="I14" s="150">
        <f ca="1">OFFSET(IF('Steuerung Klapplisten'!$A$30=1,roh_2_3!H5,IF('Steuerung Klapplisten'!$A$30=2,roh_2_3!P5,IF('Steuerung Klapplisten'!$A$30=3,roh_2_3!X5,IF('Steuerung Klapplisten'!$A$30=4,roh_2_3!AF5,roh_2_3!AN5)))),'Steuerung Klapplisten'!$A$79*'Steuerung Klapplisten'!$D$25-'Steuerung Klapplisten'!$D$25,0)</f>
        <v>-32.128514056199997</v>
      </c>
    </row>
    <row r="15" spans="1:12" x14ac:dyDescent="0.2">
      <c r="A15" s="56" t="s">
        <v>38</v>
      </c>
      <c r="B15" s="11">
        <f ca="1">OFFSET(IF('Steuerung Klapplisten'!$A$30=1,roh_2_3!A6,IF('Steuerung Klapplisten'!$A$30=2,roh_2_3!I6,IF('Steuerung Klapplisten'!$A$30=3,roh_2_3!Q6,IF('Steuerung Klapplisten'!$A$30=4,roh_2_3!Y6,roh_2_3!AG6)))),'Steuerung Klapplisten'!$A$79*'Steuerung Klapplisten'!$D$25-'Steuerung Klapplisten'!$D$25,0)</f>
        <v>81</v>
      </c>
      <c r="C15" s="3">
        <f t="shared" ca="1" si="0"/>
        <v>12.198795180722891</v>
      </c>
      <c r="D15" s="2">
        <f ca="1">OFFSET(IF('Steuerung Klapplisten'!$A$30=1,roh_2_3!C6,IF('Steuerung Klapplisten'!$A$30=2,roh_2_3!K6,IF('Steuerung Klapplisten'!$A$30=3,roh_2_3!S6,IF('Steuerung Klapplisten'!$A$30=4,roh_2_3!AA6,roh_2_3!AI6)))),'Steuerung Klapplisten'!$A$79*'Steuerung Klapplisten'!$D$25-'Steuerung Klapplisten'!$D$25,0)</f>
        <v>40</v>
      </c>
      <c r="E15" s="2">
        <f ca="1">OFFSET(IF('Steuerung Klapplisten'!$A$30=1,roh_2_3!D6,IF('Steuerung Klapplisten'!$A$30=2,roh_2_3!L6,IF('Steuerung Klapplisten'!$A$30=3,roh_2_3!T6,IF('Steuerung Klapplisten'!$A$30=4,roh_2_3!AB6,roh_2_3!AJ6)))),'Steuerung Klapplisten'!$A$79*'Steuerung Klapplisten'!$D$25-'Steuerung Klapplisten'!$D$25,0)</f>
        <v>41</v>
      </c>
      <c r="F15" s="11">
        <f ca="1">OFFSET(IF('Steuerung Klapplisten'!$A$30=1,roh_2_3!E6,IF('Steuerung Klapplisten'!$A$30=2,roh_2_3!M6,IF('Steuerung Klapplisten'!$A$30=3,roh_2_3!U6,IF('Steuerung Klapplisten'!$A$30=4,roh_2_3!AC6,roh_2_3!AK6)))),'Steuerung Klapplisten'!$A$79*'Steuerung Klapplisten'!$D$25-'Steuerung Klapplisten'!$D$25,0)</f>
        <v>-12</v>
      </c>
      <c r="G15" s="150">
        <f ca="1">OFFSET(IF('Steuerung Klapplisten'!$A$30=1,roh_2_3!F6,IF('Steuerung Klapplisten'!$A$30=2,roh_2_3!N6,IF('Steuerung Klapplisten'!$A$30=3,roh_2_3!V6,IF('Steuerung Klapplisten'!$A$30=4,roh_2_3!AD6,roh_2_3!AL6)))),'Steuerung Klapplisten'!$A$79*'Steuerung Klapplisten'!$D$25-'Steuerung Klapplisten'!$D$25,0)</f>
        <v>-12.9032258065</v>
      </c>
      <c r="H15" s="2">
        <f ca="1">OFFSET(IF('Steuerung Klapplisten'!$A$30=1,roh_2_3!G6,IF('Steuerung Klapplisten'!$A$30=2,roh_2_3!O6,IF('Steuerung Klapplisten'!$A$30=3,roh_2_3!W6,IF('Steuerung Klapplisten'!$A$30=4,roh_2_3!AE6,roh_2_3!AM6)))),'Steuerung Klapplisten'!$A$79*'Steuerung Klapplisten'!$D$25-'Steuerung Klapplisten'!$D$25,0)</f>
        <v>-17</v>
      </c>
      <c r="I15" s="150">
        <f ca="1">OFFSET(IF('Steuerung Klapplisten'!$A$30=1,roh_2_3!H6,IF('Steuerung Klapplisten'!$A$30=2,roh_2_3!P6,IF('Steuerung Klapplisten'!$A$30=3,roh_2_3!X6,IF('Steuerung Klapplisten'!$A$30=4,roh_2_3!AF6,roh_2_3!AN6)))),'Steuerung Klapplisten'!$A$79*'Steuerung Klapplisten'!$D$25-'Steuerung Klapplisten'!$D$25,0)</f>
        <v>-17.3469387755</v>
      </c>
      <c r="J15" s="148"/>
      <c r="K15" s="148"/>
    </row>
    <row r="16" spans="1:12" x14ac:dyDescent="0.2">
      <c r="A16" s="37" t="s">
        <v>11</v>
      </c>
      <c r="B16" s="11"/>
      <c r="C16" s="3"/>
      <c r="D16" s="2"/>
      <c r="E16" s="2"/>
      <c r="F16" s="11"/>
      <c r="G16" s="150"/>
      <c r="H16" s="2"/>
      <c r="I16" s="150"/>
      <c r="J16" s="148"/>
      <c r="K16" s="148"/>
    </row>
    <row r="17" spans="1:11" x14ac:dyDescent="0.2">
      <c r="A17" s="56" t="s">
        <v>13</v>
      </c>
      <c r="B17" s="11">
        <f ca="1">OFFSET(IF('Steuerung Klapplisten'!$A$30=1,roh_2_3!A8,IF('Steuerung Klapplisten'!$A$30=2,roh_2_3!I8,IF('Steuerung Klapplisten'!$A$30=3,roh_2_3!Q8,IF('Steuerung Klapplisten'!$A$30=4,roh_2_3!Y8,roh_2_3!AG8)))),'Steuerung Klapplisten'!$A$79*'Steuerung Klapplisten'!$D$25-'Steuerung Klapplisten'!$D$25,0)</f>
        <v>4</v>
      </c>
      <c r="C17" s="3">
        <f t="shared" ca="1" si="0"/>
        <v>0.60240963855421692</v>
      </c>
      <c r="D17" s="2" t="str">
        <f ca="1">OFFSET(IF('Steuerung Klapplisten'!$A$30=1,roh_2_3!C8,IF('Steuerung Klapplisten'!$A$30=2,roh_2_3!K8,IF('Steuerung Klapplisten'!$A$30=3,roh_2_3!S8,IF('Steuerung Klapplisten'!$A$30=4,roh_2_3!AA8,roh_2_3!AI8)))),'Steuerung Klapplisten'!$A$79*'Steuerung Klapplisten'!$D$25-'Steuerung Klapplisten'!$D$25,0)</f>
        <v>*</v>
      </c>
      <c r="E17" s="2" t="str">
        <f ca="1">OFFSET(IF('Steuerung Klapplisten'!$A$30=1,roh_2_3!D8,IF('Steuerung Klapplisten'!$A$30=2,roh_2_3!L8,IF('Steuerung Klapplisten'!$A$30=3,roh_2_3!T8,IF('Steuerung Klapplisten'!$A$30=4,roh_2_3!AB8,roh_2_3!AJ8)))),'Steuerung Klapplisten'!$A$79*'Steuerung Klapplisten'!$D$25-'Steuerung Klapplisten'!$D$25,0)</f>
        <v>*</v>
      </c>
      <c r="F17" s="11">
        <f ca="1">OFFSET(IF('Steuerung Klapplisten'!$A$30=1,roh_2_3!E8,IF('Steuerung Klapplisten'!$A$30=2,roh_2_3!M8,IF('Steuerung Klapplisten'!$A$30=3,roh_2_3!U8,IF('Steuerung Klapplisten'!$A$30=4,roh_2_3!AC8,roh_2_3!AK8)))),'Steuerung Klapplisten'!$A$79*'Steuerung Klapplisten'!$D$25-'Steuerung Klapplisten'!$D$25,0)</f>
        <v>-2</v>
      </c>
      <c r="G17" s="150">
        <f ca="1">OFFSET(IF('Steuerung Klapplisten'!$A$30=1,roh_2_3!F8,IF('Steuerung Klapplisten'!$A$30=2,roh_2_3!N8,IF('Steuerung Klapplisten'!$A$30=3,roh_2_3!V8,IF('Steuerung Klapplisten'!$A$30=4,roh_2_3!AD8,roh_2_3!AL8)))),'Steuerung Klapplisten'!$A$79*'Steuerung Klapplisten'!$D$25-'Steuerung Klapplisten'!$D$25,0)</f>
        <v>-33.333333333299997</v>
      </c>
      <c r="H17" s="2">
        <f ca="1">OFFSET(IF('Steuerung Klapplisten'!$A$30=1,roh_2_3!G8,IF('Steuerung Klapplisten'!$A$30=2,roh_2_3!O8,IF('Steuerung Klapplisten'!$A$30=3,roh_2_3!W8,IF('Steuerung Klapplisten'!$A$30=4,roh_2_3!AE8,roh_2_3!AM8)))),'Steuerung Klapplisten'!$A$79*'Steuerung Klapplisten'!$D$25-'Steuerung Klapplisten'!$D$25,0)</f>
        <v>-1</v>
      </c>
      <c r="I17" s="150">
        <f ca="1">OFFSET(IF('Steuerung Klapplisten'!$A$30=1,roh_2_3!H8,IF('Steuerung Klapplisten'!$A$30=2,roh_2_3!P8,IF('Steuerung Klapplisten'!$A$30=3,roh_2_3!X8,IF('Steuerung Klapplisten'!$A$30=4,roh_2_3!AF8,roh_2_3!AN8)))),'Steuerung Klapplisten'!$A$79*'Steuerung Klapplisten'!$D$25-'Steuerung Klapplisten'!$D$25,0)</f>
        <v>-20</v>
      </c>
      <c r="J17" s="148"/>
      <c r="K17" s="148"/>
    </row>
    <row r="18" spans="1:11" x14ac:dyDescent="0.2">
      <c r="A18" s="56" t="s">
        <v>12</v>
      </c>
      <c r="B18" s="11">
        <f ca="1">OFFSET(IF('Steuerung Klapplisten'!$A$30=1,roh_2_3!A9,IF('Steuerung Klapplisten'!$A$30=2,roh_2_3!I9,IF('Steuerung Klapplisten'!$A$30=3,roh_2_3!Q9,IF('Steuerung Klapplisten'!$A$30=4,roh_2_3!Y9,roh_2_3!AG9)))),'Steuerung Klapplisten'!$A$79*'Steuerung Klapplisten'!$D$25-'Steuerung Klapplisten'!$D$25,0)</f>
        <v>7</v>
      </c>
      <c r="C18" s="3">
        <f t="shared" ca="1" si="0"/>
        <v>1.0542168674698795</v>
      </c>
      <c r="D18" s="2" t="str">
        <f ca="1">OFFSET(IF('Steuerung Klapplisten'!$A$30=1,roh_2_3!C9,IF('Steuerung Klapplisten'!$A$30=2,roh_2_3!K9,IF('Steuerung Klapplisten'!$A$30=3,roh_2_3!S9,IF('Steuerung Klapplisten'!$A$30=4,roh_2_3!AA9,roh_2_3!AI9)))),'Steuerung Klapplisten'!$A$79*'Steuerung Klapplisten'!$D$25-'Steuerung Klapplisten'!$D$25,0)</f>
        <v>*</v>
      </c>
      <c r="E18" s="2" t="str">
        <f ca="1">OFFSET(IF('Steuerung Klapplisten'!$A$30=1,roh_2_3!D9,IF('Steuerung Klapplisten'!$A$30=2,roh_2_3!L9,IF('Steuerung Klapplisten'!$A$30=3,roh_2_3!T9,IF('Steuerung Klapplisten'!$A$30=4,roh_2_3!AB9,roh_2_3!AJ9)))),'Steuerung Klapplisten'!$A$79*'Steuerung Klapplisten'!$D$25-'Steuerung Klapplisten'!$D$25,0)</f>
        <v>*</v>
      </c>
      <c r="F18" s="11">
        <f ca="1">OFFSET(IF('Steuerung Klapplisten'!$A$30=1,roh_2_3!E9,IF('Steuerung Klapplisten'!$A$30=2,roh_2_3!M9,IF('Steuerung Klapplisten'!$A$30=3,roh_2_3!U9,IF('Steuerung Klapplisten'!$A$30=4,roh_2_3!AC9,roh_2_3!AK9)))),'Steuerung Klapplisten'!$A$79*'Steuerung Klapplisten'!$D$25-'Steuerung Klapplisten'!$D$25,0)</f>
        <v>-3</v>
      </c>
      <c r="G18" s="150">
        <f ca="1">OFFSET(IF('Steuerung Klapplisten'!$A$30=1,roh_2_3!F9,IF('Steuerung Klapplisten'!$A$30=2,roh_2_3!N9,IF('Steuerung Klapplisten'!$A$30=3,roh_2_3!V9,IF('Steuerung Klapplisten'!$A$30=4,roh_2_3!AD9,roh_2_3!AL9)))),'Steuerung Klapplisten'!$A$79*'Steuerung Klapplisten'!$D$25-'Steuerung Klapplisten'!$D$25,0)</f>
        <v>-30</v>
      </c>
      <c r="H18" s="2">
        <f ca="1">OFFSET(IF('Steuerung Klapplisten'!$A$30=1,roh_2_3!G9,IF('Steuerung Klapplisten'!$A$30=2,roh_2_3!O9,IF('Steuerung Klapplisten'!$A$30=3,roh_2_3!W9,IF('Steuerung Klapplisten'!$A$30=4,roh_2_3!AE9,roh_2_3!AM9)))),'Steuerung Klapplisten'!$A$79*'Steuerung Klapplisten'!$D$25-'Steuerung Klapplisten'!$D$25,0)</f>
        <v>-1</v>
      </c>
      <c r="I18" s="150">
        <f ca="1">OFFSET(IF('Steuerung Klapplisten'!$A$30=1,roh_2_3!H9,IF('Steuerung Klapplisten'!$A$30=2,roh_2_3!P9,IF('Steuerung Klapplisten'!$A$30=3,roh_2_3!X9,IF('Steuerung Klapplisten'!$A$30=4,roh_2_3!AF9,roh_2_3!AN9)))),'Steuerung Klapplisten'!$A$79*'Steuerung Klapplisten'!$D$25-'Steuerung Klapplisten'!$D$25,0)</f>
        <v>-12.5</v>
      </c>
      <c r="J18" s="148"/>
      <c r="K18" s="148"/>
    </row>
    <row r="19" spans="1:11" x14ac:dyDescent="0.2">
      <c r="A19" s="37" t="s">
        <v>3</v>
      </c>
      <c r="B19" s="11"/>
      <c r="C19" s="3"/>
      <c r="D19" s="2"/>
      <c r="E19" s="2"/>
      <c r="F19" s="11"/>
      <c r="G19" s="150"/>
      <c r="H19" s="2"/>
      <c r="I19" s="150"/>
      <c r="J19" s="148"/>
      <c r="K19" s="148"/>
    </row>
    <row r="20" spans="1:11" x14ac:dyDescent="0.2">
      <c r="A20" s="56" t="s">
        <v>213</v>
      </c>
      <c r="B20" s="11">
        <f ca="1">OFFSET(IF('Steuerung Klapplisten'!$A$30=1,roh_2_3!A11,IF('Steuerung Klapplisten'!$A$30=2,roh_2_3!I11,IF('Steuerung Klapplisten'!$A$30=3,roh_2_3!Q11,IF('Steuerung Klapplisten'!$A$30=4,roh_2_3!Y11,roh_2_3!AG11)))),'Steuerung Klapplisten'!$A$79*'Steuerung Klapplisten'!$D$25-'Steuerung Klapplisten'!$D$25,0)</f>
        <v>7</v>
      </c>
      <c r="C20" s="3">
        <f t="shared" ca="1" si="0"/>
        <v>1.0542168674698795</v>
      </c>
      <c r="D20" s="2" t="str">
        <f ca="1">OFFSET(IF('Steuerung Klapplisten'!$A$30=1,roh_2_3!C11,IF('Steuerung Klapplisten'!$A$30=2,roh_2_3!K11,IF('Steuerung Klapplisten'!$A$30=3,roh_2_3!S11,IF('Steuerung Klapplisten'!$A$30=4,roh_2_3!AA11,roh_2_3!AI11)))),'Steuerung Klapplisten'!$A$79*'Steuerung Klapplisten'!$D$25-'Steuerung Klapplisten'!$D$25,0)</f>
        <v>*</v>
      </c>
      <c r="E20" s="2" t="str">
        <f ca="1">OFFSET(IF('Steuerung Klapplisten'!$A$30=1,roh_2_3!D11,IF('Steuerung Klapplisten'!$A$30=2,roh_2_3!L11,IF('Steuerung Klapplisten'!$A$30=3,roh_2_3!T11,IF('Steuerung Klapplisten'!$A$30=4,roh_2_3!AB11,roh_2_3!AJ11)))),'Steuerung Klapplisten'!$A$79*'Steuerung Klapplisten'!$D$25-'Steuerung Klapplisten'!$D$25,0)</f>
        <v>*</v>
      </c>
      <c r="F20" s="11">
        <f ca="1">OFFSET(IF('Steuerung Klapplisten'!$A$30=1,roh_2_3!E11,IF('Steuerung Klapplisten'!$A$30=2,roh_2_3!M11,IF('Steuerung Klapplisten'!$A$30=3,roh_2_3!U11,IF('Steuerung Klapplisten'!$A$30=4,roh_2_3!AC11,roh_2_3!AK11)))),'Steuerung Klapplisten'!$A$79*'Steuerung Klapplisten'!$D$25-'Steuerung Klapplisten'!$D$25,0)</f>
        <v>3</v>
      </c>
      <c r="G20" s="150">
        <f ca="1">OFFSET(IF('Steuerung Klapplisten'!$A$30=1,roh_2_3!F11,IF('Steuerung Klapplisten'!$A$30=2,roh_2_3!N11,IF('Steuerung Klapplisten'!$A$30=3,roh_2_3!V11,IF('Steuerung Klapplisten'!$A$30=4,roh_2_3!AD11,roh_2_3!AL11)))),'Steuerung Klapplisten'!$A$79*'Steuerung Klapplisten'!$D$25-'Steuerung Klapplisten'!$D$25,0)</f>
        <v>75</v>
      </c>
      <c r="H20" s="2">
        <f ca="1">OFFSET(IF('Steuerung Klapplisten'!$A$30=1,roh_2_3!G11,IF('Steuerung Klapplisten'!$A$30=2,roh_2_3!O11,IF('Steuerung Klapplisten'!$A$30=3,roh_2_3!W11,IF('Steuerung Klapplisten'!$A$30=4,roh_2_3!AE11,roh_2_3!AM11)))),'Steuerung Klapplisten'!$A$79*'Steuerung Klapplisten'!$D$25-'Steuerung Klapplisten'!$D$25,0)</f>
        <v>6</v>
      </c>
      <c r="I20" s="150" t="str">
        <f ca="1">OFFSET(IF('Steuerung Klapplisten'!$A$30=1,roh_2_3!H11,IF('Steuerung Klapplisten'!$A$30=2,roh_2_3!P11,IF('Steuerung Klapplisten'!$A$30=3,roh_2_3!X11,IF('Steuerung Klapplisten'!$A$30=4,roh_2_3!AF11,roh_2_3!AN11)))),'Steuerung Klapplisten'!$A$79*'Steuerung Klapplisten'!$D$25-'Steuerung Klapplisten'!$D$25,0)</f>
        <v>.x</v>
      </c>
    </row>
    <row r="21" spans="1:11" x14ac:dyDescent="0.2">
      <c r="A21" s="56" t="s">
        <v>40</v>
      </c>
      <c r="B21" s="11">
        <f ca="1">OFFSET(IF('Steuerung Klapplisten'!$A$30=1,roh_2_3!A12,IF('Steuerung Klapplisten'!$A$30=2,roh_2_3!I12,IF('Steuerung Klapplisten'!$A$30=3,roh_2_3!Q12,IF('Steuerung Klapplisten'!$A$30=4,roh_2_3!Y12,roh_2_3!AG12)))),'Steuerung Klapplisten'!$A$79*'Steuerung Klapplisten'!$D$25-'Steuerung Klapplisten'!$D$25,0)</f>
        <v>181</v>
      </c>
      <c r="C21" s="3">
        <f t="shared" ca="1" si="0"/>
        <v>27.259036144578314</v>
      </c>
      <c r="D21" s="2">
        <f ca="1">OFFSET(IF('Steuerung Klapplisten'!$A$30=1,roh_2_3!C12,IF('Steuerung Klapplisten'!$A$30=2,roh_2_3!K12,IF('Steuerung Klapplisten'!$A$30=3,roh_2_3!S12,IF('Steuerung Klapplisten'!$A$30=4,roh_2_3!AA12,roh_2_3!AI12)))),'Steuerung Klapplisten'!$A$79*'Steuerung Klapplisten'!$D$25-'Steuerung Klapplisten'!$D$25,0)</f>
        <v>114</v>
      </c>
      <c r="E21" s="2">
        <f ca="1">OFFSET(IF('Steuerung Klapplisten'!$A$30=1,roh_2_3!D12,IF('Steuerung Klapplisten'!$A$30=2,roh_2_3!L12,IF('Steuerung Klapplisten'!$A$30=3,roh_2_3!T12,IF('Steuerung Klapplisten'!$A$30=4,roh_2_3!AB12,roh_2_3!AJ12)))),'Steuerung Klapplisten'!$A$79*'Steuerung Klapplisten'!$D$25-'Steuerung Klapplisten'!$D$25,0)</f>
        <v>67</v>
      </c>
      <c r="F21" s="11">
        <f ca="1">OFFSET(IF('Steuerung Klapplisten'!$A$30=1,roh_2_3!E12,IF('Steuerung Klapplisten'!$A$30=2,roh_2_3!M12,IF('Steuerung Klapplisten'!$A$30=3,roh_2_3!U12,IF('Steuerung Klapplisten'!$A$30=4,roh_2_3!AC12,roh_2_3!AK12)))),'Steuerung Klapplisten'!$A$79*'Steuerung Klapplisten'!$D$25-'Steuerung Klapplisten'!$D$25,0)</f>
        <v>-39</v>
      </c>
      <c r="G21" s="150">
        <f ca="1">OFFSET(IF('Steuerung Klapplisten'!$A$30=1,roh_2_3!F12,IF('Steuerung Klapplisten'!$A$30=2,roh_2_3!N12,IF('Steuerung Klapplisten'!$A$30=3,roh_2_3!V12,IF('Steuerung Klapplisten'!$A$30=4,roh_2_3!AD12,roh_2_3!AL12)))),'Steuerung Klapplisten'!$A$79*'Steuerung Klapplisten'!$D$25-'Steuerung Klapplisten'!$D$25,0)</f>
        <v>-17.727272727300001</v>
      </c>
      <c r="H21" s="2">
        <f ca="1">OFFSET(IF('Steuerung Klapplisten'!$A$30=1,roh_2_3!G12,IF('Steuerung Klapplisten'!$A$30=2,roh_2_3!O12,IF('Steuerung Klapplisten'!$A$30=3,roh_2_3!W12,IF('Steuerung Klapplisten'!$A$30=4,roh_2_3!AE12,roh_2_3!AM12)))),'Steuerung Klapplisten'!$A$79*'Steuerung Klapplisten'!$D$25-'Steuerung Klapplisten'!$D$25,0)</f>
        <v>-70</v>
      </c>
      <c r="I21" s="150">
        <f ca="1">OFFSET(IF('Steuerung Klapplisten'!$A$30=1,roh_2_3!H12,IF('Steuerung Klapplisten'!$A$30=2,roh_2_3!P12,IF('Steuerung Klapplisten'!$A$30=3,roh_2_3!X12,IF('Steuerung Klapplisten'!$A$30=4,roh_2_3!AF12,roh_2_3!AN12)))),'Steuerung Klapplisten'!$A$79*'Steuerung Klapplisten'!$D$25-'Steuerung Klapplisten'!$D$25,0)</f>
        <v>-27.8884462151</v>
      </c>
    </row>
    <row r="22" spans="1:11" x14ac:dyDescent="0.2">
      <c r="A22" s="56" t="s">
        <v>41</v>
      </c>
      <c r="B22" s="11">
        <f ca="1">OFFSET(IF('Steuerung Klapplisten'!$A$30=1,roh_2_3!A13,IF('Steuerung Klapplisten'!$A$30=2,roh_2_3!I13,IF('Steuerung Klapplisten'!$A$30=3,roh_2_3!Q13,IF('Steuerung Klapplisten'!$A$30=4,roh_2_3!Y13,roh_2_3!AG13)))),'Steuerung Klapplisten'!$A$79*'Steuerung Klapplisten'!$D$25-'Steuerung Klapplisten'!$D$25,0)</f>
        <v>263</v>
      </c>
      <c r="C22" s="3">
        <f t="shared" ca="1" si="0"/>
        <v>39.608433734939759</v>
      </c>
      <c r="D22" s="2">
        <f ca="1">OFFSET(IF('Steuerung Klapplisten'!$A$30=1,roh_2_3!C13,IF('Steuerung Klapplisten'!$A$30=2,roh_2_3!K13,IF('Steuerung Klapplisten'!$A$30=3,roh_2_3!S13,IF('Steuerung Klapplisten'!$A$30=4,roh_2_3!AA13,roh_2_3!AI13)))),'Steuerung Klapplisten'!$A$79*'Steuerung Klapplisten'!$D$25-'Steuerung Klapplisten'!$D$25,0)</f>
        <v>152</v>
      </c>
      <c r="E22" s="2">
        <f ca="1">OFFSET(IF('Steuerung Klapplisten'!$A$30=1,roh_2_3!D13,IF('Steuerung Klapplisten'!$A$30=2,roh_2_3!L13,IF('Steuerung Klapplisten'!$A$30=3,roh_2_3!T13,IF('Steuerung Klapplisten'!$A$30=4,roh_2_3!AB13,roh_2_3!AJ13)))),'Steuerung Klapplisten'!$A$79*'Steuerung Klapplisten'!$D$25-'Steuerung Klapplisten'!$D$25,0)</f>
        <v>111</v>
      </c>
      <c r="F22" s="11">
        <f ca="1">OFFSET(IF('Steuerung Klapplisten'!$A$30=1,roh_2_3!E13,IF('Steuerung Klapplisten'!$A$30=2,roh_2_3!M13,IF('Steuerung Klapplisten'!$A$30=3,roh_2_3!U13,IF('Steuerung Klapplisten'!$A$30=4,roh_2_3!AC13,roh_2_3!AK13)))),'Steuerung Klapplisten'!$A$79*'Steuerung Klapplisten'!$D$25-'Steuerung Klapplisten'!$D$25,0)</f>
        <v>11</v>
      </c>
      <c r="G22" s="150">
        <f ca="1">OFFSET(IF('Steuerung Klapplisten'!$A$30=1,roh_2_3!F13,IF('Steuerung Klapplisten'!$A$30=2,roh_2_3!N13,IF('Steuerung Klapplisten'!$A$30=3,roh_2_3!V13,IF('Steuerung Klapplisten'!$A$30=4,roh_2_3!AD13,roh_2_3!AL13)))),'Steuerung Klapplisten'!$A$79*'Steuerung Klapplisten'!$D$25-'Steuerung Klapplisten'!$D$25,0)</f>
        <v>4.3650793650999997</v>
      </c>
      <c r="H22" s="2">
        <f ca="1">OFFSET(IF('Steuerung Klapplisten'!$A$30=1,roh_2_3!G13,IF('Steuerung Klapplisten'!$A$30=2,roh_2_3!O13,IF('Steuerung Klapplisten'!$A$30=3,roh_2_3!W13,IF('Steuerung Klapplisten'!$A$30=4,roh_2_3!AE13,roh_2_3!AM13)))),'Steuerung Klapplisten'!$A$79*'Steuerung Klapplisten'!$D$25-'Steuerung Klapplisten'!$D$25,0)</f>
        <v>6</v>
      </c>
      <c r="I22" s="150">
        <f ca="1">OFFSET(IF('Steuerung Klapplisten'!$A$30=1,roh_2_3!H13,IF('Steuerung Klapplisten'!$A$30=2,roh_2_3!P13,IF('Steuerung Klapplisten'!$A$30=3,roh_2_3!X13,IF('Steuerung Klapplisten'!$A$30=4,roh_2_3!AF13,roh_2_3!AN13)))),'Steuerung Klapplisten'!$A$79*'Steuerung Klapplisten'!$D$25-'Steuerung Klapplisten'!$D$25,0)</f>
        <v>2.3346303501999999</v>
      </c>
    </row>
    <row r="23" spans="1:11" x14ac:dyDescent="0.2">
      <c r="A23" s="56" t="s">
        <v>221</v>
      </c>
      <c r="B23" s="11">
        <f ca="1">OFFSET(IF('Steuerung Klapplisten'!$A$30=1,roh_2_3!A14,IF('Steuerung Klapplisten'!$A$30=2,roh_2_3!I14,IF('Steuerung Klapplisten'!$A$30=3,roh_2_3!Q14,IF('Steuerung Klapplisten'!$A$30=4,roh_2_3!Y14,roh_2_3!AG14)))),'Steuerung Klapplisten'!$A$79*'Steuerung Klapplisten'!$D$25-'Steuerung Klapplisten'!$D$25,0)</f>
        <v>162</v>
      </c>
      <c r="C23" s="3">
        <f t="shared" ca="1" si="0"/>
        <v>24.397590361445783</v>
      </c>
      <c r="D23" s="2">
        <f ca="1">OFFSET(IF('Steuerung Klapplisten'!$A$30=1,roh_2_3!C14,IF('Steuerung Klapplisten'!$A$30=2,roh_2_3!K14,IF('Steuerung Klapplisten'!$A$30=3,roh_2_3!S14,IF('Steuerung Klapplisten'!$A$30=4,roh_2_3!AA14,roh_2_3!AI14)))),'Steuerung Klapplisten'!$A$79*'Steuerung Klapplisten'!$D$25-'Steuerung Klapplisten'!$D$25,0)</f>
        <v>80</v>
      </c>
      <c r="E23" s="2">
        <f ca="1">OFFSET(IF('Steuerung Klapplisten'!$A$30=1,roh_2_3!D14,IF('Steuerung Klapplisten'!$A$30=2,roh_2_3!L14,IF('Steuerung Klapplisten'!$A$30=3,roh_2_3!T14,IF('Steuerung Klapplisten'!$A$30=4,roh_2_3!AB14,roh_2_3!AJ14)))),'Steuerung Klapplisten'!$A$79*'Steuerung Klapplisten'!$D$25-'Steuerung Klapplisten'!$D$25,0)</f>
        <v>82</v>
      </c>
      <c r="F23" s="11">
        <f ca="1">OFFSET(IF('Steuerung Klapplisten'!$A$30=1,roh_2_3!E14,IF('Steuerung Klapplisten'!$A$30=2,roh_2_3!M14,IF('Steuerung Klapplisten'!$A$30=3,roh_2_3!U14,IF('Steuerung Klapplisten'!$A$30=4,roh_2_3!AC14,roh_2_3!AK14)))),'Steuerung Klapplisten'!$A$79*'Steuerung Klapplisten'!$D$25-'Steuerung Klapplisten'!$D$25,0)</f>
        <v>4</v>
      </c>
      <c r="G23" s="150">
        <f ca="1">OFFSET(IF('Steuerung Klapplisten'!$A$30=1,roh_2_3!F14,IF('Steuerung Klapplisten'!$A$30=2,roh_2_3!N14,IF('Steuerung Klapplisten'!$A$30=3,roh_2_3!V14,IF('Steuerung Klapplisten'!$A$30=4,roh_2_3!AD14,roh_2_3!AL14)))),'Steuerung Klapplisten'!$A$79*'Steuerung Klapplisten'!$D$25-'Steuerung Klapplisten'!$D$25,0)</f>
        <v>2.5316455696000002</v>
      </c>
      <c r="H23" s="2">
        <f ca="1">OFFSET(IF('Steuerung Klapplisten'!$A$30=1,roh_2_3!G14,IF('Steuerung Klapplisten'!$A$30=2,roh_2_3!O14,IF('Steuerung Klapplisten'!$A$30=3,roh_2_3!W14,IF('Steuerung Klapplisten'!$A$30=4,roh_2_3!AE14,roh_2_3!AM14)))),'Steuerung Klapplisten'!$A$79*'Steuerung Klapplisten'!$D$25-'Steuerung Klapplisten'!$D$25,0)</f>
        <v>2</v>
      </c>
      <c r="I23" s="150">
        <f ca="1">OFFSET(IF('Steuerung Klapplisten'!$A$30=1,roh_2_3!H14,IF('Steuerung Klapplisten'!$A$30=2,roh_2_3!P14,IF('Steuerung Klapplisten'!$A$30=3,roh_2_3!X14,IF('Steuerung Klapplisten'!$A$30=4,roh_2_3!AF14,roh_2_3!AN14)))),'Steuerung Klapplisten'!$A$79*'Steuerung Klapplisten'!$D$25-'Steuerung Klapplisten'!$D$25,0)</f>
        <v>1.25</v>
      </c>
    </row>
    <row r="24" spans="1:11" x14ac:dyDescent="0.2">
      <c r="A24" s="56" t="s">
        <v>14</v>
      </c>
      <c r="B24" s="11">
        <f ca="1">OFFSET(IF('Steuerung Klapplisten'!$A$30=1,roh_2_3!A15,IF('Steuerung Klapplisten'!$A$30=2,roh_2_3!I15,IF('Steuerung Klapplisten'!$A$30=3,roh_2_3!Q15,IF('Steuerung Klapplisten'!$A$30=4,roh_2_3!Y15,roh_2_3!AG15)))),'Steuerung Klapplisten'!$A$79*'Steuerung Klapplisten'!$D$25-'Steuerung Klapplisten'!$D$25,0)</f>
        <v>51</v>
      </c>
      <c r="C24" s="3">
        <f t="shared" ca="1" si="0"/>
        <v>7.6807228915662646</v>
      </c>
      <c r="D24" s="2" t="str">
        <f ca="1">OFFSET(IF('Steuerung Klapplisten'!$A$30=1,roh_2_3!C15,IF('Steuerung Klapplisten'!$A$30=2,roh_2_3!K15,IF('Steuerung Klapplisten'!$A$30=3,roh_2_3!S15,IF('Steuerung Klapplisten'!$A$30=4,roh_2_3!AA15,roh_2_3!AI15)))),'Steuerung Klapplisten'!$A$79*'Steuerung Klapplisten'!$D$25-'Steuerung Klapplisten'!$D$25,0)</f>
        <v>*</v>
      </c>
      <c r="E24" s="2" t="str">
        <f ca="1">OFFSET(IF('Steuerung Klapplisten'!$A$30=1,roh_2_3!D15,IF('Steuerung Klapplisten'!$A$30=2,roh_2_3!L15,IF('Steuerung Klapplisten'!$A$30=3,roh_2_3!T15,IF('Steuerung Klapplisten'!$A$30=4,roh_2_3!AB15,roh_2_3!AJ15)))),'Steuerung Klapplisten'!$A$79*'Steuerung Klapplisten'!$D$25-'Steuerung Klapplisten'!$D$25,0)</f>
        <v>*</v>
      </c>
      <c r="F24" s="11">
        <f ca="1">OFFSET(IF('Steuerung Klapplisten'!$A$30=1,roh_2_3!E15,IF('Steuerung Klapplisten'!$A$30=2,roh_2_3!M15,IF('Steuerung Klapplisten'!$A$30=3,roh_2_3!U15,IF('Steuerung Klapplisten'!$A$30=4,roh_2_3!AC15,roh_2_3!AK15)))),'Steuerung Klapplisten'!$A$79*'Steuerung Klapplisten'!$D$25-'Steuerung Klapplisten'!$D$25,0)</f>
        <v>-34</v>
      </c>
      <c r="G24" s="150">
        <f ca="1">OFFSET(IF('Steuerung Klapplisten'!$A$30=1,roh_2_3!F15,IF('Steuerung Klapplisten'!$A$30=2,roh_2_3!N15,IF('Steuerung Klapplisten'!$A$30=3,roh_2_3!V15,IF('Steuerung Klapplisten'!$A$30=4,roh_2_3!AD15,roh_2_3!AL15)))),'Steuerung Klapplisten'!$A$79*'Steuerung Klapplisten'!$D$25-'Steuerung Klapplisten'!$D$25,0)</f>
        <v>-40</v>
      </c>
      <c r="H24" s="2">
        <f ca="1">OFFSET(IF('Steuerung Klapplisten'!$A$30=1,roh_2_3!G15,IF('Steuerung Klapplisten'!$A$30=2,roh_2_3!O15,IF('Steuerung Klapplisten'!$A$30=3,roh_2_3!W15,IF('Steuerung Klapplisten'!$A$30=4,roh_2_3!AE15,roh_2_3!AM15)))),'Steuerung Klapplisten'!$A$79*'Steuerung Klapplisten'!$D$25-'Steuerung Klapplisten'!$D$25,0)</f>
        <v>-26</v>
      </c>
      <c r="I24" s="150">
        <f ca="1">OFFSET(IF('Steuerung Klapplisten'!$A$30=1,roh_2_3!H15,IF('Steuerung Klapplisten'!$A$30=2,roh_2_3!P15,IF('Steuerung Klapplisten'!$A$30=3,roh_2_3!X15,IF('Steuerung Klapplisten'!$A$30=4,roh_2_3!AF15,roh_2_3!AN15)))),'Steuerung Klapplisten'!$A$79*'Steuerung Klapplisten'!$D$25-'Steuerung Klapplisten'!$D$25,0)</f>
        <v>-33.766233766200003</v>
      </c>
    </row>
    <row r="25" spans="1:11" x14ac:dyDescent="0.2">
      <c r="A25" s="37" t="s">
        <v>4</v>
      </c>
      <c r="B25" s="11"/>
      <c r="C25" s="3"/>
      <c r="D25" s="2"/>
      <c r="E25" s="2"/>
      <c r="F25" s="11"/>
      <c r="G25" s="150"/>
      <c r="H25" s="2"/>
      <c r="I25" s="150"/>
    </row>
    <row r="26" spans="1:11" x14ac:dyDescent="0.2">
      <c r="A26" s="56" t="s">
        <v>36</v>
      </c>
      <c r="B26" s="11">
        <f ca="1">OFFSET(IF('Steuerung Klapplisten'!$A$30=1,roh_2_3!A17,IF('Steuerung Klapplisten'!$A$30=2,roh_2_3!I17,IF('Steuerung Klapplisten'!$A$30=3,roh_2_3!Q17,IF('Steuerung Klapplisten'!$A$30=4,roh_2_3!Y17,roh_2_3!AG17)))),'Steuerung Klapplisten'!$A$79*'Steuerung Klapplisten'!$D$25-'Steuerung Klapplisten'!$D$25,0)</f>
        <v>250</v>
      </c>
      <c r="C26" s="3">
        <f t="shared" ca="1" si="0"/>
        <v>37.650602409638559</v>
      </c>
      <c r="D26" s="2">
        <f ca="1">OFFSET(IF('Steuerung Klapplisten'!$A$30=1,roh_2_3!C17,IF('Steuerung Klapplisten'!$A$30=2,roh_2_3!K17,IF('Steuerung Klapplisten'!$A$30=3,roh_2_3!S17,IF('Steuerung Klapplisten'!$A$30=4,roh_2_3!AA17,roh_2_3!AI17)))),'Steuerung Klapplisten'!$A$79*'Steuerung Klapplisten'!$D$25-'Steuerung Klapplisten'!$D$25,0)</f>
        <v>141</v>
      </c>
      <c r="E26" s="2">
        <f ca="1">OFFSET(IF('Steuerung Klapplisten'!$A$30=1,roh_2_3!D17,IF('Steuerung Klapplisten'!$A$30=2,roh_2_3!L17,IF('Steuerung Klapplisten'!$A$30=3,roh_2_3!T17,IF('Steuerung Klapplisten'!$A$30=4,roh_2_3!AB17,roh_2_3!AJ17)))),'Steuerung Klapplisten'!$A$79*'Steuerung Klapplisten'!$D$25-'Steuerung Klapplisten'!$D$25,0)</f>
        <v>109</v>
      </c>
      <c r="F26" s="11">
        <f ca="1">OFFSET(IF('Steuerung Klapplisten'!$A$30=1,roh_2_3!E17,IF('Steuerung Klapplisten'!$A$30=2,roh_2_3!M17,IF('Steuerung Klapplisten'!$A$30=3,roh_2_3!U17,IF('Steuerung Klapplisten'!$A$30=4,roh_2_3!AC17,roh_2_3!AK17)))),'Steuerung Klapplisten'!$A$79*'Steuerung Klapplisten'!$D$25-'Steuerung Klapplisten'!$D$25,0)</f>
        <v>-14</v>
      </c>
      <c r="G26" s="150">
        <f ca="1">OFFSET(IF('Steuerung Klapplisten'!$A$30=1,roh_2_3!F17,IF('Steuerung Klapplisten'!$A$30=2,roh_2_3!N17,IF('Steuerung Klapplisten'!$A$30=3,roh_2_3!V17,IF('Steuerung Klapplisten'!$A$30=4,roh_2_3!AD17,roh_2_3!AL17)))),'Steuerung Klapplisten'!$A$79*'Steuerung Klapplisten'!$D$25-'Steuerung Klapplisten'!$D$25,0)</f>
        <v>-5.3030303029999999</v>
      </c>
      <c r="H26" s="2">
        <f ca="1">OFFSET(IF('Steuerung Klapplisten'!$A$30=1,roh_2_3!G17,IF('Steuerung Klapplisten'!$A$30=2,roh_2_3!O17,IF('Steuerung Klapplisten'!$A$30=3,roh_2_3!W17,IF('Steuerung Klapplisten'!$A$30=4,roh_2_3!AE17,roh_2_3!AM17)))),'Steuerung Klapplisten'!$A$79*'Steuerung Klapplisten'!$D$25-'Steuerung Klapplisten'!$D$25,0)</f>
        <v>9</v>
      </c>
      <c r="I26" s="150">
        <f ca="1">OFFSET(IF('Steuerung Klapplisten'!$A$30=1,roh_2_3!H17,IF('Steuerung Klapplisten'!$A$30=2,roh_2_3!P17,IF('Steuerung Klapplisten'!$A$30=3,roh_2_3!X17,IF('Steuerung Klapplisten'!$A$30=4,roh_2_3!AF17,roh_2_3!AN17)))),'Steuerung Klapplisten'!$A$79*'Steuerung Klapplisten'!$D$25-'Steuerung Klapplisten'!$D$25,0)</f>
        <v>3.7344398339999998</v>
      </c>
    </row>
    <row r="27" spans="1:11" x14ac:dyDescent="0.2">
      <c r="A27" s="56" t="s">
        <v>35</v>
      </c>
      <c r="B27" s="11">
        <f ca="1">OFFSET(IF('Steuerung Klapplisten'!$A$30=1,roh_2_3!A18,IF('Steuerung Klapplisten'!$A$30=2,roh_2_3!I18,IF('Steuerung Klapplisten'!$A$30=3,roh_2_3!Q18,IF('Steuerung Klapplisten'!$A$30=4,roh_2_3!Y18,roh_2_3!AG18)))),'Steuerung Klapplisten'!$A$79*'Steuerung Klapplisten'!$D$25-'Steuerung Klapplisten'!$D$25,0)</f>
        <v>296</v>
      </c>
      <c r="C27" s="3">
        <f t="shared" ca="1" si="0"/>
        <v>44.578313253012048</v>
      </c>
      <c r="D27" s="2">
        <f ca="1">OFFSET(IF('Steuerung Klapplisten'!$A$30=1,roh_2_3!C18,IF('Steuerung Klapplisten'!$A$30=2,roh_2_3!K18,IF('Steuerung Klapplisten'!$A$30=3,roh_2_3!S18,IF('Steuerung Klapplisten'!$A$30=4,roh_2_3!AA18,roh_2_3!AI18)))),'Steuerung Klapplisten'!$A$79*'Steuerung Klapplisten'!$D$25-'Steuerung Klapplisten'!$D$25,0)</f>
        <v>180</v>
      </c>
      <c r="E27" s="2">
        <f ca="1">OFFSET(IF('Steuerung Klapplisten'!$A$30=1,roh_2_3!D18,IF('Steuerung Klapplisten'!$A$30=2,roh_2_3!L18,IF('Steuerung Klapplisten'!$A$30=3,roh_2_3!T18,IF('Steuerung Klapplisten'!$A$30=4,roh_2_3!AB18,roh_2_3!AJ18)))),'Steuerung Klapplisten'!$A$79*'Steuerung Klapplisten'!$D$25-'Steuerung Klapplisten'!$D$25,0)</f>
        <v>116</v>
      </c>
      <c r="F27" s="11">
        <f ca="1">OFFSET(IF('Steuerung Klapplisten'!$A$30=1,roh_2_3!E18,IF('Steuerung Klapplisten'!$A$30=2,roh_2_3!M18,IF('Steuerung Klapplisten'!$A$30=3,roh_2_3!U18,IF('Steuerung Klapplisten'!$A$30=4,roh_2_3!AC18,roh_2_3!AK18)))),'Steuerung Klapplisten'!$A$79*'Steuerung Klapplisten'!$D$25-'Steuerung Klapplisten'!$D$25,0)</f>
        <v>-16</v>
      </c>
      <c r="G27" s="150">
        <f ca="1">OFFSET(IF('Steuerung Klapplisten'!$A$30=1,roh_2_3!F18,IF('Steuerung Klapplisten'!$A$30=2,roh_2_3!N18,IF('Steuerung Klapplisten'!$A$30=3,roh_2_3!V18,IF('Steuerung Klapplisten'!$A$30=4,roh_2_3!AD18,roh_2_3!AL18)))),'Steuerung Klapplisten'!$A$79*'Steuerung Klapplisten'!$D$25-'Steuerung Klapplisten'!$D$25,0)</f>
        <v>-5.1282051282000003</v>
      </c>
      <c r="H27" s="2">
        <f ca="1">OFFSET(IF('Steuerung Klapplisten'!$A$30=1,roh_2_3!G18,IF('Steuerung Klapplisten'!$A$30=2,roh_2_3!O18,IF('Steuerung Klapplisten'!$A$30=3,roh_2_3!W18,IF('Steuerung Klapplisten'!$A$30=4,roh_2_3!AE18,roh_2_3!AM18)))),'Steuerung Klapplisten'!$A$79*'Steuerung Klapplisten'!$D$25-'Steuerung Klapplisten'!$D$25,0)</f>
        <v>-71</v>
      </c>
      <c r="I27" s="150">
        <f ca="1">OFFSET(IF('Steuerung Klapplisten'!$A$30=1,roh_2_3!H18,IF('Steuerung Klapplisten'!$A$30=2,roh_2_3!P18,IF('Steuerung Klapplisten'!$A$30=3,roh_2_3!X18,IF('Steuerung Klapplisten'!$A$30=4,roh_2_3!AF18,roh_2_3!AN18)))),'Steuerung Klapplisten'!$A$79*'Steuerung Klapplisten'!$D$25-'Steuerung Klapplisten'!$D$25,0)</f>
        <v>-19.346049046299999</v>
      </c>
    </row>
    <row r="28" spans="1:11" x14ac:dyDescent="0.2">
      <c r="A28" s="56" t="s">
        <v>34</v>
      </c>
      <c r="B28" s="11">
        <f ca="1">OFFSET(IF('Steuerung Klapplisten'!$A$30=1,roh_2_3!A19,IF('Steuerung Klapplisten'!$A$30=2,roh_2_3!I19,IF('Steuerung Klapplisten'!$A$30=3,roh_2_3!Q19,IF('Steuerung Klapplisten'!$A$30=4,roh_2_3!Y19,roh_2_3!AG19)))),'Steuerung Klapplisten'!$A$79*'Steuerung Klapplisten'!$D$25-'Steuerung Klapplisten'!$D$25,0)</f>
        <v>34</v>
      </c>
      <c r="C28" s="3">
        <f t="shared" ca="1" si="0"/>
        <v>5.1204819277108431</v>
      </c>
      <c r="D28" s="2">
        <f ca="1">OFFSET(IF('Steuerung Klapplisten'!$A$30=1,roh_2_3!C19,IF('Steuerung Klapplisten'!$A$30=2,roh_2_3!K19,IF('Steuerung Klapplisten'!$A$30=3,roh_2_3!S19,IF('Steuerung Klapplisten'!$A$30=4,roh_2_3!AA19,roh_2_3!AI19)))),'Steuerung Klapplisten'!$A$79*'Steuerung Klapplisten'!$D$25-'Steuerung Klapplisten'!$D$25,0)</f>
        <v>19</v>
      </c>
      <c r="E28" s="2">
        <f ca="1">OFFSET(IF('Steuerung Klapplisten'!$A$30=1,roh_2_3!D19,IF('Steuerung Klapplisten'!$A$30=2,roh_2_3!L19,IF('Steuerung Klapplisten'!$A$30=3,roh_2_3!T19,IF('Steuerung Klapplisten'!$A$30=4,roh_2_3!AB19,roh_2_3!AJ19)))),'Steuerung Klapplisten'!$A$79*'Steuerung Klapplisten'!$D$25-'Steuerung Klapplisten'!$D$25,0)</f>
        <v>15</v>
      </c>
      <c r="F28" s="11">
        <f ca="1">OFFSET(IF('Steuerung Klapplisten'!$A$30=1,roh_2_3!E19,IF('Steuerung Klapplisten'!$A$30=2,roh_2_3!M19,IF('Steuerung Klapplisten'!$A$30=3,roh_2_3!U19,IF('Steuerung Klapplisten'!$A$30=4,roh_2_3!AC19,roh_2_3!AK19)))),'Steuerung Klapplisten'!$A$79*'Steuerung Klapplisten'!$D$25-'Steuerung Klapplisten'!$D$25,0)</f>
        <v>-6</v>
      </c>
      <c r="G28" s="150">
        <f ca="1">OFFSET(IF('Steuerung Klapplisten'!$A$30=1,roh_2_3!F19,IF('Steuerung Klapplisten'!$A$30=2,roh_2_3!N19,IF('Steuerung Klapplisten'!$A$30=3,roh_2_3!V19,IF('Steuerung Klapplisten'!$A$30=4,roh_2_3!AD19,roh_2_3!AL19)))),'Steuerung Klapplisten'!$A$79*'Steuerung Klapplisten'!$D$25-'Steuerung Klapplisten'!$D$25,0)</f>
        <v>-15</v>
      </c>
      <c r="H28" s="2">
        <f ca="1">OFFSET(IF('Steuerung Klapplisten'!$A$30=1,roh_2_3!G19,IF('Steuerung Klapplisten'!$A$30=2,roh_2_3!O19,IF('Steuerung Klapplisten'!$A$30=3,roh_2_3!W19,IF('Steuerung Klapplisten'!$A$30=4,roh_2_3!AE19,roh_2_3!AM19)))),'Steuerung Klapplisten'!$A$79*'Steuerung Klapplisten'!$D$25-'Steuerung Klapplisten'!$D$25,0)</f>
        <v>-4</v>
      </c>
      <c r="I28" s="150">
        <f ca="1">OFFSET(IF('Steuerung Klapplisten'!$A$30=1,roh_2_3!H19,IF('Steuerung Klapplisten'!$A$30=2,roh_2_3!P19,IF('Steuerung Klapplisten'!$A$30=3,roh_2_3!X19,IF('Steuerung Klapplisten'!$A$30=4,roh_2_3!AF19,roh_2_3!AN19)))),'Steuerung Klapplisten'!$A$79*'Steuerung Klapplisten'!$D$25-'Steuerung Klapplisten'!$D$25,0)</f>
        <v>-10.5263157895</v>
      </c>
    </row>
    <row r="29" spans="1:11" x14ac:dyDescent="0.2">
      <c r="A29" s="56" t="s">
        <v>218</v>
      </c>
      <c r="B29" s="11">
        <f ca="1">OFFSET(IF('Steuerung Klapplisten'!$A$30=1,roh_2_3!A20,IF('Steuerung Klapplisten'!$A$30=2,roh_2_3!I20,IF('Steuerung Klapplisten'!$A$30=3,roh_2_3!Q20,IF('Steuerung Klapplisten'!$A$30=4,roh_2_3!Y20,roh_2_3!AG20)))),'Steuerung Klapplisten'!$A$79*'Steuerung Klapplisten'!$D$25-'Steuerung Klapplisten'!$D$25,0)</f>
        <v>63</v>
      </c>
      <c r="C29" s="3">
        <f t="shared" ca="1" si="0"/>
        <v>9.4879518072289155</v>
      </c>
      <c r="D29" s="2">
        <f ca="1">OFFSET(IF('Steuerung Klapplisten'!$A$30=1,roh_2_3!C20,IF('Steuerung Klapplisten'!$A$30=2,roh_2_3!K20,IF('Steuerung Klapplisten'!$A$30=3,roh_2_3!S20,IF('Steuerung Klapplisten'!$A$30=4,roh_2_3!AA20,roh_2_3!AI20)))),'Steuerung Klapplisten'!$A$79*'Steuerung Klapplisten'!$D$25-'Steuerung Klapplisten'!$D$25,0)</f>
        <v>33</v>
      </c>
      <c r="E29" s="2">
        <f ca="1">OFFSET(IF('Steuerung Klapplisten'!$A$30=1,roh_2_3!D20,IF('Steuerung Klapplisten'!$A$30=2,roh_2_3!L20,IF('Steuerung Klapplisten'!$A$30=3,roh_2_3!T20,IF('Steuerung Klapplisten'!$A$30=4,roh_2_3!AB20,roh_2_3!AJ20)))),'Steuerung Klapplisten'!$A$79*'Steuerung Klapplisten'!$D$25-'Steuerung Klapplisten'!$D$25,0)</f>
        <v>30</v>
      </c>
      <c r="F29" s="11">
        <f ca="1">OFFSET(IF('Steuerung Klapplisten'!$A$30=1,roh_2_3!E20,IF('Steuerung Klapplisten'!$A$30=2,roh_2_3!M20,IF('Steuerung Klapplisten'!$A$30=3,roh_2_3!U20,IF('Steuerung Klapplisten'!$A$30=4,roh_2_3!AC20,roh_2_3!AK20)))),'Steuerung Klapplisten'!$A$79*'Steuerung Klapplisten'!$D$25-'Steuerung Klapplisten'!$D$25,0)</f>
        <v>-11</v>
      </c>
      <c r="G29" s="150">
        <f ca="1">OFFSET(IF('Steuerung Klapplisten'!$A$30=1,roh_2_3!F20,IF('Steuerung Klapplisten'!$A$30=2,roh_2_3!N20,IF('Steuerung Klapplisten'!$A$30=3,roh_2_3!V20,IF('Steuerung Klapplisten'!$A$30=4,roh_2_3!AD20,roh_2_3!AL20)))),'Steuerung Klapplisten'!$A$79*'Steuerung Klapplisten'!$D$25-'Steuerung Klapplisten'!$D$25,0)</f>
        <v>-14.864864864899999</v>
      </c>
      <c r="H29" s="2">
        <f ca="1">OFFSET(IF('Steuerung Klapplisten'!$A$30=1,roh_2_3!G20,IF('Steuerung Klapplisten'!$A$30=2,roh_2_3!O20,IF('Steuerung Klapplisten'!$A$30=3,roh_2_3!W20,IF('Steuerung Klapplisten'!$A$30=4,roh_2_3!AE20,roh_2_3!AM20)))),'Steuerung Klapplisten'!$A$79*'Steuerung Klapplisten'!$D$25-'Steuerung Klapplisten'!$D$25,0)</f>
        <v>-14</v>
      </c>
      <c r="I29" s="150">
        <f ca="1">OFFSET(IF('Steuerung Klapplisten'!$A$30=1,roh_2_3!H20,IF('Steuerung Klapplisten'!$A$30=2,roh_2_3!P20,IF('Steuerung Klapplisten'!$A$30=3,roh_2_3!X20,IF('Steuerung Klapplisten'!$A$30=4,roh_2_3!AF20,roh_2_3!AN20)))),'Steuerung Klapplisten'!$A$79*'Steuerung Klapplisten'!$D$25-'Steuerung Klapplisten'!$D$25,0)</f>
        <v>-18.181818181800001</v>
      </c>
    </row>
    <row r="30" spans="1:11" x14ac:dyDescent="0.2">
      <c r="A30" s="56" t="s">
        <v>14</v>
      </c>
      <c r="B30" s="11">
        <f>IF('Steuerung Klapplisten'!$A$30=1,roh_2_3!A21,IF('Steuerung Klapplisten'!$A$30=2,roh_2_3!I21,IF('Steuerung Klapplisten'!$A$30=3,roh_2_3!Q21,IF('Steuerung Klapplisten'!$A$30=4,roh_2_3!Y21,roh_2_3!AG21))))</f>
        <v>21</v>
      </c>
      <c r="C30" s="3">
        <f t="shared" ca="1" si="0"/>
        <v>3.1626506024096384</v>
      </c>
      <c r="D30" s="2">
        <f ca="1">OFFSET(IF('Steuerung Klapplisten'!$A$30=1,roh_2_3!C21,IF('Steuerung Klapplisten'!$A$30=2,roh_2_3!K21,IF('Steuerung Klapplisten'!$A$30=3,roh_2_3!S21,IF('Steuerung Klapplisten'!$A$30=4,roh_2_3!AA21,roh_2_3!AI21)))),'Steuerung Klapplisten'!$A$79*'Steuerung Klapplisten'!$D$25-'Steuerung Klapplisten'!$D$25,0)</f>
        <v>13</v>
      </c>
      <c r="E30" s="2">
        <f ca="1">OFFSET(IF('Steuerung Klapplisten'!$A$30=1,roh_2_3!D21,IF('Steuerung Klapplisten'!$A$30=2,roh_2_3!L21,IF('Steuerung Klapplisten'!$A$30=3,roh_2_3!T21,IF('Steuerung Klapplisten'!$A$30=4,roh_2_3!AB21,roh_2_3!AJ21)))),'Steuerung Klapplisten'!$A$79*'Steuerung Klapplisten'!$D$25-'Steuerung Klapplisten'!$D$25,0)</f>
        <v>8</v>
      </c>
      <c r="F30" s="11">
        <f ca="1">OFFSET(IF('Steuerung Klapplisten'!$A$30=1,roh_2_3!E21,IF('Steuerung Klapplisten'!$A$30=2,roh_2_3!M21,IF('Steuerung Klapplisten'!$A$30=3,roh_2_3!U21,IF('Steuerung Klapplisten'!$A$30=4,roh_2_3!AC21,roh_2_3!AK21)))),'Steuerung Klapplisten'!$A$79*'Steuerung Klapplisten'!$D$25-'Steuerung Klapplisten'!$D$25,0)</f>
        <v>-8</v>
      </c>
      <c r="G30" s="150">
        <f ca="1">OFFSET(IF('Steuerung Klapplisten'!$A$30=1,roh_2_3!F21,IF('Steuerung Klapplisten'!$A$30=2,roh_2_3!N21,IF('Steuerung Klapplisten'!$A$30=3,roh_2_3!V21,IF('Steuerung Klapplisten'!$A$30=4,roh_2_3!AD21,roh_2_3!AL21)))),'Steuerung Klapplisten'!$A$79*'Steuerung Klapplisten'!$D$25-'Steuerung Klapplisten'!$D$25,0)</f>
        <v>-27.5862068966</v>
      </c>
      <c r="H30" s="2">
        <f ca="1">OFFSET(IF('Steuerung Klapplisten'!$A$30=1,roh_2_3!G21,IF('Steuerung Klapplisten'!$A$30=2,roh_2_3!O21,IF('Steuerung Klapplisten'!$A$30=3,roh_2_3!W21,IF('Steuerung Klapplisten'!$A$30=4,roh_2_3!AE21,roh_2_3!AM21)))),'Steuerung Klapplisten'!$A$79*'Steuerung Klapplisten'!$D$25-'Steuerung Klapplisten'!$D$25,0)</f>
        <v>-2</v>
      </c>
      <c r="I30" s="150">
        <f ca="1">OFFSET(IF('Steuerung Klapplisten'!$A$30=1,roh_2_3!H21,IF('Steuerung Klapplisten'!$A$30=2,roh_2_3!P21,IF('Steuerung Klapplisten'!$A$30=3,roh_2_3!X21,IF('Steuerung Klapplisten'!$A$30=4,roh_2_3!AF21,roh_2_3!AN21)))),'Steuerung Klapplisten'!$A$79*'Steuerung Klapplisten'!$D$25-'Steuerung Klapplisten'!$D$25,0)</f>
        <v>-8.6956521738999992</v>
      </c>
    </row>
    <row r="31" spans="1:11" x14ac:dyDescent="0.2">
      <c r="A31" s="55" t="s">
        <v>5</v>
      </c>
      <c r="B31" s="11"/>
      <c r="C31" s="3"/>
      <c r="D31" s="2"/>
      <c r="E31" s="2"/>
      <c r="F31" s="11"/>
      <c r="G31" s="150"/>
      <c r="H31" s="2"/>
      <c r="I31" s="150"/>
    </row>
    <row r="32" spans="1:11" x14ac:dyDescent="0.2">
      <c r="A32" s="40" t="s">
        <v>33</v>
      </c>
      <c r="B32" s="11">
        <f ca="1">OFFSET(IF('Steuerung Klapplisten'!$A$30=1,roh_2_3!A23,IF('Steuerung Klapplisten'!$A$30=2,roh_2_3!I23,IF('Steuerung Klapplisten'!$A$30=3,roh_2_3!Q23,IF('Steuerung Klapplisten'!$A$30=4,roh_2_3!Y23,roh_2_3!AG23)))),'Steuerung Klapplisten'!$A$79*'Steuerung Klapplisten'!$D$25-'Steuerung Klapplisten'!$D$25,0)</f>
        <v>388</v>
      </c>
      <c r="C32" s="3">
        <f t="shared" ca="1" si="0"/>
        <v>58.433734939759042</v>
      </c>
      <c r="D32" s="2">
        <f ca="1">OFFSET(IF('Steuerung Klapplisten'!$A$30=1,roh_2_3!C23,IF('Steuerung Klapplisten'!$A$30=2,roh_2_3!K23,IF('Steuerung Klapplisten'!$A$30=3,roh_2_3!S23,IF('Steuerung Klapplisten'!$A$30=4,roh_2_3!AA23,roh_2_3!AI23)))),'Steuerung Klapplisten'!$A$79*'Steuerung Klapplisten'!$D$25-'Steuerung Klapplisten'!$D$25,0)</f>
        <v>221</v>
      </c>
      <c r="E32" s="2">
        <f ca="1">OFFSET(IF('Steuerung Klapplisten'!$A$30=1,roh_2_3!D23,IF('Steuerung Klapplisten'!$A$30=2,roh_2_3!L23,IF('Steuerung Klapplisten'!$A$30=3,roh_2_3!T23,IF('Steuerung Klapplisten'!$A$30=4,roh_2_3!AB23,roh_2_3!AJ23)))),'Steuerung Klapplisten'!$A$79*'Steuerung Klapplisten'!$D$25-'Steuerung Klapplisten'!$D$25,0)</f>
        <v>167</v>
      </c>
      <c r="F32" s="11">
        <f ca="1">OFFSET(IF('Steuerung Klapplisten'!$A$30=1,roh_2_3!E23,IF('Steuerung Klapplisten'!$A$30=2,roh_2_3!M23,IF('Steuerung Klapplisten'!$A$30=3,roh_2_3!U23,IF('Steuerung Klapplisten'!$A$30=4,roh_2_3!AC23,roh_2_3!AK23)))),'Steuerung Klapplisten'!$A$79*'Steuerung Klapplisten'!$D$25-'Steuerung Klapplisten'!$D$25,0)</f>
        <v>36</v>
      </c>
      <c r="G32" s="150">
        <f ca="1">OFFSET(IF('Steuerung Klapplisten'!$A$30=1,roh_2_3!F23,IF('Steuerung Klapplisten'!$A$30=2,roh_2_3!N23,IF('Steuerung Klapplisten'!$A$30=3,roh_2_3!V23,IF('Steuerung Klapplisten'!$A$30=4,roh_2_3!AD23,roh_2_3!AL23)))),'Steuerung Klapplisten'!$A$79*'Steuerung Klapplisten'!$D$25-'Steuerung Klapplisten'!$D$25,0)</f>
        <v>10.227272727300001</v>
      </c>
      <c r="H32" s="2">
        <f ca="1">OFFSET(IF('Steuerung Klapplisten'!$A$30=1,roh_2_3!G23,IF('Steuerung Klapplisten'!$A$30=2,roh_2_3!O23,IF('Steuerung Klapplisten'!$A$30=3,roh_2_3!W23,IF('Steuerung Klapplisten'!$A$30=4,roh_2_3!AE23,roh_2_3!AM23)))),'Steuerung Klapplisten'!$A$79*'Steuerung Klapplisten'!$D$25-'Steuerung Klapplisten'!$D$25,0)</f>
        <v>22</v>
      </c>
      <c r="I32" s="150">
        <f ca="1">OFFSET(IF('Steuerung Klapplisten'!$A$30=1,roh_2_3!H23,IF('Steuerung Klapplisten'!$A$30=2,roh_2_3!P23,IF('Steuerung Klapplisten'!$A$30=3,roh_2_3!X23,IF('Steuerung Klapplisten'!$A$30=4,roh_2_3!AF23,roh_2_3!AN23)))),'Steuerung Klapplisten'!$A$79*'Steuerung Klapplisten'!$D$25-'Steuerung Klapplisten'!$D$25,0)</f>
        <v>6.0109289617000004</v>
      </c>
    </row>
    <row r="33" spans="1:9" x14ac:dyDescent="0.2">
      <c r="A33" s="40" t="s">
        <v>32</v>
      </c>
      <c r="B33" s="11">
        <f ca="1">OFFSET(IF('Steuerung Klapplisten'!$A$30=1,roh_2_3!A24,IF('Steuerung Klapplisten'!$A$30=2,roh_2_3!I24,IF('Steuerung Klapplisten'!$A$30=3,roh_2_3!Q24,IF('Steuerung Klapplisten'!$A$30=4,roh_2_3!Y24,roh_2_3!AG24)))),'Steuerung Klapplisten'!$A$79*'Steuerung Klapplisten'!$D$25-'Steuerung Klapplisten'!$D$25,0)</f>
        <v>260</v>
      </c>
      <c r="C33" s="3">
        <f t="shared" ca="1" si="0"/>
        <v>39.156626506024097</v>
      </c>
      <c r="D33" s="2">
        <f ca="1">OFFSET(IF('Steuerung Klapplisten'!$A$30=1,roh_2_3!C24,IF('Steuerung Klapplisten'!$A$30=2,roh_2_3!K24,IF('Steuerung Klapplisten'!$A$30=3,roh_2_3!S24,IF('Steuerung Klapplisten'!$A$30=4,roh_2_3!AA24,roh_2_3!AI24)))),'Steuerung Klapplisten'!$A$79*'Steuerung Klapplisten'!$D$25-'Steuerung Klapplisten'!$D$25,0)</f>
        <v>154</v>
      </c>
      <c r="E33" s="2">
        <f ca="1">OFFSET(IF('Steuerung Klapplisten'!$A$30=1,roh_2_3!D24,IF('Steuerung Klapplisten'!$A$30=2,roh_2_3!L24,IF('Steuerung Klapplisten'!$A$30=3,roh_2_3!T24,IF('Steuerung Klapplisten'!$A$30=4,roh_2_3!AB24,roh_2_3!AJ24)))),'Steuerung Klapplisten'!$A$79*'Steuerung Klapplisten'!$D$25-'Steuerung Klapplisten'!$D$25,0)</f>
        <v>106</v>
      </c>
      <c r="F33" s="11">
        <f ca="1">OFFSET(IF('Steuerung Klapplisten'!$A$30=1,roh_2_3!E24,IF('Steuerung Klapplisten'!$A$30=2,roh_2_3!M24,IF('Steuerung Klapplisten'!$A$30=3,roh_2_3!U24,IF('Steuerung Klapplisten'!$A$30=4,roh_2_3!AC24,roh_2_3!AK24)))),'Steuerung Klapplisten'!$A$79*'Steuerung Klapplisten'!$D$25-'Steuerung Klapplisten'!$D$25,0)</f>
        <v>-86</v>
      </c>
      <c r="G33" s="150">
        <f ca="1">OFFSET(IF('Steuerung Klapplisten'!$A$30=1,roh_2_3!F24,IF('Steuerung Klapplisten'!$A$30=2,roh_2_3!N24,IF('Steuerung Klapplisten'!$A$30=3,roh_2_3!V24,IF('Steuerung Klapplisten'!$A$30=4,roh_2_3!AD24,roh_2_3!AL24)))),'Steuerung Klapplisten'!$A$79*'Steuerung Klapplisten'!$D$25-'Steuerung Klapplisten'!$D$25,0)</f>
        <v>-24.855491329500001</v>
      </c>
      <c r="H33" s="2">
        <f ca="1">OFFSET(IF('Steuerung Klapplisten'!$A$30=1,roh_2_3!G24,IF('Steuerung Klapplisten'!$A$30=2,roh_2_3!O24,IF('Steuerung Klapplisten'!$A$30=3,roh_2_3!W24,IF('Steuerung Klapplisten'!$A$30=4,roh_2_3!AE24,roh_2_3!AM24)))),'Steuerung Klapplisten'!$A$79*'Steuerung Klapplisten'!$D$25-'Steuerung Klapplisten'!$D$25,0)</f>
        <v>-108</v>
      </c>
      <c r="I33" s="150">
        <f ca="1">OFFSET(IF('Steuerung Klapplisten'!$A$30=1,roh_2_3!H24,IF('Steuerung Klapplisten'!$A$30=2,roh_2_3!P24,IF('Steuerung Klapplisten'!$A$30=3,roh_2_3!X24,IF('Steuerung Klapplisten'!$A$30=4,roh_2_3!AF24,roh_2_3!AN24)))),'Steuerung Klapplisten'!$A$79*'Steuerung Klapplisten'!$D$25-'Steuerung Klapplisten'!$D$25,0)</f>
        <v>-29.347826087000001</v>
      </c>
    </row>
    <row r="34" spans="1:9" x14ac:dyDescent="0.2">
      <c r="A34" s="40" t="s">
        <v>14</v>
      </c>
      <c r="B34" s="11">
        <f ca="1">OFFSET(IF('Steuerung Klapplisten'!$A$30=1,roh_2_3!A25,IF('Steuerung Klapplisten'!$A$30=2,roh_2_3!I25,IF('Steuerung Klapplisten'!$A$30=3,roh_2_3!Q25,IF('Steuerung Klapplisten'!$A$30=4,roh_2_3!Y25,roh_2_3!AG25)))),'Steuerung Klapplisten'!$A$79*'Steuerung Klapplisten'!$D$25-'Steuerung Klapplisten'!$D$25,0)</f>
        <v>16</v>
      </c>
      <c r="C34" s="3">
        <f ca="1">IF(ISNUMBER($B34),IF(AND(ISNUMBER($B$10),$B$10&lt;&gt;0),$B34/$B$10*100,"x"),"x")</f>
        <v>2.4096385542168677</v>
      </c>
      <c r="D34" s="2">
        <f ca="1">OFFSET(IF('Steuerung Klapplisten'!$A$30=1,roh_2_3!C25,IF('Steuerung Klapplisten'!$A$30=2,roh_2_3!K25,IF('Steuerung Klapplisten'!$A$30=3,roh_2_3!S25,IF('Steuerung Klapplisten'!$A$30=4,roh_2_3!AA25,roh_2_3!AI25)))),'Steuerung Klapplisten'!$A$79*'Steuerung Klapplisten'!$D$25-'Steuerung Klapplisten'!$D$25,0)</f>
        <v>11</v>
      </c>
      <c r="E34" s="2">
        <f ca="1">OFFSET(IF('Steuerung Klapplisten'!$A$30=1,roh_2_3!D25,IF('Steuerung Klapplisten'!$A$30=2,roh_2_3!L25,IF('Steuerung Klapplisten'!$A$30=3,roh_2_3!T25,IF('Steuerung Klapplisten'!$A$30=4,roh_2_3!AB25,roh_2_3!AJ25)))),'Steuerung Klapplisten'!$A$79*'Steuerung Klapplisten'!$D$25-'Steuerung Klapplisten'!$D$25,0)</f>
        <v>5</v>
      </c>
      <c r="F34" s="11">
        <f ca="1">OFFSET(IF('Steuerung Klapplisten'!$A$30=1,roh_2_3!E25,IF('Steuerung Klapplisten'!$A$30=2,roh_2_3!M25,IF('Steuerung Klapplisten'!$A$30=3,roh_2_3!U25,IF('Steuerung Klapplisten'!$A$30=4,roh_2_3!AC25,roh_2_3!AK25)))),'Steuerung Klapplisten'!$A$79*'Steuerung Klapplisten'!$D$25-'Steuerung Klapplisten'!$D$25,0)</f>
        <v>-5</v>
      </c>
      <c r="G34" s="150">
        <f ca="1">OFFSET(IF('Steuerung Klapplisten'!$A$30=1,roh_2_3!F25,IF('Steuerung Klapplisten'!$A$30=2,roh_2_3!N25,IF('Steuerung Klapplisten'!$A$30=3,roh_2_3!V25,IF('Steuerung Klapplisten'!$A$30=4,roh_2_3!AD25,roh_2_3!AL25)))),'Steuerung Klapplisten'!$A$79*'Steuerung Klapplisten'!$D$25-'Steuerung Klapplisten'!$D$25,0)</f>
        <v>-23.8095238095</v>
      </c>
      <c r="H34" s="2">
        <f ca="1">OFFSET(IF('Steuerung Klapplisten'!$A$30=1,roh_2_3!G25,IF('Steuerung Klapplisten'!$A$30=2,roh_2_3!O25,IF('Steuerung Klapplisten'!$A$30=3,roh_2_3!W25,IF('Steuerung Klapplisten'!$A$30=4,roh_2_3!AE25,roh_2_3!AM25)))),'Steuerung Klapplisten'!$A$79*'Steuerung Klapplisten'!$D$25-'Steuerung Klapplisten'!$D$25,0)</f>
        <v>4</v>
      </c>
      <c r="I34" s="150">
        <f ca="1">OFFSET(IF('Steuerung Klapplisten'!$A$30=1,roh_2_3!H25,IF('Steuerung Klapplisten'!$A$30=2,roh_2_3!P25,IF('Steuerung Klapplisten'!$A$30=3,roh_2_3!X25,IF('Steuerung Klapplisten'!$A$30=4,roh_2_3!AF25,roh_2_3!AN25)))),'Steuerung Klapplisten'!$A$79*'Steuerung Klapplisten'!$D$25-'Steuerung Klapplisten'!$D$25,0)</f>
        <v>33.333333333299997</v>
      </c>
    </row>
    <row r="35" spans="1:9" x14ac:dyDescent="0.2">
      <c r="A35" s="37" t="s">
        <v>219</v>
      </c>
      <c r="B35" s="11"/>
      <c r="C35" s="3"/>
      <c r="D35" s="2"/>
      <c r="E35" s="2"/>
      <c r="F35" s="11"/>
      <c r="G35" s="150"/>
      <c r="H35" s="2"/>
      <c r="I35" s="150"/>
    </row>
    <row r="36" spans="1:9" x14ac:dyDescent="0.2">
      <c r="A36" s="40" t="s">
        <v>220</v>
      </c>
      <c r="B36" s="11">
        <f ca="1">OFFSET(IF('Steuerung Klapplisten'!$A$30=1,roh_2_3!A27,IF('Steuerung Klapplisten'!$A$30=2,roh_2_3!I27,IF('Steuerung Klapplisten'!$A$30=3,roh_2_3!Q27,IF('Steuerung Klapplisten'!$A$30=4,roh_2_3!Y27,roh_2_3!AG27)))),'Steuerung Klapplisten'!$A$79*'Steuerung Klapplisten'!$D$25-'Steuerung Klapplisten'!$D$25,0)</f>
        <v>314</v>
      </c>
      <c r="C36" s="3">
        <f ca="1">IF(ISNUMBER($B36),IF(AND(ISNUMBER($B$10),$B$10&lt;&gt;0),$B36/$B$10*100,"x"),"x")</f>
        <v>47.289156626506021</v>
      </c>
      <c r="D36" s="2">
        <f ca="1">OFFSET(IF('Steuerung Klapplisten'!$A$30=1,roh_2_3!C27,IF('Steuerung Klapplisten'!$A$30=2,roh_2_3!K27,IF('Steuerung Klapplisten'!$A$30=3,roh_2_3!S27,IF('Steuerung Klapplisten'!$A$30=4,roh_2_3!AA27,roh_2_3!AI27)))),'Steuerung Klapplisten'!$A$79*'Steuerung Klapplisten'!$D$25-'Steuerung Klapplisten'!$D$25,0)</f>
        <v>191</v>
      </c>
      <c r="E36" s="2">
        <f ca="1">OFFSET(IF('Steuerung Klapplisten'!$A$30=1,roh_2_3!D27,IF('Steuerung Klapplisten'!$A$30=2,roh_2_3!L27,IF('Steuerung Klapplisten'!$A$30=3,roh_2_3!T27,IF('Steuerung Klapplisten'!$A$30=4,roh_2_3!AB27,roh_2_3!AJ27)))),'Steuerung Klapplisten'!$A$79*'Steuerung Klapplisten'!$D$25-'Steuerung Klapplisten'!$D$25,0)</f>
        <v>123</v>
      </c>
      <c r="F36" s="11">
        <f ca="1">OFFSET(IF('Steuerung Klapplisten'!$A$30=1,roh_2_3!E27,IF('Steuerung Klapplisten'!$A$30=2,roh_2_3!M27,IF('Steuerung Klapplisten'!$A$30=3,roh_2_3!U27,IF('Steuerung Klapplisten'!$A$30=4,roh_2_3!AC27,roh_2_3!AK27)))),'Steuerung Klapplisten'!$A$79*'Steuerung Klapplisten'!$D$25-'Steuerung Klapplisten'!$D$25,0)</f>
        <v>-59</v>
      </c>
      <c r="G36" s="150">
        <f ca="1">OFFSET(IF('Steuerung Klapplisten'!$A$30=1,roh_2_3!F27,IF('Steuerung Klapplisten'!$A$30=2,roh_2_3!N27,IF('Steuerung Klapplisten'!$A$30=3,roh_2_3!V27,IF('Steuerung Klapplisten'!$A$30=4,roh_2_3!AD27,roh_2_3!AL27)))),'Steuerung Klapplisten'!$A$79*'Steuerung Klapplisten'!$D$25-'Steuerung Klapplisten'!$D$25,0)</f>
        <v>-15.81769437</v>
      </c>
      <c r="H36" s="2">
        <f ca="1">OFFSET(IF('Steuerung Klapplisten'!$A$30=1,roh_2_3!G27,IF('Steuerung Klapplisten'!$A$30=2,roh_2_3!O27,IF('Steuerung Klapplisten'!$A$30=3,roh_2_3!W27,IF('Steuerung Klapplisten'!$A$30=4,roh_2_3!AE27,roh_2_3!AM27)))),'Steuerung Klapplisten'!$A$79*'Steuerung Klapplisten'!$D$25-'Steuerung Klapplisten'!$D$25,0)</f>
        <v>-89</v>
      </c>
      <c r="I36" s="150">
        <f ca="1">OFFSET(IF('Steuerung Klapplisten'!$A$30=1,roh_2_3!H27,IF('Steuerung Klapplisten'!$A$30=2,roh_2_3!P27,IF('Steuerung Klapplisten'!$A$30=3,roh_2_3!X27,IF('Steuerung Klapplisten'!$A$30=4,roh_2_3!AF27,roh_2_3!AN27)))),'Steuerung Klapplisten'!$A$79*'Steuerung Klapplisten'!$D$25-'Steuerung Klapplisten'!$D$25,0)</f>
        <v>-22.084367245700001</v>
      </c>
    </row>
    <row r="37" spans="1:9" x14ac:dyDescent="0.2">
      <c r="A37" s="46" t="s">
        <v>296</v>
      </c>
      <c r="B37" s="18">
        <f ca="1">OFFSET(IF('Steuerung Klapplisten'!$A$30=1,roh_2_3!A28,IF('Steuerung Klapplisten'!$A$30=2,roh_2_3!I28,IF('Steuerung Klapplisten'!$A$30=3,roh_2_3!Q28,IF('Steuerung Klapplisten'!$A$30=4,roh_2_3!Y28,roh_2_3!AG28)))),'Steuerung Klapplisten'!$A$79*'Steuerung Klapplisten'!$D$25-'Steuerung Klapplisten'!$D$25,0)</f>
        <v>254</v>
      </c>
      <c r="C37" s="362">
        <f ca="1">IF(ISNUMBER($B37),IF(AND(ISNUMBER($B$10),$B$10&lt;&gt;0),$B37/$B$10*100,"x"),"x")</f>
        <v>38.253012048192772</v>
      </c>
      <c r="D37" s="17">
        <f ca="1">OFFSET(IF('Steuerung Klapplisten'!$A$30=1,roh_2_3!C28,IF('Steuerung Klapplisten'!$A$30=2,roh_2_3!K28,IF('Steuerung Klapplisten'!$A$30=3,roh_2_3!S28,IF('Steuerung Klapplisten'!$A$30=4,roh_2_3!AA28,roh_2_3!AI28)))),'Steuerung Klapplisten'!$A$79*'Steuerung Klapplisten'!$D$25-'Steuerung Klapplisten'!$D$25,0)</f>
        <v>158</v>
      </c>
      <c r="E37" s="17">
        <f ca="1">OFFSET(IF('Steuerung Klapplisten'!$A$30=1,roh_2_3!D28,IF('Steuerung Klapplisten'!$A$30=2,roh_2_3!L28,IF('Steuerung Klapplisten'!$A$30=3,roh_2_3!T28,IF('Steuerung Klapplisten'!$A$30=4,roh_2_3!AB28,roh_2_3!AJ28)))),'Steuerung Klapplisten'!$A$79*'Steuerung Klapplisten'!$D$25-'Steuerung Klapplisten'!$D$25,0)</f>
        <v>96</v>
      </c>
      <c r="F37" s="18">
        <f ca="1">OFFSET(IF('Steuerung Klapplisten'!$A$30=1,roh_2_3!E28,IF('Steuerung Klapplisten'!$A$30=2,roh_2_3!M28,IF('Steuerung Klapplisten'!$A$30=3,roh_2_3!U28,IF('Steuerung Klapplisten'!$A$30=4,roh_2_3!AC28,roh_2_3!AK28)))),'Steuerung Klapplisten'!$A$79*'Steuerung Klapplisten'!$D$25-'Steuerung Klapplisten'!$D$25,0)</f>
        <v>-41</v>
      </c>
      <c r="G37" s="162">
        <f ca="1">OFFSET(IF('Steuerung Klapplisten'!$A$30=1,roh_2_3!F28,IF('Steuerung Klapplisten'!$A$30=2,roh_2_3!N28,IF('Steuerung Klapplisten'!$A$30=3,roh_2_3!V28,IF('Steuerung Klapplisten'!$A$30=4,roh_2_3!AD28,roh_2_3!AL28)))),'Steuerung Klapplisten'!$A$79*'Steuerung Klapplisten'!$D$25-'Steuerung Klapplisten'!$D$25,0)</f>
        <v>-13.8983050847</v>
      </c>
      <c r="H37" s="17">
        <f ca="1">OFFSET(IF('Steuerung Klapplisten'!$A$30=1,roh_2_3!G28,IF('Steuerung Klapplisten'!$A$30=2,roh_2_3!O28,IF('Steuerung Klapplisten'!$A$30=3,roh_2_3!W28,IF('Steuerung Klapplisten'!$A$30=4,roh_2_3!AE28,roh_2_3!AM28)))),'Steuerung Klapplisten'!$A$79*'Steuerung Klapplisten'!$D$25-'Steuerung Klapplisten'!$D$25,0)</f>
        <v>-77</v>
      </c>
      <c r="I37" s="162">
        <f ca="1">OFFSET(IF('Steuerung Klapplisten'!$A$30=1,roh_2_3!H28,IF('Steuerung Klapplisten'!$A$30=2,roh_2_3!P28,IF('Steuerung Klapplisten'!$A$30=3,roh_2_3!X28,IF('Steuerung Klapplisten'!$A$30=4,roh_2_3!AF28,roh_2_3!AN28)))),'Steuerung Klapplisten'!$A$79*'Steuerung Klapplisten'!$D$25-'Steuerung Klapplisten'!$D$25,0)</f>
        <v>-23.262839879200001</v>
      </c>
    </row>
    <row r="38" spans="1:9" ht="12.75" customHeight="1" x14ac:dyDescent="0.2">
      <c r="A38" s="144"/>
      <c r="F38" s="632" t="s">
        <v>10</v>
      </c>
      <c r="G38" s="632"/>
      <c r="H38" s="632"/>
      <c r="I38" s="632"/>
    </row>
    <row r="39" spans="1:9" s="354" customFormat="1" ht="32.25" customHeight="1" x14ac:dyDescent="0.2">
      <c r="A39" s="620" t="s">
        <v>513</v>
      </c>
      <c r="B39" s="620"/>
      <c r="C39" s="620"/>
      <c r="D39" s="620"/>
      <c r="E39" s="620"/>
      <c r="F39" s="620"/>
      <c r="G39" s="620"/>
      <c r="H39" s="620"/>
      <c r="I39" s="620"/>
    </row>
    <row r="40" spans="1:9" s="354" customFormat="1" ht="35.25" customHeight="1" x14ac:dyDescent="0.2">
      <c r="A40" s="620" t="s">
        <v>524</v>
      </c>
      <c r="B40" s="620"/>
      <c r="C40" s="620"/>
      <c r="D40" s="620"/>
      <c r="E40" s="620"/>
      <c r="F40" s="620"/>
      <c r="G40" s="620"/>
      <c r="H40" s="620"/>
      <c r="I40" s="620"/>
    </row>
    <row r="41" spans="1:9" s="354" customFormat="1" ht="12.75" customHeight="1" x14ac:dyDescent="0.2">
      <c r="A41" s="630"/>
      <c r="B41" s="630"/>
      <c r="C41" s="630"/>
      <c r="D41" s="630"/>
      <c r="E41" s="630"/>
      <c r="F41" s="630"/>
      <c r="G41" s="630"/>
      <c r="H41" s="630"/>
      <c r="I41" s="630"/>
    </row>
    <row r="42" spans="1:9" ht="12.95" customHeight="1" x14ac:dyDescent="0.2">
      <c r="A42" s="126"/>
      <c r="D42" s="124"/>
      <c r="E42" s="124"/>
    </row>
    <row r="43" spans="1:9" ht="12.95" customHeight="1" x14ac:dyDescent="0.2">
      <c r="A43" s="126"/>
      <c r="B43" s="126"/>
      <c r="C43" s="126"/>
      <c r="D43" s="126"/>
      <c r="E43" s="126"/>
      <c r="F43" s="126"/>
      <c r="G43" s="126"/>
      <c r="H43" s="126"/>
      <c r="I43" s="126"/>
    </row>
    <row r="44" spans="1:9" x14ac:dyDescent="0.2">
      <c r="A44" s="1"/>
    </row>
  </sheetData>
  <mergeCells count="9">
    <mergeCell ref="A41:I41"/>
    <mergeCell ref="A3:G3"/>
    <mergeCell ref="A7:A9"/>
    <mergeCell ref="B7:E7"/>
    <mergeCell ref="F7:G7"/>
    <mergeCell ref="H7:I7"/>
    <mergeCell ref="F38:I38"/>
    <mergeCell ref="A39:I39"/>
    <mergeCell ref="A40:I40"/>
  </mergeCells>
  <pageMargins left="0.7" right="0.7" top="0.78740157499999996" bottom="0.78740157499999996" header="0.3" footer="0.3"/>
  <pageSetup paperSize="9" scale="9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3185" r:id="rId4" name="Drop Down 1">
              <controlPr defaultSize="0" autoLine="0" autoPict="0">
                <anchor moveWithCells="1">
                  <from>
                    <xdr:col>1</xdr:col>
                    <xdr:colOff>228600</xdr:colOff>
                    <xdr:row>3</xdr:row>
                    <xdr:rowOff>85725</xdr:rowOff>
                  </from>
                  <to>
                    <xdr:col>5</xdr:col>
                    <xdr:colOff>19050</xdr:colOff>
                    <xdr:row>5</xdr:row>
                    <xdr:rowOff>28575</xdr:rowOff>
                  </to>
                </anchor>
              </controlPr>
            </control>
          </mc:Choice>
        </mc:AlternateContent>
        <mc:AlternateContent xmlns:mc="http://schemas.openxmlformats.org/markup-compatibility/2006">
          <mc:Choice Requires="x14">
            <control shapeId="93186" r:id="rId5" name="Dropdown Gst">
              <controlPr defaultSize="0" autoLine="0" autoPict="0">
                <anchor moveWithCells="1">
                  <from>
                    <xdr:col>5</xdr:col>
                    <xdr:colOff>85725</xdr:colOff>
                    <xdr:row>3</xdr:row>
                    <xdr:rowOff>85725</xdr:rowOff>
                  </from>
                  <to>
                    <xdr:col>9</xdr:col>
                    <xdr:colOff>0</xdr:colOff>
                    <xdr:row>5</xdr:row>
                    <xdr:rowOff>38100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5">
    <tabColor rgb="FFFFC000"/>
  </sheetPr>
  <dimension ref="A1:BH140"/>
  <sheetViews>
    <sheetView workbookViewId="0"/>
  </sheetViews>
  <sheetFormatPr baseColWidth="10" defaultRowHeight="14.25" x14ac:dyDescent="0.2"/>
  <sheetData>
    <row r="1" spans="1:60" x14ac:dyDescent="0.2">
      <c r="A1" s="254">
        <v>664</v>
      </c>
      <c r="B1" s="254">
        <v>0</v>
      </c>
      <c r="C1" s="254">
        <v>386</v>
      </c>
      <c r="D1" s="254">
        <v>278</v>
      </c>
      <c r="E1" s="254">
        <v>-55</v>
      </c>
      <c r="F1" s="254">
        <v>-7.6495132127999996</v>
      </c>
      <c r="G1" s="254">
        <v>-82</v>
      </c>
      <c r="H1" s="254">
        <v>-10.991957104600001</v>
      </c>
      <c r="I1" s="254">
        <v>49</v>
      </c>
      <c r="J1" s="254">
        <v>0</v>
      </c>
      <c r="K1" s="254">
        <v>25</v>
      </c>
      <c r="L1" s="254">
        <v>24</v>
      </c>
      <c r="M1" s="254">
        <v>-11</v>
      </c>
      <c r="N1" s="254">
        <v>-18.333333333300001</v>
      </c>
      <c r="O1" s="254">
        <v>-11</v>
      </c>
      <c r="P1" s="254">
        <v>-18.333333333300001</v>
      </c>
      <c r="Q1" s="254">
        <v>94</v>
      </c>
      <c r="R1" s="254">
        <v>0</v>
      </c>
      <c r="S1" s="254">
        <v>55</v>
      </c>
      <c r="T1" s="254">
        <v>39</v>
      </c>
      <c r="U1" s="254">
        <v>-15</v>
      </c>
      <c r="V1" s="254">
        <v>-13.7614678899</v>
      </c>
      <c r="W1" s="254">
        <v>-18</v>
      </c>
      <c r="X1" s="254">
        <v>-16.071428571399998</v>
      </c>
      <c r="Y1" s="254">
        <v>67</v>
      </c>
      <c r="Z1" s="254">
        <v>0</v>
      </c>
      <c r="AA1" s="254">
        <v>38</v>
      </c>
      <c r="AB1" s="254">
        <v>29</v>
      </c>
      <c r="AC1" s="254">
        <v>-9</v>
      </c>
      <c r="AD1" s="254">
        <v>-11.842105263200001</v>
      </c>
      <c r="AE1" s="254">
        <v>16</v>
      </c>
      <c r="AF1" s="254">
        <v>31.372549019600001</v>
      </c>
      <c r="AG1" s="254">
        <v>454</v>
      </c>
      <c r="AH1" s="254">
        <v>0</v>
      </c>
      <c r="AI1" s="254">
        <v>268</v>
      </c>
      <c r="AJ1" s="254">
        <v>186</v>
      </c>
      <c r="AK1" s="254">
        <v>-20</v>
      </c>
      <c r="AL1" s="254">
        <v>-4.2194092827</v>
      </c>
      <c r="AM1" s="254">
        <v>-69</v>
      </c>
      <c r="AN1" s="254">
        <v>-13.193116634800001</v>
      </c>
      <c r="AO1" s="254" t="s">
        <v>537</v>
      </c>
      <c r="AP1" s="254"/>
      <c r="AQ1" s="254"/>
      <c r="AR1" s="254"/>
      <c r="AS1" s="254"/>
      <c r="AT1" s="254"/>
      <c r="AU1" s="254"/>
      <c r="AV1" s="254"/>
      <c r="AW1" s="254"/>
      <c r="AX1" s="254"/>
      <c r="AY1" s="254"/>
      <c r="AZ1" s="254"/>
      <c r="BA1" s="254"/>
      <c r="BB1" s="254"/>
      <c r="BC1" s="254"/>
      <c r="BD1" s="254"/>
      <c r="BE1" s="254"/>
      <c r="BF1" s="254"/>
      <c r="BG1" s="254"/>
      <c r="BH1" s="254"/>
    </row>
    <row r="2" spans="1:60" x14ac:dyDescent="0.2">
      <c r="A2" s="254">
        <v>238</v>
      </c>
      <c r="B2" s="254">
        <v>0</v>
      </c>
      <c r="C2" s="254">
        <v>140</v>
      </c>
      <c r="D2" s="254">
        <v>98</v>
      </c>
      <c r="E2" s="254">
        <v>-81</v>
      </c>
      <c r="F2" s="254">
        <v>-25.391849529800002</v>
      </c>
      <c r="G2" s="254">
        <v>-86</v>
      </c>
      <c r="H2" s="254">
        <v>-26.543209876500001</v>
      </c>
      <c r="I2" s="254">
        <v>13</v>
      </c>
      <c r="J2" s="254">
        <v>0</v>
      </c>
      <c r="K2" s="254">
        <v>4</v>
      </c>
      <c r="L2" s="254">
        <v>9</v>
      </c>
      <c r="M2" s="254">
        <v>-12</v>
      </c>
      <c r="N2" s="254">
        <v>-48</v>
      </c>
      <c r="O2" s="254">
        <v>-9</v>
      </c>
      <c r="P2" s="254">
        <v>-40.909090909100001</v>
      </c>
      <c r="Q2" s="254">
        <v>34</v>
      </c>
      <c r="R2" s="254">
        <v>0</v>
      </c>
      <c r="S2" s="254">
        <v>22</v>
      </c>
      <c r="T2" s="254">
        <v>12</v>
      </c>
      <c r="U2" s="254">
        <v>-16</v>
      </c>
      <c r="V2" s="254">
        <v>-32</v>
      </c>
      <c r="W2" s="254">
        <v>-11</v>
      </c>
      <c r="X2" s="254">
        <v>-24.444444444399998</v>
      </c>
      <c r="Y2" s="254">
        <v>27</v>
      </c>
      <c r="Z2" s="254">
        <v>0</v>
      </c>
      <c r="AA2" s="254">
        <v>17</v>
      </c>
      <c r="AB2" s="254">
        <v>10</v>
      </c>
      <c r="AC2" s="254">
        <v>-7</v>
      </c>
      <c r="AD2" s="254">
        <v>-20.588235294099999</v>
      </c>
      <c r="AE2" s="254">
        <v>5</v>
      </c>
      <c r="AF2" s="254">
        <v>22.727272727300001</v>
      </c>
      <c r="AG2" s="254">
        <v>164</v>
      </c>
      <c r="AH2" s="254">
        <v>0</v>
      </c>
      <c r="AI2" s="254">
        <v>97</v>
      </c>
      <c r="AJ2" s="254">
        <v>67</v>
      </c>
      <c r="AK2" s="254">
        <v>-46</v>
      </c>
      <c r="AL2" s="254">
        <v>-21.904761904800001</v>
      </c>
      <c r="AM2" s="254">
        <v>-71</v>
      </c>
      <c r="AN2" s="254">
        <v>-30.212765957399998</v>
      </c>
      <c r="AO2" s="254" t="s">
        <v>537</v>
      </c>
      <c r="AP2" s="254"/>
      <c r="AQ2" s="254"/>
      <c r="AR2" s="254"/>
      <c r="AS2" s="254"/>
      <c r="AT2" s="254"/>
      <c r="AU2" s="254"/>
      <c r="AV2" s="254"/>
      <c r="AW2" s="254"/>
      <c r="AX2" s="254"/>
      <c r="AY2" s="254"/>
      <c r="AZ2" s="254"/>
      <c r="BA2" s="254"/>
      <c r="BB2" s="254"/>
      <c r="BC2" s="254"/>
      <c r="BD2" s="254"/>
      <c r="BE2" s="254"/>
      <c r="BF2" s="254"/>
      <c r="BG2" s="254"/>
      <c r="BH2" s="254"/>
    </row>
    <row r="3" spans="1:60" x14ac:dyDescent="0.2">
      <c r="A3" s="254">
        <v>0</v>
      </c>
      <c r="B3" s="254">
        <v>0</v>
      </c>
      <c r="C3" s="254">
        <v>0</v>
      </c>
      <c r="D3" s="254">
        <v>0</v>
      </c>
      <c r="E3" s="254">
        <v>0</v>
      </c>
      <c r="F3" s="254">
        <v>0</v>
      </c>
      <c r="G3" s="254">
        <v>0</v>
      </c>
      <c r="H3" s="254">
        <v>0</v>
      </c>
      <c r="I3" s="254">
        <v>0</v>
      </c>
      <c r="J3" s="254">
        <v>0</v>
      </c>
      <c r="K3" s="254">
        <v>0</v>
      </c>
      <c r="L3" s="254">
        <v>0</v>
      </c>
      <c r="M3" s="254">
        <v>0</v>
      </c>
      <c r="N3" s="254">
        <v>0</v>
      </c>
      <c r="O3" s="254">
        <v>0</v>
      </c>
      <c r="P3" s="254">
        <v>0</v>
      </c>
      <c r="Q3" s="254">
        <v>0</v>
      </c>
      <c r="R3" s="254">
        <v>0</v>
      </c>
      <c r="S3" s="254">
        <v>0</v>
      </c>
      <c r="T3" s="254">
        <v>0</v>
      </c>
      <c r="U3" s="254">
        <v>0</v>
      </c>
      <c r="V3" s="254">
        <v>0</v>
      </c>
      <c r="W3" s="254">
        <v>0</v>
      </c>
      <c r="X3" s="254">
        <v>0</v>
      </c>
      <c r="Y3" s="254">
        <v>0</v>
      </c>
      <c r="Z3" s="254">
        <v>0</v>
      </c>
      <c r="AA3" s="254">
        <v>0</v>
      </c>
      <c r="AB3" s="254">
        <v>0</v>
      </c>
      <c r="AC3" s="254">
        <v>0</v>
      </c>
      <c r="AD3" s="254">
        <v>0</v>
      </c>
      <c r="AE3" s="254">
        <v>0</v>
      </c>
      <c r="AF3" s="254">
        <v>0</v>
      </c>
      <c r="AG3" s="254">
        <v>0</v>
      </c>
      <c r="AH3" s="254">
        <v>0</v>
      </c>
      <c r="AI3" s="254">
        <v>0</v>
      </c>
      <c r="AJ3" s="254">
        <v>0</v>
      </c>
      <c r="AK3" s="254">
        <v>0</v>
      </c>
      <c r="AL3" s="254">
        <v>0</v>
      </c>
      <c r="AM3" s="254">
        <v>0</v>
      </c>
      <c r="AN3" s="254">
        <v>0</v>
      </c>
      <c r="AO3" s="254" t="s">
        <v>537</v>
      </c>
      <c r="AP3" s="254"/>
      <c r="AQ3" s="254"/>
      <c r="AR3" s="254"/>
      <c r="AS3" s="254"/>
      <c r="AT3" s="254"/>
      <c r="AU3" s="254"/>
      <c r="AV3" s="254"/>
      <c r="AW3" s="254"/>
      <c r="AX3" s="254"/>
      <c r="AY3" s="254"/>
      <c r="AZ3" s="254"/>
      <c r="BA3" s="254"/>
      <c r="BB3" s="254"/>
      <c r="BC3" s="254"/>
      <c r="BD3" s="254"/>
      <c r="BE3" s="254"/>
      <c r="BF3" s="254"/>
      <c r="BG3" s="254"/>
      <c r="BH3" s="254"/>
    </row>
    <row r="4" spans="1:60" x14ac:dyDescent="0.2">
      <c r="A4" s="254">
        <v>414</v>
      </c>
      <c r="B4" s="254">
        <v>0</v>
      </c>
      <c r="C4" s="254">
        <v>255</v>
      </c>
      <c r="D4" s="254">
        <v>159</v>
      </c>
      <c r="E4" s="254">
        <v>29</v>
      </c>
      <c r="F4" s="254">
        <v>7.5324675325000001</v>
      </c>
      <c r="G4" s="254">
        <v>15</v>
      </c>
      <c r="H4" s="254">
        <v>3.7593984962000002</v>
      </c>
      <c r="I4" s="254">
        <v>31</v>
      </c>
      <c r="J4" s="254">
        <v>0</v>
      </c>
      <c r="K4" s="254">
        <v>15</v>
      </c>
      <c r="L4" s="254">
        <v>16</v>
      </c>
      <c r="M4" s="254">
        <v>4</v>
      </c>
      <c r="N4" s="254">
        <v>14.8148148148</v>
      </c>
      <c r="O4" s="254">
        <v>12</v>
      </c>
      <c r="P4" s="254">
        <v>63.157894736800003</v>
      </c>
      <c r="Q4" s="254">
        <v>48</v>
      </c>
      <c r="R4" s="254">
        <v>0</v>
      </c>
      <c r="S4" s="254">
        <v>29</v>
      </c>
      <c r="T4" s="254">
        <v>19</v>
      </c>
      <c r="U4" s="254">
        <v>7</v>
      </c>
      <c r="V4" s="254">
        <v>17.073170731699999</v>
      </c>
      <c r="W4" s="254">
        <v>-7</v>
      </c>
      <c r="X4" s="254">
        <v>-12.727272727300001</v>
      </c>
      <c r="Y4" s="254">
        <v>27</v>
      </c>
      <c r="Z4" s="254">
        <v>0</v>
      </c>
      <c r="AA4" s="254">
        <v>13</v>
      </c>
      <c r="AB4" s="254">
        <v>14</v>
      </c>
      <c r="AC4" s="254">
        <v>-8</v>
      </c>
      <c r="AD4" s="254">
        <v>-22.857142857100001</v>
      </c>
      <c r="AE4" s="254">
        <v>4</v>
      </c>
      <c r="AF4" s="254">
        <v>17.391304347799998</v>
      </c>
      <c r="AG4" s="254">
        <v>308</v>
      </c>
      <c r="AH4" s="254">
        <v>0</v>
      </c>
      <c r="AI4" s="254">
        <v>198</v>
      </c>
      <c r="AJ4" s="254">
        <v>110</v>
      </c>
      <c r="AK4" s="254">
        <v>26</v>
      </c>
      <c r="AL4" s="254">
        <v>9.2198581560000008</v>
      </c>
      <c r="AM4" s="254">
        <v>6</v>
      </c>
      <c r="AN4" s="254">
        <v>1.9867549669</v>
      </c>
      <c r="AO4" s="254" t="s">
        <v>537</v>
      </c>
      <c r="AP4" s="254"/>
      <c r="AQ4" s="254"/>
      <c r="AR4" s="254"/>
      <c r="AS4" s="254"/>
      <c r="AT4" s="254"/>
      <c r="AU4" s="254"/>
      <c r="AV4" s="254"/>
      <c r="AW4" s="254"/>
      <c r="AX4" s="254"/>
      <c r="AY4" s="254"/>
      <c r="AZ4" s="254"/>
      <c r="BA4" s="254"/>
      <c r="BB4" s="254"/>
      <c r="BC4" s="254"/>
      <c r="BD4" s="254"/>
      <c r="BE4" s="254"/>
      <c r="BF4" s="254"/>
      <c r="BG4" s="254"/>
      <c r="BH4" s="254"/>
    </row>
    <row r="5" spans="1:60" x14ac:dyDescent="0.2">
      <c r="A5" s="254">
        <v>169</v>
      </c>
      <c r="B5" s="254">
        <v>0</v>
      </c>
      <c r="C5" s="254">
        <v>91</v>
      </c>
      <c r="D5" s="254">
        <v>78</v>
      </c>
      <c r="E5" s="254">
        <v>-72</v>
      </c>
      <c r="F5" s="254">
        <v>-29.875518672199998</v>
      </c>
      <c r="G5" s="254">
        <v>-80</v>
      </c>
      <c r="H5" s="254">
        <v>-32.128514056199997</v>
      </c>
      <c r="I5" s="254">
        <v>15</v>
      </c>
      <c r="J5" s="254">
        <v>0</v>
      </c>
      <c r="K5" s="254" t="s">
        <v>535</v>
      </c>
      <c r="L5" s="254" t="s">
        <v>535</v>
      </c>
      <c r="M5" s="254">
        <v>-15</v>
      </c>
      <c r="N5" s="254">
        <v>-50</v>
      </c>
      <c r="O5" s="254">
        <v>-14</v>
      </c>
      <c r="P5" s="254">
        <v>-48.275862068999999</v>
      </c>
      <c r="Q5" s="254">
        <v>23</v>
      </c>
      <c r="R5" s="254">
        <v>0</v>
      </c>
      <c r="S5" s="254">
        <v>12</v>
      </c>
      <c r="T5" s="254">
        <v>11</v>
      </c>
      <c r="U5" s="254">
        <v>-24</v>
      </c>
      <c r="V5" s="254">
        <v>-51.0638297872</v>
      </c>
      <c r="W5" s="254">
        <v>-13</v>
      </c>
      <c r="X5" s="254">
        <v>-36.111111111100001</v>
      </c>
      <c r="Y5" s="254">
        <v>26</v>
      </c>
      <c r="Z5" s="254">
        <v>0</v>
      </c>
      <c r="AA5" s="254">
        <v>15</v>
      </c>
      <c r="AB5" s="254">
        <v>11</v>
      </c>
      <c r="AC5" s="254">
        <v>-3</v>
      </c>
      <c r="AD5" s="254">
        <v>-10.344827586199999</v>
      </c>
      <c r="AE5" s="254">
        <v>8</v>
      </c>
      <c r="AF5" s="254">
        <v>44.444444444399998</v>
      </c>
      <c r="AG5" s="254">
        <v>105</v>
      </c>
      <c r="AH5" s="254">
        <v>0</v>
      </c>
      <c r="AI5" s="254">
        <v>56</v>
      </c>
      <c r="AJ5" s="254">
        <v>49</v>
      </c>
      <c r="AK5" s="254">
        <v>-30</v>
      </c>
      <c r="AL5" s="254">
        <v>-22.222222222199999</v>
      </c>
      <c r="AM5" s="254">
        <v>-61</v>
      </c>
      <c r="AN5" s="254">
        <v>-36.746987951800001</v>
      </c>
      <c r="AO5" s="254" t="s">
        <v>537</v>
      </c>
      <c r="AP5" s="254"/>
      <c r="AQ5" s="254"/>
      <c r="AR5" s="254"/>
      <c r="AS5" s="254"/>
      <c r="AT5" s="254"/>
      <c r="AU5" s="254"/>
      <c r="AV5" s="254"/>
      <c r="AW5" s="254"/>
      <c r="AX5" s="254"/>
      <c r="AY5" s="254"/>
      <c r="AZ5" s="254"/>
      <c r="BA5" s="254"/>
      <c r="BB5" s="254"/>
      <c r="BC5" s="254"/>
      <c r="BD5" s="254"/>
      <c r="BE5" s="254"/>
      <c r="BF5" s="254"/>
      <c r="BG5" s="254"/>
      <c r="BH5" s="254"/>
    </row>
    <row r="6" spans="1:60" x14ac:dyDescent="0.2">
      <c r="A6" s="254">
        <v>81</v>
      </c>
      <c r="B6" s="254">
        <v>0</v>
      </c>
      <c r="C6" s="254">
        <v>40</v>
      </c>
      <c r="D6" s="254">
        <v>41</v>
      </c>
      <c r="E6" s="254">
        <v>-12</v>
      </c>
      <c r="F6" s="254">
        <v>-12.9032258065</v>
      </c>
      <c r="G6" s="254">
        <v>-17</v>
      </c>
      <c r="H6" s="254">
        <v>-17.3469387755</v>
      </c>
      <c r="I6" s="254">
        <v>3</v>
      </c>
      <c r="J6" s="254">
        <v>0</v>
      </c>
      <c r="K6" s="254" t="s">
        <v>535</v>
      </c>
      <c r="L6" s="254" t="s">
        <v>535</v>
      </c>
      <c r="M6" s="254">
        <v>0</v>
      </c>
      <c r="N6" s="254">
        <v>0</v>
      </c>
      <c r="O6" s="254">
        <v>-9</v>
      </c>
      <c r="P6" s="254">
        <v>-75</v>
      </c>
      <c r="Q6" s="254">
        <v>23</v>
      </c>
      <c r="R6" s="254">
        <v>0</v>
      </c>
      <c r="S6" s="254">
        <v>14</v>
      </c>
      <c r="T6" s="254">
        <v>9</v>
      </c>
      <c r="U6" s="254">
        <v>2</v>
      </c>
      <c r="V6" s="254">
        <v>9.5238095238000007</v>
      </c>
      <c r="W6" s="254">
        <v>2</v>
      </c>
      <c r="X6" s="254">
        <v>9.5238095238000007</v>
      </c>
      <c r="Y6" s="254">
        <v>14</v>
      </c>
      <c r="Z6" s="254">
        <v>0</v>
      </c>
      <c r="AA6" s="254">
        <v>10</v>
      </c>
      <c r="AB6" s="254">
        <v>4</v>
      </c>
      <c r="AC6" s="254">
        <v>2</v>
      </c>
      <c r="AD6" s="254">
        <v>16.666666666699999</v>
      </c>
      <c r="AE6" s="254">
        <v>4</v>
      </c>
      <c r="AF6" s="254">
        <v>40</v>
      </c>
      <c r="AG6" s="254">
        <v>41</v>
      </c>
      <c r="AH6" s="254">
        <v>0</v>
      </c>
      <c r="AI6" s="254">
        <v>14</v>
      </c>
      <c r="AJ6" s="254">
        <v>27</v>
      </c>
      <c r="AK6" s="254">
        <v>-16</v>
      </c>
      <c r="AL6" s="254">
        <v>-28.0701754386</v>
      </c>
      <c r="AM6" s="254">
        <v>-14</v>
      </c>
      <c r="AN6" s="254">
        <v>-25.4545454545</v>
      </c>
      <c r="AO6" s="254" t="s">
        <v>537</v>
      </c>
      <c r="AP6" s="254"/>
      <c r="AQ6" s="254"/>
      <c r="AR6" s="254"/>
      <c r="AS6" s="254"/>
      <c r="AT6" s="254"/>
      <c r="AU6" s="254"/>
      <c r="AV6" s="254"/>
      <c r="AW6" s="254"/>
      <c r="AX6" s="254"/>
      <c r="AY6" s="254"/>
      <c r="AZ6" s="254"/>
      <c r="BA6" s="254"/>
      <c r="BB6" s="254"/>
      <c r="BC6" s="254"/>
      <c r="BD6" s="254"/>
      <c r="BE6" s="254"/>
      <c r="BF6" s="254"/>
      <c r="BG6" s="254"/>
      <c r="BH6" s="254"/>
    </row>
    <row r="7" spans="1:60" x14ac:dyDescent="0.2">
      <c r="A7" s="254">
        <v>0</v>
      </c>
      <c r="B7" s="254">
        <v>0</v>
      </c>
      <c r="C7" s="254">
        <v>0</v>
      </c>
      <c r="D7" s="254">
        <v>0</v>
      </c>
      <c r="E7" s="254">
        <v>0</v>
      </c>
      <c r="F7" s="254">
        <v>0</v>
      </c>
      <c r="G7" s="254">
        <v>0</v>
      </c>
      <c r="H7" s="254">
        <v>0</v>
      </c>
      <c r="I7" s="254">
        <v>0</v>
      </c>
      <c r="J7" s="254">
        <v>0</v>
      </c>
      <c r="K7" s="254">
        <v>0</v>
      </c>
      <c r="L7" s="254">
        <v>0</v>
      </c>
      <c r="M7" s="254">
        <v>0</v>
      </c>
      <c r="N7" s="254">
        <v>0</v>
      </c>
      <c r="O7" s="254">
        <v>0</v>
      </c>
      <c r="P7" s="254">
        <v>0</v>
      </c>
      <c r="Q7" s="254">
        <v>0</v>
      </c>
      <c r="R7" s="254">
        <v>0</v>
      </c>
      <c r="S7" s="254">
        <v>0</v>
      </c>
      <c r="T7" s="254">
        <v>0</v>
      </c>
      <c r="U7" s="254">
        <v>0</v>
      </c>
      <c r="V7" s="254">
        <v>0</v>
      </c>
      <c r="W7" s="254">
        <v>0</v>
      </c>
      <c r="X7" s="254">
        <v>0</v>
      </c>
      <c r="Y7" s="254">
        <v>0</v>
      </c>
      <c r="Z7" s="254">
        <v>0</v>
      </c>
      <c r="AA7" s="254">
        <v>0</v>
      </c>
      <c r="AB7" s="254">
        <v>0</v>
      </c>
      <c r="AC7" s="254">
        <v>0</v>
      </c>
      <c r="AD7" s="254">
        <v>0</v>
      </c>
      <c r="AE7" s="254">
        <v>0</v>
      </c>
      <c r="AF7" s="254">
        <v>0</v>
      </c>
      <c r="AG7" s="254">
        <v>0</v>
      </c>
      <c r="AH7" s="254">
        <v>0</v>
      </c>
      <c r="AI7" s="254">
        <v>0</v>
      </c>
      <c r="AJ7" s="254">
        <v>0</v>
      </c>
      <c r="AK7" s="254">
        <v>0</v>
      </c>
      <c r="AL7" s="254">
        <v>0</v>
      </c>
      <c r="AM7" s="254">
        <v>0</v>
      </c>
      <c r="AN7" s="254">
        <v>0</v>
      </c>
      <c r="AO7" s="254" t="s">
        <v>537</v>
      </c>
      <c r="AP7" s="254"/>
      <c r="AQ7" s="254"/>
      <c r="AR7" s="254"/>
      <c r="AS7" s="254"/>
      <c r="AT7" s="254"/>
      <c r="AU7" s="254"/>
      <c r="AV7" s="254"/>
      <c r="AW7" s="254"/>
      <c r="AX7" s="254"/>
      <c r="AY7" s="254"/>
      <c r="AZ7" s="254"/>
      <c r="BA7" s="254"/>
      <c r="BB7" s="254"/>
      <c r="BC7" s="254"/>
      <c r="BD7" s="254"/>
      <c r="BE7" s="254"/>
      <c r="BF7" s="254"/>
      <c r="BG7" s="254"/>
      <c r="BH7" s="254"/>
    </row>
    <row r="8" spans="1:60" x14ac:dyDescent="0.2">
      <c r="A8" s="254">
        <v>4</v>
      </c>
      <c r="B8" s="254">
        <v>0</v>
      </c>
      <c r="C8" s="254" t="s">
        <v>535</v>
      </c>
      <c r="D8" s="254" t="s">
        <v>535</v>
      </c>
      <c r="E8" s="254">
        <v>-2</v>
      </c>
      <c r="F8" s="254">
        <v>-33.333333333299997</v>
      </c>
      <c r="G8" s="254">
        <v>-1</v>
      </c>
      <c r="H8" s="254">
        <v>-20</v>
      </c>
      <c r="I8" s="254" t="s">
        <v>535</v>
      </c>
      <c r="J8" s="254">
        <v>0</v>
      </c>
      <c r="K8" s="254">
        <v>0</v>
      </c>
      <c r="L8" s="254" t="s">
        <v>535</v>
      </c>
      <c r="M8" s="254">
        <v>-1</v>
      </c>
      <c r="N8" s="254">
        <v>-50</v>
      </c>
      <c r="O8" s="254">
        <v>1</v>
      </c>
      <c r="P8" s="254">
        <v>0</v>
      </c>
      <c r="Q8" s="254" t="s">
        <v>535</v>
      </c>
      <c r="R8" s="254">
        <v>0</v>
      </c>
      <c r="S8" s="254">
        <v>0</v>
      </c>
      <c r="T8" s="254" t="s">
        <v>535</v>
      </c>
      <c r="U8" s="254">
        <v>-1</v>
      </c>
      <c r="V8" s="254">
        <v>-50</v>
      </c>
      <c r="W8" s="254">
        <v>0</v>
      </c>
      <c r="X8" s="254">
        <v>0</v>
      </c>
      <c r="Y8" s="254" t="s">
        <v>535</v>
      </c>
      <c r="Z8" s="254">
        <v>0</v>
      </c>
      <c r="AA8" s="254" t="s">
        <v>535</v>
      </c>
      <c r="AB8" s="254">
        <v>0</v>
      </c>
      <c r="AC8" s="254">
        <v>1</v>
      </c>
      <c r="AD8" s="254">
        <v>0</v>
      </c>
      <c r="AE8" s="254">
        <v>1</v>
      </c>
      <c r="AF8" s="254">
        <v>0</v>
      </c>
      <c r="AG8" s="254" t="s">
        <v>535</v>
      </c>
      <c r="AH8" s="254">
        <v>0</v>
      </c>
      <c r="AI8" s="254">
        <v>0</v>
      </c>
      <c r="AJ8" s="254" t="s">
        <v>535</v>
      </c>
      <c r="AK8" s="254">
        <v>-1</v>
      </c>
      <c r="AL8" s="254">
        <v>-50</v>
      </c>
      <c r="AM8" s="254">
        <v>-3</v>
      </c>
      <c r="AN8" s="254">
        <v>-75</v>
      </c>
      <c r="AO8" s="254" t="s">
        <v>537</v>
      </c>
      <c r="AP8" s="254"/>
      <c r="AQ8" s="254"/>
      <c r="AR8" s="254"/>
      <c r="AS8" s="254"/>
      <c r="AT8" s="254"/>
      <c r="AU8" s="254"/>
      <c r="AV8" s="254"/>
      <c r="AW8" s="254"/>
      <c r="AX8" s="254"/>
      <c r="AY8" s="254"/>
      <c r="AZ8" s="254"/>
      <c r="BA8" s="254"/>
      <c r="BB8" s="254"/>
      <c r="BC8" s="254"/>
      <c r="BD8" s="254"/>
      <c r="BE8" s="254"/>
      <c r="BF8" s="254"/>
      <c r="BG8" s="254"/>
      <c r="BH8" s="254"/>
    </row>
    <row r="9" spans="1:60" x14ac:dyDescent="0.2">
      <c r="A9" s="254">
        <v>7</v>
      </c>
      <c r="B9" s="254">
        <v>0</v>
      </c>
      <c r="C9" s="254" t="s">
        <v>535</v>
      </c>
      <c r="D9" s="254" t="s">
        <v>535</v>
      </c>
      <c r="E9" s="254">
        <v>-3</v>
      </c>
      <c r="F9" s="254">
        <v>-30</v>
      </c>
      <c r="G9" s="254">
        <v>-1</v>
      </c>
      <c r="H9" s="254">
        <v>-12.5</v>
      </c>
      <c r="I9" s="254">
        <v>0</v>
      </c>
      <c r="J9" s="254">
        <v>0</v>
      </c>
      <c r="K9" s="254">
        <v>0</v>
      </c>
      <c r="L9" s="254">
        <v>0</v>
      </c>
      <c r="M9" s="254">
        <v>-1</v>
      </c>
      <c r="N9" s="254">
        <v>-100</v>
      </c>
      <c r="O9" s="254">
        <v>0</v>
      </c>
      <c r="P9" s="254">
        <v>0</v>
      </c>
      <c r="Q9" s="254" t="s">
        <v>535</v>
      </c>
      <c r="R9" s="254">
        <v>0</v>
      </c>
      <c r="S9" s="254" t="s">
        <v>535</v>
      </c>
      <c r="T9" s="254">
        <v>0</v>
      </c>
      <c r="U9" s="254">
        <v>-1</v>
      </c>
      <c r="V9" s="254">
        <v>-50</v>
      </c>
      <c r="W9" s="254">
        <v>0</v>
      </c>
      <c r="X9" s="254">
        <v>0</v>
      </c>
      <c r="Y9" s="254">
        <v>3</v>
      </c>
      <c r="Z9" s="254">
        <v>0</v>
      </c>
      <c r="AA9" s="254" t="s">
        <v>535</v>
      </c>
      <c r="AB9" s="254" t="s">
        <v>535</v>
      </c>
      <c r="AC9" s="254">
        <v>2</v>
      </c>
      <c r="AD9" s="254">
        <v>200</v>
      </c>
      <c r="AE9" s="254">
        <v>2</v>
      </c>
      <c r="AF9" s="254">
        <v>200</v>
      </c>
      <c r="AG9" s="254">
        <v>3</v>
      </c>
      <c r="AH9" s="254">
        <v>0</v>
      </c>
      <c r="AI9" s="254">
        <v>3</v>
      </c>
      <c r="AJ9" s="254">
        <v>0</v>
      </c>
      <c r="AK9" s="254">
        <v>-3</v>
      </c>
      <c r="AL9" s="254">
        <v>-50</v>
      </c>
      <c r="AM9" s="254">
        <v>-3</v>
      </c>
      <c r="AN9" s="254">
        <v>-50</v>
      </c>
      <c r="AO9" s="254" t="s">
        <v>537</v>
      </c>
      <c r="AP9" s="254"/>
      <c r="AQ9" s="254"/>
      <c r="AR9" s="254"/>
      <c r="AS9" s="254"/>
      <c r="AT9" s="254"/>
      <c r="AU9" s="254"/>
      <c r="AV9" s="254"/>
      <c r="AW9" s="254"/>
      <c r="AX9" s="254"/>
      <c r="AY9" s="254"/>
      <c r="AZ9" s="254"/>
      <c r="BA9" s="254"/>
      <c r="BB9" s="254"/>
      <c r="BC9" s="254"/>
      <c r="BD9" s="254"/>
      <c r="BE9" s="254"/>
      <c r="BF9" s="254"/>
      <c r="BG9" s="254"/>
      <c r="BH9" s="254"/>
    </row>
    <row r="10" spans="1:60" x14ac:dyDescent="0.2">
      <c r="A10" s="254">
        <v>0</v>
      </c>
      <c r="B10" s="254">
        <v>0</v>
      </c>
      <c r="C10" s="254">
        <v>0</v>
      </c>
      <c r="D10" s="254">
        <v>0</v>
      </c>
      <c r="E10" s="254">
        <v>0</v>
      </c>
      <c r="F10" s="254">
        <v>0</v>
      </c>
      <c r="G10" s="254">
        <v>0</v>
      </c>
      <c r="H10" s="254">
        <v>0</v>
      </c>
      <c r="I10" s="254">
        <v>0</v>
      </c>
      <c r="J10" s="254">
        <v>0</v>
      </c>
      <c r="K10" s="254">
        <v>0</v>
      </c>
      <c r="L10" s="254">
        <v>0</v>
      </c>
      <c r="M10" s="254">
        <v>0</v>
      </c>
      <c r="N10" s="254">
        <v>0</v>
      </c>
      <c r="O10" s="254">
        <v>0</v>
      </c>
      <c r="P10" s="254">
        <v>0</v>
      </c>
      <c r="Q10" s="254">
        <v>0</v>
      </c>
      <c r="R10" s="254">
        <v>0</v>
      </c>
      <c r="S10" s="254">
        <v>0</v>
      </c>
      <c r="T10" s="254">
        <v>0</v>
      </c>
      <c r="U10" s="254">
        <v>0</v>
      </c>
      <c r="V10" s="254">
        <v>0</v>
      </c>
      <c r="W10" s="254">
        <v>0</v>
      </c>
      <c r="X10" s="254">
        <v>0</v>
      </c>
      <c r="Y10" s="254">
        <v>0</v>
      </c>
      <c r="Z10" s="254">
        <v>0</v>
      </c>
      <c r="AA10" s="254">
        <v>0</v>
      </c>
      <c r="AB10" s="254">
        <v>0</v>
      </c>
      <c r="AC10" s="254">
        <v>0</v>
      </c>
      <c r="AD10" s="254">
        <v>0</v>
      </c>
      <c r="AE10" s="254">
        <v>0</v>
      </c>
      <c r="AF10" s="254">
        <v>0</v>
      </c>
      <c r="AG10" s="254">
        <v>0</v>
      </c>
      <c r="AH10" s="254">
        <v>0</v>
      </c>
      <c r="AI10" s="254">
        <v>0</v>
      </c>
      <c r="AJ10" s="254">
        <v>0</v>
      </c>
      <c r="AK10" s="254">
        <v>0</v>
      </c>
      <c r="AL10" s="254">
        <v>0</v>
      </c>
      <c r="AM10" s="254">
        <v>0</v>
      </c>
      <c r="AN10" s="254">
        <v>0</v>
      </c>
      <c r="AO10" s="254" t="s">
        <v>537</v>
      </c>
      <c r="AP10" s="254"/>
      <c r="AQ10" s="254"/>
      <c r="AR10" s="254"/>
      <c r="AS10" s="254"/>
      <c r="AT10" s="254"/>
      <c r="AU10" s="254"/>
      <c r="AV10" s="254"/>
      <c r="AW10" s="254"/>
      <c r="AX10" s="254"/>
      <c r="AY10" s="254"/>
      <c r="AZ10" s="254"/>
      <c r="BA10" s="254"/>
      <c r="BB10" s="254"/>
      <c r="BC10" s="254"/>
      <c r="BD10" s="254"/>
      <c r="BE10" s="254"/>
      <c r="BF10" s="254"/>
      <c r="BG10" s="254"/>
      <c r="BH10" s="254"/>
    </row>
    <row r="11" spans="1:60" x14ac:dyDescent="0.2">
      <c r="A11" s="254">
        <v>7</v>
      </c>
      <c r="B11" s="254">
        <v>0</v>
      </c>
      <c r="C11" s="254" t="s">
        <v>535</v>
      </c>
      <c r="D11" s="254" t="s">
        <v>535</v>
      </c>
      <c r="E11" s="254">
        <v>3</v>
      </c>
      <c r="F11" s="254">
        <v>75</v>
      </c>
      <c r="G11" s="254">
        <v>6</v>
      </c>
      <c r="H11" s="254" t="s">
        <v>536</v>
      </c>
      <c r="I11" s="254" t="s">
        <v>535</v>
      </c>
      <c r="J11" s="254">
        <v>0</v>
      </c>
      <c r="K11" s="254">
        <v>0</v>
      </c>
      <c r="L11" s="254" t="s">
        <v>535</v>
      </c>
      <c r="M11" s="254">
        <v>1</v>
      </c>
      <c r="N11" s="254">
        <v>0</v>
      </c>
      <c r="O11" s="254">
        <v>1</v>
      </c>
      <c r="P11" s="254">
        <v>0</v>
      </c>
      <c r="Q11" s="254">
        <v>3</v>
      </c>
      <c r="R11" s="254">
        <v>0</v>
      </c>
      <c r="S11" s="254">
        <v>3</v>
      </c>
      <c r="T11" s="254">
        <v>0</v>
      </c>
      <c r="U11" s="254">
        <v>2</v>
      </c>
      <c r="V11" s="254">
        <v>200</v>
      </c>
      <c r="W11" s="254">
        <v>3</v>
      </c>
      <c r="X11" s="254">
        <v>0</v>
      </c>
      <c r="Y11" s="254" t="s">
        <v>535</v>
      </c>
      <c r="Z11" s="254">
        <v>0</v>
      </c>
      <c r="AA11" s="254" t="s">
        <v>535</v>
      </c>
      <c r="AB11" s="254" t="s">
        <v>535</v>
      </c>
      <c r="AC11" s="254">
        <v>1</v>
      </c>
      <c r="AD11" s="254">
        <v>100</v>
      </c>
      <c r="AE11" s="254">
        <v>2</v>
      </c>
      <c r="AF11" s="254">
        <v>0</v>
      </c>
      <c r="AG11" s="254" t="s">
        <v>535</v>
      </c>
      <c r="AH11" s="254">
        <v>0</v>
      </c>
      <c r="AI11" s="254" t="s">
        <v>535</v>
      </c>
      <c r="AJ11" s="254">
        <v>0</v>
      </c>
      <c r="AK11" s="254">
        <v>-1</v>
      </c>
      <c r="AL11" s="254">
        <v>-50</v>
      </c>
      <c r="AM11" s="254">
        <v>0</v>
      </c>
      <c r="AN11" s="254">
        <v>0</v>
      </c>
      <c r="AO11" s="254" t="s">
        <v>537</v>
      </c>
      <c r="AP11" s="254"/>
      <c r="AQ11" s="254"/>
      <c r="AR11" s="254"/>
      <c r="AS11" s="254"/>
      <c r="AT11" s="254"/>
      <c r="AU11" s="254"/>
      <c r="AV11" s="254"/>
      <c r="AW11" s="254"/>
      <c r="AX11" s="254"/>
      <c r="AY11" s="254"/>
      <c r="AZ11" s="254"/>
      <c r="BA11" s="254"/>
      <c r="BB11" s="254"/>
      <c r="BC11" s="254"/>
      <c r="BD11" s="254"/>
      <c r="BE11" s="254"/>
      <c r="BF11" s="254"/>
      <c r="BG11" s="254"/>
      <c r="BH11" s="254"/>
    </row>
    <row r="12" spans="1:60" x14ac:dyDescent="0.2">
      <c r="A12" s="254">
        <v>181</v>
      </c>
      <c r="B12" s="254">
        <v>0</v>
      </c>
      <c r="C12" s="254">
        <v>114</v>
      </c>
      <c r="D12" s="254">
        <v>67</v>
      </c>
      <c r="E12" s="254">
        <v>-39</v>
      </c>
      <c r="F12" s="254">
        <v>-17.727272727300001</v>
      </c>
      <c r="G12" s="254">
        <v>-70</v>
      </c>
      <c r="H12" s="254">
        <v>-27.8884462151</v>
      </c>
      <c r="I12" s="254">
        <v>18</v>
      </c>
      <c r="J12" s="254">
        <v>0</v>
      </c>
      <c r="K12" s="254">
        <v>12</v>
      </c>
      <c r="L12" s="254">
        <v>6</v>
      </c>
      <c r="M12" s="254">
        <v>5</v>
      </c>
      <c r="N12" s="254">
        <v>38.461538461499998</v>
      </c>
      <c r="O12" s="254">
        <v>5</v>
      </c>
      <c r="P12" s="254">
        <v>38.461538461499998</v>
      </c>
      <c r="Q12" s="254">
        <v>22</v>
      </c>
      <c r="R12" s="254">
        <v>0</v>
      </c>
      <c r="S12" s="254">
        <v>15</v>
      </c>
      <c r="T12" s="254">
        <v>7</v>
      </c>
      <c r="U12" s="254">
        <v>-4</v>
      </c>
      <c r="V12" s="254">
        <v>-15.3846153846</v>
      </c>
      <c r="W12" s="254">
        <v>-14</v>
      </c>
      <c r="X12" s="254">
        <v>-38.888888888899999</v>
      </c>
      <c r="Y12" s="254">
        <v>14</v>
      </c>
      <c r="Z12" s="254">
        <v>0</v>
      </c>
      <c r="AA12" s="254" t="s">
        <v>535</v>
      </c>
      <c r="AB12" s="254" t="s">
        <v>535</v>
      </c>
      <c r="AC12" s="254">
        <v>-6</v>
      </c>
      <c r="AD12" s="254">
        <v>-30</v>
      </c>
      <c r="AE12" s="254">
        <v>-3</v>
      </c>
      <c r="AF12" s="254">
        <v>-17.6470588235</v>
      </c>
      <c r="AG12" s="254">
        <v>127</v>
      </c>
      <c r="AH12" s="254">
        <v>0</v>
      </c>
      <c r="AI12" s="254">
        <v>79</v>
      </c>
      <c r="AJ12" s="254">
        <v>48</v>
      </c>
      <c r="AK12" s="254">
        <v>-34</v>
      </c>
      <c r="AL12" s="254">
        <v>-21.1180124224</v>
      </c>
      <c r="AM12" s="254">
        <v>-58</v>
      </c>
      <c r="AN12" s="254">
        <v>-31.351351351400002</v>
      </c>
      <c r="AO12" s="254" t="s">
        <v>537</v>
      </c>
      <c r="AP12" s="254"/>
      <c r="AQ12" s="254"/>
      <c r="AR12" s="254"/>
      <c r="AS12" s="254"/>
      <c r="AT12" s="254"/>
      <c r="AU12" s="254"/>
      <c r="AV12" s="254"/>
      <c r="AW12" s="254"/>
      <c r="AX12" s="254"/>
      <c r="AY12" s="254"/>
      <c r="AZ12" s="254"/>
      <c r="BA12" s="254"/>
      <c r="BB12" s="254"/>
      <c r="BC12" s="254"/>
      <c r="BD12" s="254"/>
      <c r="BE12" s="254"/>
      <c r="BF12" s="254"/>
      <c r="BG12" s="254"/>
      <c r="BH12" s="254"/>
    </row>
    <row r="13" spans="1:60" x14ac:dyDescent="0.2">
      <c r="A13" s="254">
        <v>263</v>
      </c>
      <c r="B13" s="254">
        <v>0</v>
      </c>
      <c r="C13" s="254">
        <v>152</v>
      </c>
      <c r="D13" s="254">
        <v>111</v>
      </c>
      <c r="E13" s="254">
        <v>11</v>
      </c>
      <c r="F13" s="254">
        <v>4.3650793650999997</v>
      </c>
      <c r="G13" s="254">
        <v>6</v>
      </c>
      <c r="H13" s="254">
        <v>2.3346303501999999</v>
      </c>
      <c r="I13" s="254">
        <v>16</v>
      </c>
      <c r="J13" s="254">
        <v>0</v>
      </c>
      <c r="K13" s="254" t="s">
        <v>535</v>
      </c>
      <c r="L13" s="254" t="s">
        <v>535</v>
      </c>
      <c r="M13" s="254">
        <v>-2</v>
      </c>
      <c r="N13" s="254">
        <v>-11.1111111111</v>
      </c>
      <c r="O13" s="254">
        <v>-2</v>
      </c>
      <c r="P13" s="254">
        <v>-11.1111111111</v>
      </c>
      <c r="Q13" s="254">
        <v>25</v>
      </c>
      <c r="R13" s="254">
        <v>0</v>
      </c>
      <c r="S13" s="254">
        <v>13</v>
      </c>
      <c r="T13" s="254">
        <v>12</v>
      </c>
      <c r="U13" s="254">
        <v>-9</v>
      </c>
      <c r="V13" s="254">
        <v>-26.470588235299999</v>
      </c>
      <c r="W13" s="254">
        <v>-13</v>
      </c>
      <c r="X13" s="254">
        <v>-34.210526315800003</v>
      </c>
      <c r="Y13" s="254">
        <v>26</v>
      </c>
      <c r="Z13" s="254">
        <v>0</v>
      </c>
      <c r="AA13" s="254">
        <v>17</v>
      </c>
      <c r="AB13" s="254">
        <v>9</v>
      </c>
      <c r="AC13" s="254">
        <v>10</v>
      </c>
      <c r="AD13" s="254">
        <v>62.5</v>
      </c>
      <c r="AE13" s="254">
        <v>13</v>
      </c>
      <c r="AF13" s="254">
        <v>100</v>
      </c>
      <c r="AG13" s="254">
        <v>196</v>
      </c>
      <c r="AH13" s="254">
        <v>0</v>
      </c>
      <c r="AI13" s="254">
        <v>117</v>
      </c>
      <c r="AJ13" s="254">
        <v>79</v>
      </c>
      <c r="AK13" s="254">
        <v>12</v>
      </c>
      <c r="AL13" s="254">
        <v>6.5217391304000003</v>
      </c>
      <c r="AM13" s="254">
        <v>8</v>
      </c>
      <c r="AN13" s="254">
        <v>4.2553191489</v>
      </c>
      <c r="AO13" s="254" t="s">
        <v>537</v>
      </c>
      <c r="AP13" s="254"/>
      <c r="AQ13" s="254"/>
      <c r="AR13" s="254"/>
      <c r="AS13" s="254"/>
      <c r="AT13" s="254"/>
      <c r="AU13" s="254"/>
      <c r="AV13" s="254"/>
      <c r="AW13" s="254"/>
      <c r="AX13" s="254"/>
      <c r="AY13" s="254"/>
      <c r="AZ13" s="254"/>
      <c r="BA13" s="254"/>
      <c r="BB13" s="254"/>
      <c r="BC13" s="254"/>
      <c r="BD13" s="254"/>
      <c r="BE13" s="254"/>
      <c r="BF13" s="254"/>
      <c r="BG13" s="254"/>
      <c r="BH13" s="254"/>
    </row>
    <row r="14" spans="1:60" x14ac:dyDescent="0.2">
      <c r="A14" s="254">
        <v>162</v>
      </c>
      <c r="B14" s="254">
        <v>0</v>
      </c>
      <c r="C14" s="254">
        <v>80</v>
      </c>
      <c r="D14" s="254">
        <v>82</v>
      </c>
      <c r="E14" s="254">
        <v>4</v>
      </c>
      <c r="F14" s="254">
        <v>2.5316455696000002</v>
      </c>
      <c r="G14" s="254">
        <v>2</v>
      </c>
      <c r="H14" s="254">
        <v>1.25</v>
      </c>
      <c r="I14" s="254" t="s">
        <v>535</v>
      </c>
      <c r="J14" s="254">
        <v>0</v>
      </c>
      <c r="K14" s="254" t="s">
        <v>535</v>
      </c>
      <c r="L14" s="254" t="s">
        <v>535</v>
      </c>
      <c r="M14" s="254">
        <v>-8</v>
      </c>
      <c r="N14" s="254">
        <v>-40</v>
      </c>
      <c r="O14" s="254">
        <v>-11</v>
      </c>
      <c r="P14" s="254">
        <v>-47.826086956499999</v>
      </c>
      <c r="Q14" s="254">
        <v>34</v>
      </c>
      <c r="R14" s="254">
        <v>0</v>
      </c>
      <c r="S14" s="254">
        <v>17</v>
      </c>
      <c r="T14" s="254">
        <v>17</v>
      </c>
      <c r="U14" s="254">
        <v>1</v>
      </c>
      <c r="V14" s="254">
        <v>3.0303030302999998</v>
      </c>
      <c r="W14" s="254">
        <v>13</v>
      </c>
      <c r="X14" s="254">
        <v>61.904761904799997</v>
      </c>
      <c r="Y14" s="254">
        <v>19</v>
      </c>
      <c r="Z14" s="254">
        <v>0</v>
      </c>
      <c r="AA14" s="254">
        <v>8</v>
      </c>
      <c r="AB14" s="254">
        <v>11</v>
      </c>
      <c r="AC14" s="254">
        <v>-15</v>
      </c>
      <c r="AD14" s="254">
        <v>-44.117647058800003</v>
      </c>
      <c r="AE14" s="254">
        <v>2</v>
      </c>
      <c r="AF14" s="254">
        <v>11.764705882399999</v>
      </c>
      <c r="AG14" s="254">
        <v>97</v>
      </c>
      <c r="AH14" s="254">
        <v>0</v>
      </c>
      <c r="AI14" s="254">
        <v>48</v>
      </c>
      <c r="AJ14" s="254">
        <v>49</v>
      </c>
      <c r="AK14" s="254">
        <v>26</v>
      </c>
      <c r="AL14" s="254">
        <v>36.619718309900001</v>
      </c>
      <c r="AM14" s="254">
        <v>-2</v>
      </c>
      <c r="AN14" s="254">
        <v>-2.0202020202000002</v>
      </c>
      <c r="AO14" s="254" t="s">
        <v>537</v>
      </c>
      <c r="AP14" s="254"/>
      <c r="AQ14" s="254"/>
      <c r="AR14" s="254"/>
      <c r="AS14" s="254"/>
      <c r="AT14" s="254"/>
      <c r="AU14" s="254"/>
      <c r="AV14" s="254"/>
      <c r="AW14" s="254"/>
      <c r="AX14" s="254"/>
      <c r="AY14" s="254"/>
      <c r="AZ14" s="254"/>
      <c r="BA14" s="254"/>
      <c r="BB14" s="254"/>
      <c r="BC14" s="254"/>
      <c r="BD14" s="254"/>
      <c r="BE14" s="254"/>
      <c r="BF14" s="254"/>
      <c r="BG14" s="254"/>
      <c r="BH14" s="254"/>
    </row>
    <row r="15" spans="1:60" x14ac:dyDescent="0.2">
      <c r="A15" s="254">
        <v>51</v>
      </c>
      <c r="B15" s="254">
        <v>0</v>
      </c>
      <c r="C15" s="254" t="s">
        <v>535</v>
      </c>
      <c r="D15" s="254" t="s">
        <v>535</v>
      </c>
      <c r="E15" s="254">
        <v>-34</v>
      </c>
      <c r="F15" s="254">
        <v>-40</v>
      </c>
      <c r="G15" s="254">
        <v>-26</v>
      </c>
      <c r="H15" s="254">
        <v>-33.766233766200003</v>
      </c>
      <c r="I15" s="254" t="s">
        <v>535</v>
      </c>
      <c r="J15" s="254">
        <v>0</v>
      </c>
      <c r="K15" s="254" t="s">
        <v>535</v>
      </c>
      <c r="L15" s="254" t="s">
        <v>535</v>
      </c>
      <c r="M15" s="254">
        <v>-7</v>
      </c>
      <c r="N15" s="254">
        <v>-77.777777777799997</v>
      </c>
      <c r="O15" s="254">
        <v>-4</v>
      </c>
      <c r="P15" s="254">
        <v>-66.666666666699996</v>
      </c>
      <c r="Q15" s="254">
        <v>10</v>
      </c>
      <c r="R15" s="254">
        <v>0</v>
      </c>
      <c r="S15" s="254">
        <v>7</v>
      </c>
      <c r="T15" s="254">
        <v>3</v>
      </c>
      <c r="U15" s="254">
        <v>-5</v>
      </c>
      <c r="V15" s="254">
        <v>-33.333333333299997</v>
      </c>
      <c r="W15" s="254">
        <v>-7</v>
      </c>
      <c r="X15" s="254">
        <v>-41.176470588199997</v>
      </c>
      <c r="Y15" s="254" t="s">
        <v>535</v>
      </c>
      <c r="Z15" s="254">
        <v>0</v>
      </c>
      <c r="AA15" s="254" t="s">
        <v>535</v>
      </c>
      <c r="AB15" s="254" t="s">
        <v>535</v>
      </c>
      <c r="AC15" s="254">
        <v>1</v>
      </c>
      <c r="AD15" s="254">
        <v>20</v>
      </c>
      <c r="AE15" s="254">
        <v>2</v>
      </c>
      <c r="AF15" s="254">
        <v>50</v>
      </c>
      <c r="AG15" s="254" t="s">
        <v>535</v>
      </c>
      <c r="AH15" s="254">
        <v>0</v>
      </c>
      <c r="AI15" s="254" t="s">
        <v>535</v>
      </c>
      <c r="AJ15" s="254">
        <v>10</v>
      </c>
      <c r="AK15" s="254">
        <v>-23</v>
      </c>
      <c r="AL15" s="254">
        <v>-41.071428571399998</v>
      </c>
      <c r="AM15" s="254">
        <v>-17</v>
      </c>
      <c r="AN15" s="254">
        <v>-34</v>
      </c>
      <c r="AO15" s="254" t="s">
        <v>537</v>
      </c>
      <c r="AP15" s="254"/>
      <c r="AQ15" s="254"/>
      <c r="AR15" s="254"/>
      <c r="AS15" s="254"/>
      <c r="AT15" s="254"/>
      <c r="AU15" s="254"/>
      <c r="AV15" s="254"/>
      <c r="AW15" s="254"/>
      <c r="AX15" s="254"/>
      <c r="AY15" s="254"/>
      <c r="AZ15" s="254"/>
      <c r="BA15" s="254"/>
      <c r="BB15" s="254"/>
      <c r="BC15" s="254"/>
      <c r="BD15" s="254"/>
      <c r="BE15" s="254"/>
      <c r="BF15" s="254"/>
      <c r="BG15" s="254"/>
      <c r="BH15" s="254"/>
    </row>
    <row r="16" spans="1:60" x14ac:dyDescent="0.2">
      <c r="A16" s="254">
        <v>0</v>
      </c>
      <c r="B16" s="254">
        <v>0</v>
      </c>
      <c r="C16" s="254">
        <v>0</v>
      </c>
      <c r="D16" s="254">
        <v>0</v>
      </c>
      <c r="E16" s="254">
        <v>0</v>
      </c>
      <c r="F16" s="254">
        <v>0</v>
      </c>
      <c r="G16" s="254">
        <v>0</v>
      </c>
      <c r="H16" s="254">
        <v>0</v>
      </c>
      <c r="I16" s="254">
        <v>0</v>
      </c>
      <c r="J16" s="254">
        <v>0</v>
      </c>
      <c r="K16" s="254">
        <v>0</v>
      </c>
      <c r="L16" s="254">
        <v>0</v>
      </c>
      <c r="M16" s="254">
        <v>0</v>
      </c>
      <c r="N16" s="254">
        <v>0</v>
      </c>
      <c r="O16" s="254">
        <v>0</v>
      </c>
      <c r="P16" s="254">
        <v>0</v>
      </c>
      <c r="Q16" s="254">
        <v>0</v>
      </c>
      <c r="R16" s="254">
        <v>0</v>
      </c>
      <c r="S16" s="254">
        <v>0</v>
      </c>
      <c r="T16" s="254">
        <v>0</v>
      </c>
      <c r="U16" s="254">
        <v>0</v>
      </c>
      <c r="V16" s="254">
        <v>0</v>
      </c>
      <c r="W16" s="254">
        <v>0</v>
      </c>
      <c r="X16" s="254">
        <v>0</v>
      </c>
      <c r="Y16" s="254">
        <v>0</v>
      </c>
      <c r="Z16" s="254">
        <v>0</v>
      </c>
      <c r="AA16" s="254">
        <v>0</v>
      </c>
      <c r="AB16" s="254">
        <v>0</v>
      </c>
      <c r="AC16" s="254">
        <v>0</v>
      </c>
      <c r="AD16" s="254">
        <v>0</v>
      </c>
      <c r="AE16" s="254">
        <v>0</v>
      </c>
      <c r="AF16" s="254">
        <v>0</v>
      </c>
      <c r="AG16" s="254">
        <v>0</v>
      </c>
      <c r="AH16" s="254">
        <v>0</v>
      </c>
      <c r="AI16" s="254">
        <v>0</v>
      </c>
      <c r="AJ16" s="254">
        <v>0</v>
      </c>
      <c r="AK16" s="254">
        <v>0</v>
      </c>
      <c r="AL16" s="254">
        <v>0</v>
      </c>
      <c r="AM16" s="254">
        <v>0</v>
      </c>
      <c r="AN16" s="254">
        <v>0</v>
      </c>
      <c r="AO16" s="254" t="s">
        <v>537</v>
      </c>
      <c r="AP16" s="254"/>
      <c r="AQ16" s="254"/>
      <c r="AR16" s="254"/>
      <c r="AS16" s="254"/>
      <c r="AT16" s="254"/>
      <c r="AU16" s="254"/>
      <c r="AV16" s="254"/>
      <c r="AW16" s="254"/>
      <c r="AX16" s="254"/>
      <c r="AY16" s="254"/>
      <c r="AZ16" s="254"/>
      <c r="BA16" s="254"/>
      <c r="BB16" s="254"/>
      <c r="BC16" s="254"/>
      <c r="BD16" s="254"/>
      <c r="BE16" s="254"/>
      <c r="BF16" s="254"/>
      <c r="BG16" s="254"/>
      <c r="BH16" s="254"/>
    </row>
    <row r="17" spans="1:60" x14ac:dyDescent="0.2">
      <c r="A17" s="254">
        <v>250</v>
      </c>
      <c r="B17" s="254">
        <v>0</v>
      </c>
      <c r="C17" s="254">
        <v>141</v>
      </c>
      <c r="D17" s="254">
        <v>109</v>
      </c>
      <c r="E17" s="254">
        <v>-14</v>
      </c>
      <c r="F17" s="254">
        <v>-5.3030303029999999</v>
      </c>
      <c r="G17" s="254">
        <v>9</v>
      </c>
      <c r="H17" s="254">
        <v>3.7344398339999998</v>
      </c>
      <c r="I17" s="254">
        <v>21</v>
      </c>
      <c r="J17" s="254">
        <v>0</v>
      </c>
      <c r="K17" s="254">
        <v>9</v>
      </c>
      <c r="L17" s="254">
        <v>12</v>
      </c>
      <c r="M17" s="254">
        <v>1</v>
      </c>
      <c r="N17" s="254">
        <v>5</v>
      </c>
      <c r="O17" s="254">
        <v>2</v>
      </c>
      <c r="P17" s="254">
        <v>10.5263157895</v>
      </c>
      <c r="Q17" s="254">
        <v>36</v>
      </c>
      <c r="R17" s="254">
        <v>0</v>
      </c>
      <c r="S17" s="254">
        <v>21</v>
      </c>
      <c r="T17" s="254">
        <v>15</v>
      </c>
      <c r="U17" s="254">
        <v>1</v>
      </c>
      <c r="V17" s="254">
        <v>2.8571428570999999</v>
      </c>
      <c r="W17" s="254">
        <v>-6</v>
      </c>
      <c r="X17" s="254">
        <v>-14.285714285699999</v>
      </c>
      <c r="Y17" s="254">
        <v>23</v>
      </c>
      <c r="Z17" s="254">
        <v>0</v>
      </c>
      <c r="AA17" s="254">
        <v>16</v>
      </c>
      <c r="AB17" s="254">
        <v>7</v>
      </c>
      <c r="AC17" s="254">
        <v>-7</v>
      </c>
      <c r="AD17" s="254">
        <v>-23.333333333300001</v>
      </c>
      <c r="AE17" s="254">
        <v>4</v>
      </c>
      <c r="AF17" s="254">
        <v>21.052631578900002</v>
      </c>
      <c r="AG17" s="254">
        <v>170</v>
      </c>
      <c r="AH17" s="254">
        <v>0</v>
      </c>
      <c r="AI17" s="254">
        <v>95</v>
      </c>
      <c r="AJ17" s="254">
        <v>75</v>
      </c>
      <c r="AK17" s="254">
        <v>-9</v>
      </c>
      <c r="AL17" s="254">
        <v>-5.0279329609000003</v>
      </c>
      <c r="AM17" s="254">
        <v>9</v>
      </c>
      <c r="AN17" s="254">
        <v>5.5900621118</v>
      </c>
      <c r="AO17" s="254" t="s">
        <v>537</v>
      </c>
      <c r="AP17" s="254"/>
      <c r="AQ17" s="254"/>
      <c r="AR17" s="254"/>
      <c r="AS17" s="254"/>
      <c r="AT17" s="254"/>
      <c r="AU17" s="254"/>
      <c r="AV17" s="254"/>
      <c r="AW17" s="254"/>
      <c r="AX17" s="254"/>
      <c r="AY17" s="254"/>
      <c r="AZ17" s="254"/>
      <c r="BA17" s="254"/>
      <c r="BB17" s="254"/>
      <c r="BC17" s="254"/>
      <c r="BD17" s="254"/>
      <c r="BE17" s="254"/>
      <c r="BF17" s="254"/>
      <c r="BG17" s="254"/>
      <c r="BH17" s="254"/>
    </row>
    <row r="18" spans="1:60" x14ac:dyDescent="0.2">
      <c r="A18" s="254">
        <v>296</v>
      </c>
      <c r="B18" s="254">
        <v>0</v>
      </c>
      <c r="C18" s="254">
        <v>180</v>
      </c>
      <c r="D18" s="254">
        <v>116</v>
      </c>
      <c r="E18" s="254">
        <v>-16</v>
      </c>
      <c r="F18" s="254">
        <v>-5.1282051282000003</v>
      </c>
      <c r="G18" s="254">
        <v>-71</v>
      </c>
      <c r="H18" s="254">
        <v>-19.346049046299999</v>
      </c>
      <c r="I18" s="254">
        <v>22</v>
      </c>
      <c r="J18" s="254">
        <v>0</v>
      </c>
      <c r="K18" s="254" t="s">
        <v>535</v>
      </c>
      <c r="L18" s="254" t="s">
        <v>535</v>
      </c>
      <c r="M18" s="254">
        <v>-8</v>
      </c>
      <c r="N18" s="254">
        <v>-26.666666666699999</v>
      </c>
      <c r="O18" s="254">
        <v>-4</v>
      </c>
      <c r="P18" s="254">
        <v>-15.3846153846</v>
      </c>
      <c r="Q18" s="254">
        <v>34</v>
      </c>
      <c r="R18" s="254">
        <v>0</v>
      </c>
      <c r="S18" s="254">
        <v>20</v>
      </c>
      <c r="T18" s="254">
        <v>14</v>
      </c>
      <c r="U18" s="254">
        <v>-23</v>
      </c>
      <c r="V18" s="254">
        <v>-40.350877193000002</v>
      </c>
      <c r="W18" s="254">
        <v>-11</v>
      </c>
      <c r="X18" s="254">
        <v>-24.444444444399998</v>
      </c>
      <c r="Y18" s="254">
        <v>26</v>
      </c>
      <c r="Z18" s="254">
        <v>0</v>
      </c>
      <c r="AA18" s="254">
        <v>11</v>
      </c>
      <c r="AB18" s="254">
        <v>15</v>
      </c>
      <c r="AC18" s="254">
        <v>-1</v>
      </c>
      <c r="AD18" s="254">
        <v>-3.7037037037</v>
      </c>
      <c r="AE18" s="254">
        <v>6</v>
      </c>
      <c r="AF18" s="254">
        <v>30</v>
      </c>
      <c r="AG18" s="254">
        <v>214</v>
      </c>
      <c r="AH18" s="254">
        <v>0</v>
      </c>
      <c r="AI18" s="254">
        <v>138</v>
      </c>
      <c r="AJ18" s="254">
        <v>76</v>
      </c>
      <c r="AK18" s="254">
        <v>16</v>
      </c>
      <c r="AL18" s="254">
        <v>8.0808080808000007</v>
      </c>
      <c r="AM18" s="254">
        <v>-62</v>
      </c>
      <c r="AN18" s="254">
        <v>-22.463768115899999</v>
      </c>
      <c r="AO18" s="254" t="s">
        <v>537</v>
      </c>
      <c r="AP18" s="254"/>
      <c r="AQ18" s="254"/>
      <c r="AR18" s="254"/>
      <c r="AS18" s="254"/>
      <c r="AT18" s="254"/>
      <c r="AU18" s="254"/>
      <c r="AV18" s="254"/>
      <c r="AW18" s="254"/>
      <c r="AX18" s="254"/>
      <c r="AY18" s="254"/>
      <c r="AZ18" s="254"/>
      <c r="BA18" s="254"/>
      <c r="BB18" s="254"/>
      <c r="BC18" s="254"/>
      <c r="BD18" s="254"/>
      <c r="BE18" s="254"/>
      <c r="BF18" s="254"/>
      <c r="BG18" s="254"/>
      <c r="BH18" s="254"/>
    </row>
    <row r="19" spans="1:60" x14ac:dyDescent="0.2">
      <c r="A19" s="254">
        <v>34</v>
      </c>
      <c r="B19" s="254">
        <v>0</v>
      </c>
      <c r="C19" s="254">
        <v>19</v>
      </c>
      <c r="D19" s="254">
        <v>15</v>
      </c>
      <c r="E19" s="254">
        <v>-6</v>
      </c>
      <c r="F19" s="254">
        <v>-15</v>
      </c>
      <c r="G19" s="254">
        <v>-4</v>
      </c>
      <c r="H19" s="254">
        <v>-10.5263157895</v>
      </c>
      <c r="I19" s="254" t="s">
        <v>535</v>
      </c>
      <c r="J19" s="254">
        <v>0</v>
      </c>
      <c r="K19" s="254" t="s">
        <v>535</v>
      </c>
      <c r="L19" s="254" t="s">
        <v>535</v>
      </c>
      <c r="M19" s="254">
        <v>0</v>
      </c>
      <c r="N19" s="254">
        <v>0</v>
      </c>
      <c r="O19" s="254">
        <v>0</v>
      </c>
      <c r="P19" s="254">
        <v>0</v>
      </c>
      <c r="Q19" s="254">
        <v>12</v>
      </c>
      <c r="R19" s="254">
        <v>0</v>
      </c>
      <c r="S19" s="254" t="s">
        <v>535</v>
      </c>
      <c r="T19" s="254" t="s">
        <v>535</v>
      </c>
      <c r="U19" s="254">
        <v>6</v>
      </c>
      <c r="V19" s="254">
        <v>100</v>
      </c>
      <c r="W19" s="254">
        <v>6</v>
      </c>
      <c r="X19" s="254">
        <v>100</v>
      </c>
      <c r="Y19" s="254" t="s">
        <v>535</v>
      </c>
      <c r="Z19" s="254">
        <v>0</v>
      </c>
      <c r="AA19" s="254" t="s">
        <v>535</v>
      </c>
      <c r="AB19" s="254" t="s">
        <v>535</v>
      </c>
      <c r="AC19" s="254">
        <v>-2</v>
      </c>
      <c r="AD19" s="254">
        <v>-33.333333333299997</v>
      </c>
      <c r="AE19" s="254">
        <v>-2</v>
      </c>
      <c r="AF19" s="254">
        <v>-33.333333333299997</v>
      </c>
      <c r="AG19" s="254">
        <v>14</v>
      </c>
      <c r="AH19" s="254">
        <v>0</v>
      </c>
      <c r="AI19" s="254">
        <v>5</v>
      </c>
      <c r="AJ19" s="254">
        <v>9</v>
      </c>
      <c r="AK19" s="254">
        <v>-10</v>
      </c>
      <c r="AL19" s="254">
        <v>-41.666666666700003</v>
      </c>
      <c r="AM19" s="254">
        <v>-8</v>
      </c>
      <c r="AN19" s="254">
        <v>-36.363636363600001</v>
      </c>
      <c r="AO19" s="254" t="s">
        <v>537</v>
      </c>
      <c r="AP19" s="254"/>
      <c r="AQ19" s="254"/>
      <c r="AR19" s="254"/>
      <c r="AS19" s="254"/>
      <c r="AT19" s="254"/>
      <c r="AU19" s="254"/>
      <c r="AV19" s="254"/>
      <c r="AW19" s="254"/>
      <c r="AX19" s="254"/>
      <c r="AY19" s="254"/>
      <c r="AZ19" s="254"/>
      <c r="BA19" s="254"/>
      <c r="BB19" s="254"/>
      <c r="BC19" s="254"/>
      <c r="BD19" s="254"/>
      <c r="BE19" s="254"/>
      <c r="BF19" s="254"/>
      <c r="BG19" s="254"/>
      <c r="BH19" s="254"/>
    </row>
    <row r="20" spans="1:60" x14ac:dyDescent="0.2">
      <c r="A20" s="254">
        <v>63</v>
      </c>
      <c r="B20" s="254">
        <v>0</v>
      </c>
      <c r="C20" s="254">
        <v>33</v>
      </c>
      <c r="D20" s="254">
        <v>30</v>
      </c>
      <c r="E20" s="254">
        <v>-11</v>
      </c>
      <c r="F20" s="254">
        <v>-14.864864864899999</v>
      </c>
      <c r="G20" s="254">
        <v>-14</v>
      </c>
      <c r="H20" s="254">
        <v>-18.181818181800001</v>
      </c>
      <c r="I20" s="254" t="s">
        <v>535</v>
      </c>
      <c r="J20" s="254">
        <v>0</v>
      </c>
      <c r="K20" s="254" t="s">
        <v>535</v>
      </c>
      <c r="L20" s="254">
        <v>0</v>
      </c>
      <c r="M20" s="254">
        <v>-3</v>
      </c>
      <c r="N20" s="254">
        <v>-60</v>
      </c>
      <c r="O20" s="254">
        <v>-6</v>
      </c>
      <c r="P20" s="254">
        <v>-75</v>
      </c>
      <c r="Q20" s="254" t="s">
        <v>535</v>
      </c>
      <c r="R20" s="254">
        <v>0</v>
      </c>
      <c r="S20" s="254" t="s">
        <v>535</v>
      </c>
      <c r="T20" s="254">
        <v>5</v>
      </c>
      <c r="U20" s="254">
        <v>1</v>
      </c>
      <c r="V20" s="254">
        <v>12.5</v>
      </c>
      <c r="W20" s="254">
        <v>-7</v>
      </c>
      <c r="X20" s="254">
        <v>-43.75</v>
      </c>
      <c r="Y20" s="254">
        <v>11</v>
      </c>
      <c r="Z20" s="254">
        <v>0</v>
      </c>
      <c r="AA20" s="254" t="s">
        <v>535</v>
      </c>
      <c r="AB20" s="254" t="s">
        <v>535</v>
      </c>
      <c r="AC20" s="254">
        <v>0</v>
      </c>
      <c r="AD20" s="254">
        <v>0</v>
      </c>
      <c r="AE20" s="254">
        <v>8</v>
      </c>
      <c r="AF20" s="254" t="s">
        <v>536</v>
      </c>
      <c r="AG20" s="254">
        <v>41</v>
      </c>
      <c r="AH20" s="254">
        <v>0</v>
      </c>
      <c r="AI20" s="254">
        <v>21</v>
      </c>
      <c r="AJ20" s="254">
        <v>20</v>
      </c>
      <c r="AK20" s="254">
        <v>-9</v>
      </c>
      <c r="AL20" s="254">
        <v>-18</v>
      </c>
      <c r="AM20" s="254">
        <v>-9</v>
      </c>
      <c r="AN20" s="254">
        <v>-18</v>
      </c>
      <c r="AO20" s="254" t="s">
        <v>537</v>
      </c>
      <c r="AP20" s="254"/>
      <c r="AQ20" s="254"/>
      <c r="AR20" s="254"/>
      <c r="AS20" s="254"/>
      <c r="AT20" s="254"/>
      <c r="AU20" s="254"/>
      <c r="AV20" s="254"/>
      <c r="AW20" s="254"/>
      <c r="AX20" s="254"/>
      <c r="AY20" s="254"/>
      <c r="AZ20" s="254"/>
      <c r="BA20" s="254"/>
      <c r="BB20" s="254"/>
      <c r="BC20" s="254"/>
      <c r="BD20" s="254"/>
      <c r="BE20" s="254"/>
      <c r="BF20" s="254"/>
      <c r="BG20" s="254"/>
      <c r="BH20" s="254"/>
    </row>
    <row r="21" spans="1:60" x14ac:dyDescent="0.2">
      <c r="A21" s="254">
        <v>21</v>
      </c>
      <c r="B21" s="254">
        <v>0</v>
      </c>
      <c r="C21" s="254">
        <v>13</v>
      </c>
      <c r="D21" s="254">
        <v>8</v>
      </c>
      <c r="E21" s="254">
        <v>-8</v>
      </c>
      <c r="F21" s="254">
        <v>-27.5862068966</v>
      </c>
      <c r="G21" s="254">
        <v>-2</v>
      </c>
      <c r="H21" s="254">
        <v>-8.6956521738999992</v>
      </c>
      <c r="I21" s="254">
        <v>0</v>
      </c>
      <c r="J21" s="254">
        <v>0</v>
      </c>
      <c r="K21" s="254">
        <v>0</v>
      </c>
      <c r="L21" s="254">
        <v>0</v>
      </c>
      <c r="M21" s="254">
        <v>-1</v>
      </c>
      <c r="N21" s="254">
        <v>-100</v>
      </c>
      <c r="O21" s="254">
        <v>-3</v>
      </c>
      <c r="P21" s="254">
        <v>-100</v>
      </c>
      <c r="Q21" s="254" t="s">
        <v>535</v>
      </c>
      <c r="R21" s="254">
        <v>0</v>
      </c>
      <c r="S21" s="254" t="s">
        <v>535</v>
      </c>
      <c r="T21" s="254" t="s">
        <v>535</v>
      </c>
      <c r="U21" s="254">
        <v>0</v>
      </c>
      <c r="V21" s="254">
        <v>0</v>
      </c>
      <c r="W21" s="254">
        <v>0</v>
      </c>
      <c r="X21" s="254">
        <v>0</v>
      </c>
      <c r="Y21" s="254" t="s">
        <v>535</v>
      </c>
      <c r="Z21" s="254">
        <v>0</v>
      </c>
      <c r="AA21" s="254" t="s">
        <v>535</v>
      </c>
      <c r="AB21" s="254" t="s">
        <v>535</v>
      </c>
      <c r="AC21" s="254">
        <v>1</v>
      </c>
      <c r="AD21" s="254">
        <v>50</v>
      </c>
      <c r="AE21" s="254">
        <v>0</v>
      </c>
      <c r="AF21" s="254">
        <v>0</v>
      </c>
      <c r="AG21" s="254">
        <v>15</v>
      </c>
      <c r="AH21" s="254">
        <v>0</v>
      </c>
      <c r="AI21" s="254">
        <v>9</v>
      </c>
      <c r="AJ21" s="254">
        <v>6</v>
      </c>
      <c r="AK21" s="254">
        <v>-8</v>
      </c>
      <c r="AL21" s="254">
        <v>-34.782608695699999</v>
      </c>
      <c r="AM21" s="254">
        <v>1</v>
      </c>
      <c r="AN21" s="254">
        <v>7.1428571428999996</v>
      </c>
      <c r="AO21" s="254" t="s">
        <v>537</v>
      </c>
      <c r="AP21" s="254"/>
      <c r="AQ21" s="254"/>
      <c r="AR21" s="254"/>
      <c r="AS21" s="254"/>
      <c r="AT21" s="254"/>
      <c r="AU21" s="254"/>
      <c r="AV21" s="254"/>
      <c r="AW21" s="254"/>
      <c r="AX21" s="254"/>
      <c r="AY21" s="254"/>
      <c r="AZ21" s="254"/>
      <c r="BA21" s="254"/>
      <c r="BB21" s="254"/>
      <c r="BC21" s="254"/>
      <c r="BD21" s="254"/>
      <c r="BE21" s="254"/>
      <c r="BF21" s="254"/>
      <c r="BG21" s="254"/>
      <c r="BH21" s="254"/>
    </row>
    <row r="22" spans="1:60" x14ac:dyDescent="0.2">
      <c r="A22" s="254">
        <v>0</v>
      </c>
      <c r="B22" s="254">
        <v>0</v>
      </c>
      <c r="C22" s="254">
        <v>0</v>
      </c>
      <c r="D22" s="254">
        <v>0</v>
      </c>
      <c r="E22" s="254">
        <v>0</v>
      </c>
      <c r="F22" s="254">
        <v>0</v>
      </c>
      <c r="G22" s="254">
        <v>0</v>
      </c>
      <c r="H22" s="254">
        <v>0</v>
      </c>
      <c r="I22" s="254">
        <v>0</v>
      </c>
      <c r="J22" s="254">
        <v>0</v>
      </c>
      <c r="K22" s="254">
        <v>0</v>
      </c>
      <c r="L22" s="254">
        <v>0</v>
      </c>
      <c r="M22" s="254">
        <v>0</v>
      </c>
      <c r="N22" s="254">
        <v>0</v>
      </c>
      <c r="O22" s="254">
        <v>0</v>
      </c>
      <c r="P22" s="254">
        <v>0</v>
      </c>
      <c r="Q22" s="254">
        <v>0</v>
      </c>
      <c r="R22" s="254">
        <v>0</v>
      </c>
      <c r="S22" s="254">
        <v>0</v>
      </c>
      <c r="T22" s="254">
        <v>0</v>
      </c>
      <c r="U22" s="254">
        <v>0</v>
      </c>
      <c r="V22" s="254">
        <v>0</v>
      </c>
      <c r="W22" s="254">
        <v>0</v>
      </c>
      <c r="X22" s="254">
        <v>0</v>
      </c>
      <c r="Y22" s="254">
        <v>0</v>
      </c>
      <c r="Z22" s="254">
        <v>0</v>
      </c>
      <c r="AA22" s="254">
        <v>0</v>
      </c>
      <c r="AB22" s="254">
        <v>0</v>
      </c>
      <c r="AC22" s="254">
        <v>0</v>
      </c>
      <c r="AD22" s="254">
        <v>0</v>
      </c>
      <c r="AE22" s="254">
        <v>0</v>
      </c>
      <c r="AF22" s="254">
        <v>0</v>
      </c>
      <c r="AG22" s="254">
        <v>0</v>
      </c>
      <c r="AH22" s="254">
        <v>0</v>
      </c>
      <c r="AI22" s="254">
        <v>0</v>
      </c>
      <c r="AJ22" s="254">
        <v>0</v>
      </c>
      <c r="AK22" s="254">
        <v>0</v>
      </c>
      <c r="AL22" s="254">
        <v>0</v>
      </c>
      <c r="AM22" s="254">
        <v>0</v>
      </c>
      <c r="AN22" s="254">
        <v>0</v>
      </c>
      <c r="AO22" s="254" t="s">
        <v>537</v>
      </c>
      <c r="AP22" s="254"/>
      <c r="AQ22" s="254"/>
      <c r="AR22" s="254"/>
      <c r="AS22" s="254"/>
      <c r="AT22" s="254"/>
      <c r="AU22" s="254"/>
      <c r="AV22" s="254"/>
      <c r="AW22" s="254"/>
      <c r="AX22" s="254"/>
      <c r="AY22" s="254"/>
      <c r="AZ22" s="254"/>
      <c r="BA22" s="254"/>
      <c r="BB22" s="254"/>
      <c r="BC22" s="254"/>
      <c r="BD22" s="254"/>
      <c r="BE22" s="254"/>
      <c r="BF22" s="254"/>
      <c r="BG22" s="254"/>
      <c r="BH22" s="254"/>
    </row>
    <row r="23" spans="1:60" x14ac:dyDescent="0.2">
      <c r="A23" s="254">
        <v>388</v>
      </c>
      <c r="B23" s="254">
        <v>0</v>
      </c>
      <c r="C23" s="254">
        <v>221</v>
      </c>
      <c r="D23" s="254">
        <v>167</v>
      </c>
      <c r="E23" s="254">
        <v>36</v>
      </c>
      <c r="F23" s="254">
        <v>10.227272727300001</v>
      </c>
      <c r="G23" s="254">
        <v>22</v>
      </c>
      <c r="H23" s="254">
        <v>6.0109289617000004</v>
      </c>
      <c r="I23" s="254">
        <v>19</v>
      </c>
      <c r="J23" s="254">
        <v>0</v>
      </c>
      <c r="K23" s="254">
        <v>7</v>
      </c>
      <c r="L23" s="254">
        <v>12</v>
      </c>
      <c r="M23" s="254">
        <v>-2</v>
      </c>
      <c r="N23" s="254">
        <v>-9.5238095238000007</v>
      </c>
      <c r="O23" s="254">
        <v>4</v>
      </c>
      <c r="P23" s="254">
        <v>26.666666666699999</v>
      </c>
      <c r="Q23" s="254" t="s">
        <v>535</v>
      </c>
      <c r="R23" s="254">
        <v>0</v>
      </c>
      <c r="S23" s="254" t="s">
        <v>535</v>
      </c>
      <c r="T23" s="254">
        <v>18</v>
      </c>
      <c r="U23" s="254">
        <v>2</v>
      </c>
      <c r="V23" s="254">
        <v>5.2631578947</v>
      </c>
      <c r="W23" s="254">
        <v>-2</v>
      </c>
      <c r="X23" s="254">
        <v>-4.7619047619000003</v>
      </c>
      <c r="Y23" s="254" t="s">
        <v>535</v>
      </c>
      <c r="Z23" s="254">
        <v>0</v>
      </c>
      <c r="AA23" s="254" t="s">
        <v>535</v>
      </c>
      <c r="AB23" s="254" t="s">
        <v>535</v>
      </c>
      <c r="AC23" s="254">
        <v>-6</v>
      </c>
      <c r="AD23" s="254">
        <v>-17.6470588235</v>
      </c>
      <c r="AE23" s="254">
        <v>11</v>
      </c>
      <c r="AF23" s="254">
        <v>64.705882352900005</v>
      </c>
      <c r="AG23" s="254">
        <v>301</v>
      </c>
      <c r="AH23" s="254">
        <v>0</v>
      </c>
      <c r="AI23" s="254">
        <v>176</v>
      </c>
      <c r="AJ23" s="254">
        <v>125</v>
      </c>
      <c r="AK23" s="254">
        <v>42</v>
      </c>
      <c r="AL23" s="254">
        <v>16.216216216199999</v>
      </c>
      <c r="AM23" s="254">
        <v>9</v>
      </c>
      <c r="AN23" s="254">
        <v>3.0821917808000001</v>
      </c>
      <c r="AO23" s="254" t="s">
        <v>537</v>
      </c>
      <c r="AP23" s="254"/>
      <c r="AQ23" s="254"/>
      <c r="AR23" s="254"/>
      <c r="AS23" s="254"/>
      <c r="AT23" s="254"/>
      <c r="AU23" s="254"/>
      <c r="AV23" s="254"/>
      <c r="AW23" s="254"/>
      <c r="AX23" s="254"/>
      <c r="AY23" s="254"/>
      <c r="AZ23" s="254"/>
      <c r="BA23" s="254"/>
      <c r="BB23" s="254"/>
      <c r="BC23" s="254"/>
      <c r="BD23" s="254"/>
      <c r="BE23" s="254"/>
      <c r="BF23" s="254"/>
      <c r="BG23" s="254"/>
      <c r="BH23" s="254"/>
    </row>
    <row r="24" spans="1:60" x14ac:dyDescent="0.2">
      <c r="A24" s="254">
        <v>260</v>
      </c>
      <c r="B24" s="254">
        <v>0</v>
      </c>
      <c r="C24" s="254">
        <v>154</v>
      </c>
      <c r="D24" s="254">
        <v>106</v>
      </c>
      <c r="E24" s="254">
        <v>-86</v>
      </c>
      <c r="F24" s="254">
        <v>-24.855491329500001</v>
      </c>
      <c r="G24" s="254">
        <v>-108</v>
      </c>
      <c r="H24" s="254">
        <v>-29.347826087000001</v>
      </c>
      <c r="I24" s="254">
        <v>30</v>
      </c>
      <c r="J24" s="254">
        <v>0</v>
      </c>
      <c r="K24" s="254">
        <v>18</v>
      </c>
      <c r="L24" s="254">
        <v>12</v>
      </c>
      <c r="M24" s="254">
        <v>-8</v>
      </c>
      <c r="N24" s="254">
        <v>-21.052631578900002</v>
      </c>
      <c r="O24" s="254">
        <v>-13</v>
      </c>
      <c r="P24" s="254">
        <v>-30.2325581395</v>
      </c>
      <c r="Q24" s="254">
        <v>52</v>
      </c>
      <c r="R24" s="254">
        <v>0</v>
      </c>
      <c r="S24" s="254">
        <v>31</v>
      </c>
      <c r="T24" s="254">
        <v>21</v>
      </c>
      <c r="U24" s="254">
        <v>-16</v>
      </c>
      <c r="V24" s="254">
        <v>-23.529411764700001</v>
      </c>
      <c r="W24" s="254">
        <v>-16</v>
      </c>
      <c r="X24" s="254">
        <v>-23.529411764700001</v>
      </c>
      <c r="Y24" s="254">
        <v>36</v>
      </c>
      <c r="Z24" s="254">
        <v>0</v>
      </c>
      <c r="AA24" s="254">
        <v>20</v>
      </c>
      <c r="AB24" s="254">
        <v>16</v>
      </c>
      <c r="AC24" s="254">
        <v>-5</v>
      </c>
      <c r="AD24" s="254">
        <v>-12.195121951200001</v>
      </c>
      <c r="AE24" s="254">
        <v>2</v>
      </c>
      <c r="AF24" s="254">
        <v>5.8823529411999997</v>
      </c>
      <c r="AG24" s="254">
        <v>142</v>
      </c>
      <c r="AH24" s="254">
        <v>0</v>
      </c>
      <c r="AI24" s="254">
        <v>85</v>
      </c>
      <c r="AJ24" s="254">
        <v>57</v>
      </c>
      <c r="AK24" s="254">
        <v>-57</v>
      </c>
      <c r="AL24" s="254">
        <v>-28.643216080399998</v>
      </c>
      <c r="AM24" s="254">
        <v>-81</v>
      </c>
      <c r="AN24" s="254">
        <v>-36.322869955199998</v>
      </c>
      <c r="AO24" s="254" t="s">
        <v>537</v>
      </c>
      <c r="AP24" s="254"/>
      <c r="AQ24" s="254"/>
      <c r="AR24" s="254"/>
      <c r="AS24" s="254"/>
      <c r="AT24" s="254"/>
      <c r="AU24" s="254"/>
      <c r="AV24" s="254"/>
      <c r="AW24" s="254"/>
      <c r="AX24" s="254"/>
      <c r="AY24" s="254"/>
      <c r="AZ24" s="254"/>
      <c r="BA24" s="254"/>
      <c r="BB24" s="254"/>
      <c r="BC24" s="254"/>
      <c r="BD24" s="254"/>
      <c r="BE24" s="254"/>
      <c r="BF24" s="254"/>
      <c r="BG24" s="254"/>
      <c r="BH24" s="254"/>
    </row>
    <row r="25" spans="1:60" x14ac:dyDescent="0.2">
      <c r="A25" s="254">
        <v>16</v>
      </c>
      <c r="B25" s="254">
        <v>0</v>
      </c>
      <c r="C25" s="254">
        <v>11</v>
      </c>
      <c r="D25" s="254">
        <v>5</v>
      </c>
      <c r="E25" s="254">
        <v>-5</v>
      </c>
      <c r="F25" s="254">
        <v>-23.8095238095</v>
      </c>
      <c r="G25" s="254">
        <v>4</v>
      </c>
      <c r="H25" s="254">
        <v>33.333333333299997</v>
      </c>
      <c r="I25" s="254">
        <v>0</v>
      </c>
      <c r="J25" s="254">
        <v>0</v>
      </c>
      <c r="K25" s="254">
        <v>0</v>
      </c>
      <c r="L25" s="254">
        <v>0</v>
      </c>
      <c r="M25" s="254">
        <v>-1</v>
      </c>
      <c r="N25" s="254">
        <v>-100</v>
      </c>
      <c r="O25" s="254">
        <v>-2</v>
      </c>
      <c r="P25" s="254">
        <v>-100</v>
      </c>
      <c r="Q25" s="254" t="s">
        <v>535</v>
      </c>
      <c r="R25" s="254">
        <v>0</v>
      </c>
      <c r="S25" s="254" t="s">
        <v>535</v>
      </c>
      <c r="T25" s="254">
        <v>0</v>
      </c>
      <c r="U25" s="254">
        <v>-1</v>
      </c>
      <c r="V25" s="254">
        <v>-33.333333333299997</v>
      </c>
      <c r="W25" s="254">
        <v>0</v>
      </c>
      <c r="X25" s="254">
        <v>0</v>
      </c>
      <c r="Y25" s="254" t="s">
        <v>535</v>
      </c>
      <c r="Z25" s="254">
        <v>0</v>
      </c>
      <c r="AA25" s="254" t="s">
        <v>535</v>
      </c>
      <c r="AB25" s="254" t="s">
        <v>535</v>
      </c>
      <c r="AC25" s="254">
        <v>2</v>
      </c>
      <c r="AD25" s="254">
        <v>200</v>
      </c>
      <c r="AE25" s="254">
        <v>3</v>
      </c>
      <c r="AF25" s="254">
        <v>0</v>
      </c>
      <c r="AG25" s="254">
        <v>11</v>
      </c>
      <c r="AH25" s="254">
        <v>0</v>
      </c>
      <c r="AI25" s="254">
        <v>7</v>
      </c>
      <c r="AJ25" s="254">
        <v>4</v>
      </c>
      <c r="AK25" s="254">
        <v>-5</v>
      </c>
      <c r="AL25" s="254">
        <v>-31.25</v>
      </c>
      <c r="AM25" s="254">
        <v>3</v>
      </c>
      <c r="AN25" s="254">
        <v>37.5</v>
      </c>
      <c r="AO25" s="254" t="s">
        <v>542</v>
      </c>
      <c r="AP25" s="254"/>
      <c r="AQ25" s="254"/>
      <c r="AR25" s="254"/>
      <c r="AS25" s="254"/>
      <c r="AT25" s="254"/>
      <c r="AU25" s="254"/>
      <c r="AV25" s="254"/>
      <c r="AW25" s="254"/>
      <c r="AX25" s="254"/>
      <c r="AY25" s="254"/>
      <c r="AZ25" s="254"/>
      <c r="BA25" s="254"/>
      <c r="BB25" s="254"/>
      <c r="BC25" s="254"/>
      <c r="BD25" s="254"/>
      <c r="BE25" s="254"/>
      <c r="BF25" s="254"/>
      <c r="BG25" s="254"/>
      <c r="BH25" s="254"/>
    </row>
    <row r="26" spans="1:60" x14ac:dyDescent="0.2">
      <c r="A26" s="254">
        <v>0</v>
      </c>
      <c r="B26" s="254">
        <v>0</v>
      </c>
      <c r="C26" s="254">
        <v>0</v>
      </c>
      <c r="D26" s="254">
        <v>0</v>
      </c>
      <c r="E26" s="254">
        <v>0</v>
      </c>
      <c r="F26" s="254">
        <v>0</v>
      </c>
      <c r="G26" s="254">
        <v>0</v>
      </c>
      <c r="H26" s="254">
        <v>0</v>
      </c>
      <c r="I26" s="254">
        <v>0</v>
      </c>
      <c r="J26" s="254">
        <v>0</v>
      </c>
      <c r="K26" s="254">
        <v>0</v>
      </c>
      <c r="L26" s="254">
        <v>0</v>
      </c>
      <c r="M26" s="254">
        <v>0</v>
      </c>
      <c r="N26" s="254">
        <v>0</v>
      </c>
      <c r="O26" s="254">
        <v>0</v>
      </c>
      <c r="P26" s="254">
        <v>0</v>
      </c>
      <c r="Q26" s="254">
        <v>0</v>
      </c>
      <c r="R26" s="254">
        <v>0</v>
      </c>
      <c r="S26" s="254">
        <v>0</v>
      </c>
      <c r="T26" s="254">
        <v>0</v>
      </c>
      <c r="U26" s="254">
        <v>0</v>
      </c>
      <c r="V26" s="254">
        <v>0</v>
      </c>
      <c r="W26" s="254">
        <v>0</v>
      </c>
      <c r="X26" s="254">
        <v>0</v>
      </c>
      <c r="Y26" s="254">
        <v>0</v>
      </c>
      <c r="Z26" s="254">
        <v>0</v>
      </c>
      <c r="AA26" s="254">
        <v>0</v>
      </c>
      <c r="AB26" s="254">
        <v>0</v>
      </c>
      <c r="AC26" s="254">
        <v>0</v>
      </c>
      <c r="AD26" s="254">
        <v>0</v>
      </c>
      <c r="AE26" s="254">
        <v>0</v>
      </c>
      <c r="AF26" s="254">
        <v>0</v>
      </c>
      <c r="AG26" s="254">
        <v>0</v>
      </c>
      <c r="AH26" s="254">
        <v>0</v>
      </c>
      <c r="AI26" s="254">
        <v>0</v>
      </c>
      <c r="AJ26" s="254">
        <v>0</v>
      </c>
      <c r="AK26" s="254">
        <v>0</v>
      </c>
      <c r="AL26" s="254">
        <v>0</v>
      </c>
      <c r="AM26" s="254">
        <v>0</v>
      </c>
      <c r="AN26" s="254">
        <v>0</v>
      </c>
      <c r="AO26" s="254" t="s">
        <v>537</v>
      </c>
      <c r="AP26" s="254"/>
      <c r="AQ26" s="254"/>
      <c r="AR26" s="254"/>
      <c r="AS26" s="254"/>
      <c r="AT26" s="254"/>
      <c r="AU26" s="254"/>
      <c r="AV26" s="254"/>
      <c r="AW26" s="254"/>
      <c r="AX26" s="254"/>
      <c r="AY26" s="254"/>
      <c r="AZ26" s="254"/>
      <c r="BA26" s="254"/>
      <c r="BB26" s="254"/>
      <c r="BC26" s="254"/>
      <c r="BD26" s="254"/>
      <c r="BE26" s="254"/>
      <c r="BF26" s="254"/>
      <c r="BG26" s="254"/>
      <c r="BH26" s="254"/>
    </row>
    <row r="27" spans="1:60" x14ac:dyDescent="0.2">
      <c r="A27" s="254">
        <v>314</v>
      </c>
      <c r="B27" s="254">
        <v>0</v>
      </c>
      <c r="C27" s="254">
        <v>191</v>
      </c>
      <c r="D27" s="254">
        <v>123</v>
      </c>
      <c r="E27" s="254">
        <v>-59</v>
      </c>
      <c r="F27" s="254">
        <v>-15.81769437</v>
      </c>
      <c r="G27" s="254">
        <v>-89</v>
      </c>
      <c r="H27" s="254">
        <v>-22.084367245700001</v>
      </c>
      <c r="I27" s="254">
        <v>29</v>
      </c>
      <c r="J27" s="254">
        <v>0</v>
      </c>
      <c r="K27" s="254">
        <v>17</v>
      </c>
      <c r="L27" s="254">
        <v>12</v>
      </c>
      <c r="M27" s="254">
        <v>-6</v>
      </c>
      <c r="N27" s="254">
        <v>-17.142857142899999</v>
      </c>
      <c r="O27" s="254">
        <v>-8</v>
      </c>
      <c r="P27" s="254">
        <v>-21.621621621599999</v>
      </c>
      <c r="Q27" s="254">
        <v>64</v>
      </c>
      <c r="R27" s="254">
        <v>0</v>
      </c>
      <c r="S27" s="254">
        <v>38</v>
      </c>
      <c r="T27" s="254">
        <v>26</v>
      </c>
      <c r="U27" s="254">
        <v>-20</v>
      </c>
      <c r="V27" s="254">
        <v>-23.8095238095</v>
      </c>
      <c r="W27" s="254">
        <v>-13</v>
      </c>
      <c r="X27" s="254">
        <v>-16.883116883100001</v>
      </c>
      <c r="Y27" s="254">
        <v>41</v>
      </c>
      <c r="Z27" s="254">
        <v>0</v>
      </c>
      <c r="AA27" s="254">
        <v>24</v>
      </c>
      <c r="AB27" s="254">
        <v>17</v>
      </c>
      <c r="AC27" s="254">
        <v>-4</v>
      </c>
      <c r="AD27" s="254">
        <v>-8.8888888889000004</v>
      </c>
      <c r="AE27" s="254">
        <v>9</v>
      </c>
      <c r="AF27" s="254">
        <v>28.125</v>
      </c>
      <c r="AG27" s="254">
        <v>180</v>
      </c>
      <c r="AH27" s="254">
        <v>0</v>
      </c>
      <c r="AI27" s="254">
        <v>112</v>
      </c>
      <c r="AJ27" s="254">
        <v>68</v>
      </c>
      <c r="AK27" s="254">
        <v>-29</v>
      </c>
      <c r="AL27" s="254">
        <v>-13.8755980861</v>
      </c>
      <c r="AM27" s="254">
        <v>-77</v>
      </c>
      <c r="AN27" s="254">
        <v>-29.961089494199999</v>
      </c>
      <c r="AO27" s="254" t="s">
        <v>537</v>
      </c>
      <c r="AP27" s="254"/>
      <c r="AQ27" s="254"/>
      <c r="AR27" s="254"/>
      <c r="AS27" s="254"/>
      <c r="AT27" s="254"/>
      <c r="AU27" s="254"/>
      <c r="AV27" s="254"/>
      <c r="AW27" s="254"/>
      <c r="AX27" s="254"/>
      <c r="AY27" s="254"/>
      <c r="AZ27" s="254"/>
      <c r="BA27" s="254"/>
      <c r="BB27" s="254"/>
      <c r="BC27" s="254"/>
      <c r="BD27" s="254"/>
      <c r="BE27" s="254"/>
      <c r="BF27" s="254"/>
      <c r="BG27" s="254"/>
      <c r="BH27" s="254"/>
    </row>
    <row r="28" spans="1:60" x14ac:dyDescent="0.2">
      <c r="A28" s="254">
        <v>254</v>
      </c>
      <c r="B28" s="254">
        <v>0</v>
      </c>
      <c r="C28" s="254">
        <v>158</v>
      </c>
      <c r="D28" s="254">
        <v>96</v>
      </c>
      <c r="E28" s="254">
        <v>-41</v>
      </c>
      <c r="F28" s="254">
        <v>-13.8983050847</v>
      </c>
      <c r="G28" s="254">
        <v>-77</v>
      </c>
      <c r="H28" s="254">
        <v>-23.262839879200001</v>
      </c>
      <c r="I28" s="254">
        <v>24</v>
      </c>
      <c r="J28" s="254">
        <v>0</v>
      </c>
      <c r="K28" s="254">
        <v>15</v>
      </c>
      <c r="L28" s="254">
        <v>9</v>
      </c>
      <c r="M28" s="254">
        <v>-5</v>
      </c>
      <c r="N28" s="254">
        <v>-17.241379310300001</v>
      </c>
      <c r="O28" s="254">
        <v>-1</v>
      </c>
      <c r="P28" s="254">
        <v>-4</v>
      </c>
      <c r="Q28" s="254">
        <v>55</v>
      </c>
      <c r="R28" s="254">
        <v>0</v>
      </c>
      <c r="S28" s="254">
        <v>31</v>
      </c>
      <c r="T28" s="254">
        <v>24</v>
      </c>
      <c r="U28" s="254">
        <v>-11</v>
      </c>
      <c r="V28" s="254">
        <v>-16.666666666699999</v>
      </c>
      <c r="W28" s="254">
        <v>-16</v>
      </c>
      <c r="X28" s="254">
        <v>-22.535211267600001</v>
      </c>
      <c r="Y28" s="254">
        <v>34</v>
      </c>
      <c r="Z28" s="254">
        <v>0</v>
      </c>
      <c r="AA28" s="254">
        <v>18</v>
      </c>
      <c r="AB28" s="254">
        <v>16</v>
      </c>
      <c r="AC28" s="254">
        <v>-2</v>
      </c>
      <c r="AD28" s="254">
        <v>-5.5555555555999998</v>
      </c>
      <c r="AE28" s="254">
        <v>11</v>
      </c>
      <c r="AF28" s="254">
        <v>47.826086956499999</v>
      </c>
      <c r="AG28" s="254">
        <v>141</v>
      </c>
      <c r="AH28" s="254">
        <v>0</v>
      </c>
      <c r="AI28" s="254">
        <v>94</v>
      </c>
      <c r="AJ28" s="254">
        <v>47</v>
      </c>
      <c r="AK28" s="254">
        <v>-23</v>
      </c>
      <c r="AL28" s="254">
        <v>-14.024390243899999</v>
      </c>
      <c r="AM28" s="254">
        <v>-71</v>
      </c>
      <c r="AN28" s="254">
        <v>-33.490566037699999</v>
      </c>
      <c r="AO28" s="254" t="s">
        <v>537</v>
      </c>
      <c r="AP28" s="254"/>
      <c r="AQ28" s="254"/>
      <c r="AR28" s="254"/>
      <c r="AS28" s="254"/>
      <c r="AT28" s="254"/>
      <c r="AU28" s="254"/>
      <c r="AV28" s="254"/>
      <c r="AW28" s="254"/>
      <c r="AX28" s="254"/>
      <c r="AY28" s="254"/>
      <c r="AZ28" s="254"/>
      <c r="BA28" s="254"/>
      <c r="BB28" s="254"/>
      <c r="BC28" s="254"/>
      <c r="BD28" s="254"/>
      <c r="BE28" s="254"/>
      <c r="BF28" s="254"/>
      <c r="BG28" s="254"/>
      <c r="BH28" s="254"/>
    </row>
    <row r="29" spans="1:60" x14ac:dyDescent="0.2">
      <c r="A29">
        <v>322</v>
      </c>
      <c r="B29">
        <v>0</v>
      </c>
      <c r="C29">
        <v>185</v>
      </c>
      <c r="D29">
        <v>137</v>
      </c>
      <c r="E29">
        <v>-56</v>
      </c>
      <c r="F29">
        <v>-14.8148148148</v>
      </c>
      <c r="G29">
        <v>-70</v>
      </c>
      <c r="H29">
        <v>-17.857142857100001</v>
      </c>
      <c r="I29">
        <v>22</v>
      </c>
      <c r="J29">
        <v>0</v>
      </c>
      <c r="K29">
        <v>11</v>
      </c>
      <c r="L29">
        <v>11</v>
      </c>
      <c r="M29">
        <v>-8</v>
      </c>
      <c r="N29">
        <v>-26.666666666699999</v>
      </c>
      <c r="O29">
        <v>-1</v>
      </c>
      <c r="P29">
        <v>-4.3478260869999996</v>
      </c>
      <c r="Q29">
        <v>38</v>
      </c>
      <c r="R29">
        <v>0</v>
      </c>
      <c r="S29">
        <v>22</v>
      </c>
      <c r="T29">
        <v>16</v>
      </c>
      <c r="U29">
        <v>-24</v>
      </c>
      <c r="V29">
        <v>-38.709677419400002</v>
      </c>
      <c r="W29">
        <v>-17</v>
      </c>
      <c r="X29">
        <v>-30.909090909100001</v>
      </c>
      <c r="Y29">
        <v>34</v>
      </c>
      <c r="Z29">
        <v>0</v>
      </c>
      <c r="AA29">
        <v>19</v>
      </c>
      <c r="AB29">
        <v>15</v>
      </c>
      <c r="AC29">
        <v>-4</v>
      </c>
      <c r="AD29">
        <v>-10.5263157895</v>
      </c>
      <c r="AE29">
        <v>6</v>
      </c>
      <c r="AF29">
        <v>21.428571428600002</v>
      </c>
      <c r="AG29">
        <v>228</v>
      </c>
      <c r="AH29">
        <v>0</v>
      </c>
      <c r="AI29">
        <v>133</v>
      </c>
      <c r="AJ29">
        <v>95</v>
      </c>
      <c r="AK29">
        <v>-20</v>
      </c>
      <c r="AL29">
        <v>-8.0645161289999994</v>
      </c>
      <c r="AM29">
        <v>-58</v>
      </c>
      <c r="AN29">
        <v>-20.279720279700001</v>
      </c>
      <c r="AO29" t="s">
        <v>538</v>
      </c>
    </row>
    <row r="30" spans="1:60" x14ac:dyDescent="0.2">
      <c r="A30">
        <v>124</v>
      </c>
      <c r="B30">
        <v>0</v>
      </c>
      <c r="C30">
        <v>69</v>
      </c>
      <c r="D30">
        <v>55</v>
      </c>
      <c r="E30">
        <v>-47</v>
      </c>
      <c r="F30">
        <v>-27.485380116999998</v>
      </c>
      <c r="G30">
        <v>-61</v>
      </c>
      <c r="H30">
        <v>-32.972972972999997</v>
      </c>
      <c r="I30">
        <v>9</v>
      </c>
      <c r="J30">
        <v>0</v>
      </c>
      <c r="K30" t="s">
        <v>535</v>
      </c>
      <c r="L30" t="s">
        <v>535</v>
      </c>
      <c r="M30">
        <v>-7</v>
      </c>
      <c r="N30">
        <v>-43.75</v>
      </c>
      <c r="O30">
        <v>0</v>
      </c>
      <c r="P30">
        <v>0</v>
      </c>
      <c r="Q30" t="s">
        <v>535</v>
      </c>
      <c r="R30">
        <v>0</v>
      </c>
      <c r="S30">
        <v>8</v>
      </c>
      <c r="T30" t="s">
        <v>535</v>
      </c>
      <c r="U30">
        <v>-18</v>
      </c>
      <c r="V30">
        <v>-60</v>
      </c>
      <c r="W30">
        <v>-13</v>
      </c>
      <c r="X30">
        <v>-52</v>
      </c>
      <c r="Y30">
        <v>14</v>
      </c>
      <c r="Z30">
        <v>0</v>
      </c>
      <c r="AA30" t="s">
        <v>535</v>
      </c>
      <c r="AB30" t="s">
        <v>535</v>
      </c>
      <c r="AC30">
        <v>-4</v>
      </c>
      <c r="AD30">
        <v>-22.222222222199999</v>
      </c>
      <c r="AE30">
        <v>1</v>
      </c>
      <c r="AF30">
        <v>7.6923076923</v>
      </c>
      <c r="AG30">
        <v>89</v>
      </c>
      <c r="AH30">
        <v>0</v>
      </c>
      <c r="AI30">
        <v>51</v>
      </c>
      <c r="AJ30">
        <v>38</v>
      </c>
      <c r="AK30">
        <v>-18</v>
      </c>
      <c r="AL30">
        <v>-16.822429906499998</v>
      </c>
      <c r="AM30">
        <v>-49</v>
      </c>
      <c r="AN30">
        <v>-35.507246376799998</v>
      </c>
      <c r="AO30" t="s">
        <v>538</v>
      </c>
    </row>
    <row r="31" spans="1:60" x14ac:dyDescent="0.2">
      <c r="A31">
        <v>0</v>
      </c>
      <c r="B31">
        <v>0</v>
      </c>
      <c r="C31">
        <v>0</v>
      </c>
      <c r="D31">
        <v>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t="s">
        <v>538</v>
      </c>
    </row>
    <row r="32" spans="1:60" x14ac:dyDescent="0.2">
      <c r="A32">
        <v>188</v>
      </c>
      <c r="B32">
        <v>0</v>
      </c>
      <c r="C32">
        <v>115</v>
      </c>
      <c r="D32">
        <v>73</v>
      </c>
      <c r="E32">
        <v>5</v>
      </c>
      <c r="F32">
        <v>2.7322404372000002</v>
      </c>
      <c r="G32">
        <v>-8</v>
      </c>
      <c r="H32">
        <v>-4.0816326530999998</v>
      </c>
      <c r="I32">
        <v>11</v>
      </c>
      <c r="J32">
        <v>0</v>
      </c>
      <c r="K32" t="s">
        <v>535</v>
      </c>
      <c r="L32" t="s">
        <v>535</v>
      </c>
      <c r="M32">
        <v>-1</v>
      </c>
      <c r="N32">
        <v>-8.3333333333000006</v>
      </c>
      <c r="O32">
        <v>7</v>
      </c>
      <c r="P32">
        <v>175</v>
      </c>
      <c r="Q32" t="s">
        <v>535</v>
      </c>
      <c r="R32">
        <v>0</v>
      </c>
      <c r="S32" t="s">
        <v>535</v>
      </c>
      <c r="T32" t="s">
        <v>535</v>
      </c>
      <c r="U32">
        <v>-3</v>
      </c>
      <c r="V32">
        <v>-14.285714285699999</v>
      </c>
      <c r="W32">
        <v>-1</v>
      </c>
      <c r="X32">
        <v>-5.2631578947</v>
      </c>
      <c r="Y32">
        <v>11</v>
      </c>
      <c r="Z32">
        <v>0</v>
      </c>
      <c r="AA32" t="s">
        <v>535</v>
      </c>
      <c r="AB32" t="s">
        <v>535</v>
      </c>
      <c r="AC32">
        <v>-5</v>
      </c>
      <c r="AD32">
        <v>-31.25</v>
      </c>
      <c r="AE32">
        <v>-4</v>
      </c>
      <c r="AF32">
        <v>-26.666666666699999</v>
      </c>
      <c r="AG32">
        <v>148</v>
      </c>
      <c r="AH32">
        <v>0</v>
      </c>
      <c r="AI32">
        <v>98</v>
      </c>
      <c r="AJ32">
        <v>50</v>
      </c>
      <c r="AK32">
        <v>14</v>
      </c>
      <c r="AL32">
        <v>10.447761194</v>
      </c>
      <c r="AM32">
        <v>-10</v>
      </c>
      <c r="AN32">
        <v>-6.3291139240999996</v>
      </c>
      <c r="AO32" t="s">
        <v>538</v>
      </c>
    </row>
    <row r="33" spans="1:41" x14ac:dyDescent="0.2">
      <c r="A33">
        <v>91</v>
      </c>
      <c r="B33">
        <v>0</v>
      </c>
      <c r="C33">
        <v>48</v>
      </c>
      <c r="D33">
        <v>43</v>
      </c>
      <c r="E33">
        <v>-47</v>
      </c>
      <c r="F33">
        <v>-34.057971014499998</v>
      </c>
      <c r="G33">
        <v>-37</v>
      </c>
      <c r="H33">
        <v>-28.90625</v>
      </c>
      <c r="I33">
        <v>8</v>
      </c>
      <c r="J33">
        <v>0</v>
      </c>
      <c r="K33" t="s">
        <v>535</v>
      </c>
      <c r="L33" t="s">
        <v>535</v>
      </c>
      <c r="M33">
        <v>-8</v>
      </c>
      <c r="N33">
        <v>-50</v>
      </c>
      <c r="O33">
        <v>-2</v>
      </c>
      <c r="P33">
        <v>-20</v>
      </c>
      <c r="Q33" t="s">
        <v>535</v>
      </c>
      <c r="R33">
        <v>0</v>
      </c>
      <c r="S33" t="s">
        <v>535</v>
      </c>
      <c r="T33" t="s">
        <v>535</v>
      </c>
      <c r="U33">
        <v>-16</v>
      </c>
      <c r="V33">
        <v>-59.259259259300002</v>
      </c>
      <c r="W33">
        <v>-8</v>
      </c>
      <c r="X33">
        <v>-42.105263157899998</v>
      </c>
      <c r="Y33">
        <v>14</v>
      </c>
      <c r="Z33">
        <v>0</v>
      </c>
      <c r="AA33" t="s">
        <v>535</v>
      </c>
      <c r="AB33" t="s">
        <v>535</v>
      </c>
      <c r="AC33">
        <v>-2</v>
      </c>
      <c r="AD33">
        <v>-12.5</v>
      </c>
      <c r="AE33">
        <v>7</v>
      </c>
      <c r="AF33">
        <v>100</v>
      </c>
      <c r="AG33">
        <v>58</v>
      </c>
      <c r="AH33">
        <v>0</v>
      </c>
      <c r="AI33">
        <v>27</v>
      </c>
      <c r="AJ33">
        <v>31</v>
      </c>
      <c r="AK33">
        <v>-21</v>
      </c>
      <c r="AL33">
        <v>-26.582278480999999</v>
      </c>
      <c r="AM33">
        <v>-34</v>
      </c>
      <c r="AN33">
        <v>-36.956521739099998</v>
      </c>
      <c r="AO33" t="s">
        <v>538</v>
      </c>
    </row>
    <row r="34" spans="1:41" x14ac:dyDescent="0.2">
      <c r="A34">
        <v>43</v>
      </c>
      <c r="B34">
        <v>0</v>
      </c>
      <c r="C34">
        <v>22</v>
      </c>
      <c r="D34">
        <v>21</v>
      </c>
      <c r="E34">
        <v>-14</v>
      </c>
      <c r="F34">
        <v>-24.561403508800002</v>
      </c>
      <c r="G34">
        <v>-25</v>
      </c>
      <c r="H34">
        <v>-36.764705882400001</v>
      </c>
      <c r="I34">
        <v>3</v>
      </c>
      <c r="J34">
        <v>0</v>
      </c>
      <c r="K34" t="s">
        <v>535</v>
      </c>
      <c r="L34" t="s">
        <v>535</v>
      </c>
      <c r="M34">
        <v>1</v>
      </c>
      <c r="N34">
        <v>50</v>
      </c>
      <c r="O34">
        <v>-6</v>
      </c>
      <c r="P34">
        <v>-66.666666666699996</v>
      </c>
      <c r="Q34" t="s">
        <v>535</v>
      </c>
      <c r="R34">
        <v>0</v>
      </c>
      <c r="S34" t="s">
        <v>535</v>
      </c>
      <c r="T34" t="s">
        <v>535</v>
      </c>
      <c r="U34">
        <v>-5</v>
      </c>
      <c r="V34">
        <v>-35.714285714299997</v>
      </c>
      <c r="W34">
        <v>-8</v>
      </c>
      <c r="X34">
        <v>-47.058823529400001</v>
      </c>
      <c r="Y34">
        <v>9</v>
      </c>
      <c r="Z34">
        <v>0</v>
      </c>
      <c r="AA34" t="s">
        <v>535</v>
      </c>
      <c r="AB34" t="s">
        <v>535</v>
      </c>
      <c r="AC34">
        <v>3</v>
      </c>
      <c r="AD34">
        <v>50</v>
      </c>
      <c r="AE34">
        <v>3</v>
      </c>
      <c r="AF34">
        <v>50</v>
      </c>
      <c r="AG34">
        <v>22</v>
      </c>
      <c r="AH34">
        <v>0</v>
      </c>
      <c r="AI34">
        <v>8</v>
      </c>
      <c r="AJ34">
        <v>14</v>
      </c>
      <c r="AK34">
        <v>-13</v>
      </c>
      <c r="AL34">
        <v>-37.142857142899999</v>
      </c>
      <c r="AM34">
        <v>-14</v>
      </c>
      <c r="AN34">
        <v>-38.888888888899999</v>
      </c>
      <c r="AO34" t="s">
        <v>538</v>
      </c>
    </row>
    <row r="35" spans="1:41" x14ac:dyDescent="0.2">
      <c r="A35">
        <v>0</v>
      </c>
      <c r="B35">
        <v>0</v>
      </c>
      <c r="C35">
        <v>0</v>
      </c>
      <c r="D35">
        <v>0</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t="s">
        <v>538</v>
      </c>
    </row>
    <row r="36" spans="1:41" x14ac:dyDescent="0.2">
      <c r="A36" t="s">
        <v>535</v>
      </c>
      <c r="B36">
        <v>0</v>
      </c>
      <c r="C36" t="s">
        <v>535</v>
      </c>
      <c r="D36" t="s">
        <v>535</v>
      </c>
      <c r="E36">
        <v>-2</v>
      </c>
      <c r="F36">
        <v>-50</v>
      </c>
      <c r="G36">
        <v>-1</v>
      </c>
      <c r="H36">
        <v>-33.333333333299997</v>
      </c>
      <c r="I36">
        <v>0</v>
      </c>
      <c r="J36">
        <v>0</v>
      </c>
      <c r="K36">
        <v>0</v>
      </c>
      <c r="L36">
        <v>0</v>
      </c>
      <c r="M36">
        <v>-2</v>
      </c>
      <c r="N36">
        <v>-100</v>
      </c>
      <c r="O36">
        <v>0</v>
      </c>
      <c r="P36">
        <v>0</v>
      </c>
      <c r="Q36" t="s">
        <v>535</v>
      </c>
      <c r="R36">
        <v>0</v>
      </c>
      <c r="S36">
        <v>0</v>
      </c>
      <c r="T36" t="s">
        <v>535</v>
      </c>
      <c r="U36">
        <v>0</v>
      </c>
      <c r="V36">
        <v>0</v>
      </c>
      <c r="W36">
        <v>0</v>
      </c>
      <c r="X36">
        <v>0</v>
      </c>
      <c r="Y36" t="s">
        <v>535</v>
      </c>
      <c r="Z36">
        <v>0</v>
      </c>
      <c r="AA36" t="s">
        <v>535</v>
      </c>
      <c r="AB36">
        <v>0</v>
      </c>
      <c r="AC36">
        <v>1</v>
      </c>
      <c r="AD36">
        <v>0</v>
      </c>
      <c r="AE36">
        <v>1</v>
      </c>
      <c r="AF36">
        <v>0</v>
      </c>
      <c r="AG36">
        <v>0</v>
      </c>
      <c r="AH36">
        <v>0</v>
      </c>
      <c r="AI36">
        <v>0</v>
      </c>
      <c r="AJ36">
        <v>0</v>
      </c>
      <c r="AK36">
        <v>-1</v>
      </c>
      <c r="AL36">
        <v>-100</v>
      </c>
      <c r="AM36">
        <v>-2</v>
      </c>
      <c r="AN36">
        <v>-100</v>
      </c>
      <c r="AO36" t="s">
        <v>538</v>
      </c>
    </row>
    <row r="37" spans="1:41" x14ac:dyDescent="0.2">
      <c r="A37" t="s">
        <v>535</v>
      </c>
      <c r="B37">
        <v>0</v>
      </c>
      <c r="C37" t="s">
        <v>535</v>
      </c>
      <c r="D37" t="s">
        <v>535</v>
      </c>
      <c r="E37">
        <v>0</v>
      </c>
      <c r="F37">
        <v>0</v>
      </c>
      <c r="G37">
        <v>5</v>
      </c>
      <c r="H37" t="s">
        <v>536</v>
      </c>
      <c r="I37">
        <v>0</v>
      </c>
      <c r="J37">
        <v>0</v>
      </c>
      <c r="K37">
        <v>0</v>
      </c>
      <c r="L37">
        <v>0</v>
      </c>
      <c r="M37">
        <v>-1</v>
      </c>
      <c r="N37">
        <v>-100</v>
      </c>
      <c r="O37">
        <v>0</v>
      </c>
      <c r="P37">
        <v>0</v>
      </c>
      <c r="Q37" t="s">
        <v>535</v>
      </c>
      <c r="R37">
        <v>0</v>
      </c>
      <c r="S37" t="s">
        <v>535</v>
      </c>
      <c r="T37">
        <v>0</v>
      </c>
      <c r="U37">
        <v>0</v>
      </c>
      <c r="V37">
        <v>0</v>
      </c>
      <c r="W37">
        <v>1</v>
      </c>
      <c r="X37">
        <v>0</v>
      </c>
      <c r="Y37">
        <v>3</v>
      </c>
      <c r="Z37">
        <v>0</v>
      </c>
      <c r="AA37" t="s">
        <v>535</v>
      </c>
      <c r="AB37" t="s">
        <v>535</v>
      </c>
      <c r="AC37">
        <v>2</v>
      </c>
      <c r="AD37">
        <v>200</v>
      </c>
      <c r="AE37">
        <v>3</v>
      </c>
      <c r="AF37">
        <v>0</v>
      </c>
      <c r="AG37" t="s">
        <v>535</v>
      </c>
      <c r="AH37">
        <v>0</v>
      </c>
      <c r="AI37" t="s">
        <v>535</v>
      </c>
      <c r="AJ37">
        <v>0</v>
      </c>
      <c r="AK37">
        <v>-1</v>
      </c>
      <c r="AL37">
        <v>-33.333333333299997</v>
      </c>
      <c r="AM37">
        <v>1</v>
      </c>
      <c r="AN37">
        <v>100</v>
      </c>
      <c r="AO37" t="s">
        <v>538</v>
      </c>
    </row>
    <row r="38" spans="1:41" x14ac:dyDescent="0.2">
      <c r="A38">
        <v>0</v>
      </c>
      <c r="B38">
        <v>0</v>
      </c>
      <c r="C38">
        <v>0</v>
      </c>
      <c r="D38">
        <v>0</v>
      </c>
      <c r="E38">
        <v>0</v>
      </c>
      <c r="F38">
        <v>0</v>
      </c>
      <c r="G38">
        <v>0</v>
      </c>
      <c r="H38">
        <v>0</v>
      </c>
      <c r="I38">
        <v>0</v>
      </c>
      <c r="J38">
        <v>0</v>
      </c>
      <c r="K38">
        <v>0</v>
      </c>
      <c r="L38">
        <v>0</v>
      </c>
      <c r="M38">
        <v>0</v>
      </c>
      <c r="N38">
        <v>0</v>
      </c>
      <c r="O38">
        <v>0</v>
      </c>
      <c r="P38">
        <v>0</v>
      </c>
      <c r="Q38">
        <v>0</v>
      </c>
      <c r="R38">
        <v>0</v>
      </c>
      <c r="S38">
        <v>0</v>
      </c>
      <c r="T38">
        <v>0</v>
      </c>
      <c r="U38">
        <v>0</v>
      </c>
      <c r="V38">
        <v>0</v>
      </c>
      <c r="W38">
        <v>0</v>
      </c>
      <c r="X38">
        <v>0</v>
      </c>
      <c r="Y38">
        <v>0</v>
      </c>
      <c r="Z38">
        <v>0</v>
      </c>
      <c r="AA38">
        <v>0</v>
      </c>
      <c r="AB38">
        <v>0</v>
      </c>
      <c r="AC38">
        <v>0</v>
      </c>
      <c r="AD38">
        <v>0</v>
      </c>
      <c r="AE38">
        <v>0</v>
      </c>
      <c r="AF38">
        <v>0</v>
      </c>
      <c r="AG38">
        <v>0</v>
      </c>
      <c r="AH38">
        <v>0</v>
      </c>
      <c r="AI38">
        <v>0</v>
      </c>
      <c r="AJ38">
        <v>0</v>
      </c>
      <c r="AK38">
        <v>0</v>
      </c>
      <c r="AL38">
        <v>0</v>
      </c>
      <c r="AM38">
        <v>0</v>
      </c>
      <c r="AN38">
        <v>0</v>
      </c>
      <c r="AO38" t="s">
        <v>538</v>
      </c>
    </row>
    <row r="39" spans="1:41" x14ac:dyDescent="0.2">
      <c r="A39" t="s">
        <v>535</v>
      </c>
      <c r="B39">
        <v>0</v>
      </c>
      <c r="C39" t="s">
        <v>535</v>
      </c>
      <c r="D39" t="s">
        <v>535</v>
      </c>
      <c r="E39">
        <v>1</v>
      </c>
      <c r="F39">
        <v>33.333333333299997</v>
      </c>
      <c r="G39">
        <v>4</v>
      </c>
      <c r="H39">
        <v>0</v>
      </c>
      <c r="I39" t="s">
        <v>535</v>
      </c>
      <c r="J39">
        <v>0</v>
      </c>
      <c r="K39">
        <v>0</v>
      </c>
      <c r="L39" t="s">
        <v>535</v>
      </c>
      <c r="M39">
        <v>1</v>
      </c>
      <c r="N39">
        <v>0</v>
      </c>
      <c r="O39">
        <v>1</v>
      </c>
      <c r="P39">
        <v>0</v>
      </c>
      <c r="Q39" t="s">
        <v>535</v>
      </c>
      <c r="R39">
        <v>0</v>
      </c>
      <c r="S39" t="s">
        <v>535</v>
      </c>
      <c r="T39">
        <v>0</v>
      </c>
      <c r="U39">
        <v>0</v>
      </c>
      <c r="V39">
        <v>0</v>
      </c>
      <c r="W39">
        <v>1</v>
      </c>
      <c r="X39">
        <v>0</v>
      </c>
      <c r="Y39" t="s">
        <v>535</v>
      </c>
      <c r="Z39">
        <v>0</v>
      </c>
      <c r="AA39" t="s">
        <v>535</v>
      </c>
      <c r="AB39" t="s">
        <v>535</v>
      </c>
      <c r="AC39">
        <v>1</v>
      </c>
      <c r="AD39">
        <v>100</v>
      </c>
      <c r="AE39">
        <v>2</v>
      </c>
      <c r="AF39">
        <v>0</v>
      </c>
      <c r="AG39">
        <v>0</v>
      </c>
      <c r="AH39">
        <v>0</v>
      </c>
      <c r="AI39">
        <v>0</v>
      </c>
      <c r="AJ39">
        <v>0</v>
      </c>
      <c r="AK39">
        <v>-1</v>
      </c>
      <c r="AL39">
        <v>-100</v>
      </c>
      <c r="AM39">
        <v>0</v>
      </c>
      <c r="AN39">
        <v>0</v>
      </c>
      <c r="AO39" t="s">
        <v>538</v>
      </c>
    </row>
    <row r="40" spans="1:41" x14ac:dyDescent="0.2">
      <c r="A40">
        <v>85</v>
      </c>
      <c r="B40">
        <v>0</v>
      </c>
      <c r="C40">
        <v>50</v>
      </c>
      <c r="D40">
        <v>35</v>
      </c>
      <c r="E40">
        <v>-22</v>
      </c>
      <c r="F40">
        <v>-20.560747663600001</v>
      </c>
      <c r="G40">
        <v>-30</v>
      </c>
      <c r="H40">
        <v>-26.086956521699999</v>
      </c>
      <c r="I40">
        <v>9</v>
      </c>
      <c r="J40">
        <v>0</v>
      </c>
      <c r="K40" t="s">
        <v>535</v>
      </c>
      <c r="L40" t="s">
        <v>535</v>
      </c>
      <c r="M40">
        <v>2</v>
      </c>
      <c r="N40">
        <v>28.571428571399998</v>
      </c>
      <c r="O40">
        <v>6</v>
      </c>
      <c r="P40">
        <v>200</v>
      </c>
      <c r="Q40" t="s">
        <v>535</v>
      </c>
      <c r="R40">
        <v>0</v>
      </c>
      <c r="S40" t="s">
        <v>535</v>
      </c>
      <c r="T40" t="s">
        <v>535</v>
      </c>
      <c r="U40">
        <v>-5</v>
      </c>
      <c r="V40">
        <v>-33.333333333299997</v>
      </c>
      <c r="W40">
        <v>-4</v>
      </c>
      <c r="X40">
        <v>-28.571428571399998</v>
      </c>
      <c r="Y40" t="s">
        <v>535</v>
      </c>
      <c r="Z40">
        <v>0</v>
      </c>
      <c r="AA40" t="s">
        <v>535</v>
      </c>
      <c r="AB40" t="s">
        <v>535</v>
      </c>
      <c r="AC40">
        <v>-4</v>
      </c>
      <c r="AD40">
        <v>-40</v>
      </c>
      <c r="AE40">
        <v>0</v>
      </c>
      <c r="AF40">
        <v>0</v>
      </c>
      <c r="AG40">
        <v>60</v>
      </c>
      <c r="AH40">
        <v>0</v>
      </c>
      <c r="AI40">
        <v>34</v>
      </c>
      <c r="AJ40">
        <v>26</v>
      </c>
      <c r="AK40">
        <v>-15</v>
      </c>
      <c r="AL40">
        <v>-20</v>
      </c>
      <c r="AM40">
        <v>-32</v>
      </c>
      <c r="AN40">
        <v>-34.782608695699999</v>
      </c>
      <c r="AO40" t="s">
        <v>538</v>
      </c>
    </row>
    <row r="41" spans="1:41" x14ac:dyDescent="0.2">
      <c r="A41">
        <v>129</v>
      </c>
      <c r="B41">
        <v>0</v>
      </c>
      <c r="C41">
        <v>77</v>
      </c>
      <c r="D41">
        <v>52</v>
      </c>
      <c r="E41">
        <v>1</v>
      </c>
      <c r="F41">
        <v>0.78125</v>
      </c>
      <c r="G41">
        <v>-9</v>
      </c>
      <c r="H41">
        <v>-6.5217391304000003</v>
      </c>
      <c r="I41" t="s">
        <v>535</v>
      </c>
      <c r="J41">
        <v>0</v>
      </c>
      <c r="K41">
        <v>0</v>
      </c>
      <c r="L41" t="s">
        <v>535</v>
      </c>
      <c r="M41">
        <v>-3</v>
      </c>
      <c r="N41">
        <v>-42.857142857100001</v>
      </c>
      <c r="O41">
        <v>-2</v>
      </c>
      <c r="P41">
        <v>-33.333333333299997</v>
      </c>
      <c r="Q41">
        <v>8</v>
      </c>
      <c r="R41">
        <v>0</v>
      </c>
      <c r="S41" t="s">
        <v>535</v>
      </c>
      <c r="T41" t="s">
        <v>535</v>
      </c>
      <c r="U41">
        <v>-10</v>
      </c>
      <c r="V41">
        <v>-55.555555555600002</v>
      </c>
      <c r="W41">
        <v>-9</v>
      </c>
      <c r="X41">
        <v>-52.941176470599999</v>
      </c>
      <c r="Y41">
        <v>12</v>
      </c>
      <c r="Z41">
        <v>0</v>
      </c>
      <c r="AA41">
        <v>9</v>
      </c>
      <c r="AB41">
        <v>3</v>
      </c>
      <c r="AC41">
        <v>7</v>
      </c>
      <c r="AD41">
        <v>140</v>
      </c>
      <c r="AE41">
        <v>3</v>
      </c>
      <c r="AF41">
        <v>33.333333333299997</v>
      </c>
      <c r="AG41">
        <v>105</v>
      </c>
      <c r="AH41">
        <v>0</v>
      </c>
      <c r="AI41">
        <v>64</v>
      </c>
      <c r="AJ41">
        <v>41</v>
      </c>
      <c r="AK41">
        <v>7</v>
      </c>
      <c r="AL41">
        <v>7.1428571428999996</v>
      </c>
      <c r="AM41">
        <v>-1</v>
      </c>
      <c r="AN41">
        <v>-0.94339622639999998</v>
      </c>
      <c r="AO41" t="s">
        <v>538</v>
      </c>
    </row>
    <row r="42" spans="1:41" x14ac:dyDescent="0.2">
      <c r="A42">
        <v>79</v>
      </c>
      <c r="B42">
        <v>0</v>
      </c>
      <c r="C42">
        <v>36</v>
      </c>
      <c r="D42">
        <v>43</v>
      </c>
      <c r="E42">
        <v>-2</v>
      </c>
      <c r="F42">
        <v>-2.4691358024999999</v>
      </c>
      <c r="G42">
        <v>-14</v>
      </c>
      <c r="H42">
        <v>-15.053763440899999</v>
      </c>
      <c r="I42">
        <v>6</v>
      </c>
      <c r="J42">
        <v>0</v>
      </c>
      <c r="K42" t="s">
        <v>535</v>
      </c>
      <c r="L42" t="s">
        <v>535</v>
      </c>
      <c r="M42">
        <v>-4</v>
      </c>
      <c r="N42">
        <v>-40</v>
      </c>
      <c r="O42">
        <v>-5</v>
      </c>
      <c r="P42">
        <v>-45.4545454545</v>
      </c>
      <c r="Q42">
        <v>16</v>
      </c>
      <c r="R42">
        <v>0</v>
      </c>
      <c r="S42" t="s">
        <v>535</v>
      </c>
      <c r="T42" t="s">
        <v>535</v>
      </c>
      <c r="U42">
        <v>0</v>
      </c>
      <c r="V42">
        <v>0</v>
      </c>
      <c r="W42">
        <v>2</v>
      </c>
      <c r="X42">
        <v>14.285714285699999</v>
      </c>
      <c r="Y42">
        <v>10</v>
      </c>
      <c r="Z42">
        <v>0</v>
      </c>
      <c r="AA42">
        <v>3</v>
      </c>
      <c r="AB42">
        <v>7</v>
      </c>
      <c r="AC42">
        <v>-9</v>
      </c>
      <c r="AD42">
        <v>-47.368421052599999</v>
      </c>
      <c r="AE42">
        <v>-2</v>
      </c>
      <c r="AF42">
        <v>-16.666666666699999</v>
      </c>
      <c r="AG42">
        <v>47</v>
      </c>
      <c r="AH42">
        <v>0</v>
      </c>
      <c r="AI42" t="s">
        <v>535</v>
      </c>
      <c r="AJ42" t="s">
        <v>535</v>
      </c>
      <c r="AK42">
        <v>11</v>
      </c>
      <c r="AL42">
        <v>30.555555555600002</v>
      </c>
      <c r="AM42">
        <v>-9</v>
      </c>
      <c r="AN42">
        <v>-16.071428571399998</v>
      </c>
      <c r="AO42" t="s">
        <v>538</v>
      </c>
    </row>
    <row r="43" spans="1:41" x14ac:dyDescent="0.2">
      <c r="A43" t="s">
        <v>535</v>
      </c>
      <c r="B43">
        <v>0</v>
      </c>
      <c r="C43" t="s">
        <v>535</v>
      </c>
      <c r="D43" t="s">
        <v>535</v>
      </c>
      <c r="E43">
        <v>-34</v>
      </c>
      <c r="F43">
        <v>-57.627118644100001</v>
      </c>
      <c r="G43">
        <v>-21</v>
      </c>
      <c r="H43">
        <v>-45.652173912999999</v>
      </c>
      <c r="I43" t="s">
        <v>535</v>
      </c>
      <c r="J43">
        <v>0</v>
      </c>
      <c r="K43" t="s">
        <v>535</v>
      </c>
      <c r="L43" t="s">
        <v>535</v>
      </c>
      <c r="M43">
        <v>-4</v>
      </c>
      <c r="N43">
        <v>-66.666666666699996</v>
      </c>
      <c r="O43">
        <v>-1</v>
      </c>
      <c r="P43">
        <v>-33.333333333299997</v>
      </c>
      <c r="Q43" t="s">
        <v>535</v>
      </c>
      <c r="R43">
        <v>0</v>
      </c>
      <c r="S43" t="s">
        <v>535</v>
      </c>
      <c r="T43">
        <v>0</v>
      </c>
      <c r="U43">
        <v>-9</v>
      </c>
      <c r="V43">
        <v>-75</v>
      </c>
      <c r="W43">
        <v>-7</v>
      </c>
      <c r="X43">
        <v>-70</v>
      </c>
      <c r="Y43" t="s">
        <v>535</v>
      </c>
      <c r="Z43">
        <v>0</v>
      </c>
      <c r="AA43">
        <v>3</v>
      </c>
      <c r="AB43" t="s">
        <v>535</v>
      </c>
      <c r="AC43">
        <v>1</v>
      </c>
      <c r="AD43">
        <v>33.333333333299997</v>
      </c>
      <c r="AE43">
        <v>3</v>
      </c>
      <c r="AF43" t="s">
        <v>536</v>
      </c>
      <c r="AG43">
        <v>16</v>
      </c>
      <c r="AH43">
        <v>0</v>
      </c>
      <c r="AI43" t="s">
        <v>535</v>
      </c>
      <c r="AJ43" t="s">
        <v>535</v>
      </c>
      <c r="AK43">
        <v>-22</v>
      </c>
      <c r="AL43">
        <v>-57.894736842100002</v>
      </c>
      <c r="AM43">
        <v>-16</v>
      </c>
      <c r="AN43">
        <v>-50</v>
      </c>
      <c r="AO43" t="s">
        <v>538</v>
      </c>
    </row>
    <row r="44" spans="1:41" x14ac:dyDescent="0.2">
      <c r="A44">
        <v>0</v>
      </c>
      <c r="B44">
        <v>0</v>
      </c>
      <c r="C44">
        <v>0</v>
      </c>
      <c r="D44">
        <v>0</v>
      </c>
      <c r="E44">
        <v>0</v>
      </c>
      <c r="F44">
        <v>0</v>
      </c>
      <c r="G44">
        <v>0</v>
      </c>
      <c r="H44">
        <v>0</v>
      </c>
      <c r="I44">
        <v>0</v>
      </c>
      <c r="J44">
        <v>0</v>
      </c>
      <c r="K44">
        <v>0</v>
      </c>
      <c r="L44">
        <v>0</v>
      </c>
      <c r="M44">
        <v>0</v>
      </c>
      <c r="N44">
        <v>0</v>
      </c>
      <c r="O44">
        <v>0</v>
      </c>
      <c r="P44">
        <v>0</v>
      </c>
      <c r="Q44">
        <v>0</v>
      </c>
      <c r="R44">
        <v>0</v>
      </c>
      <c r="S44">
        <v>0</v>
      </c>
      <c r="T44">
        <v>0</v>
      </c>
      <c r="U44">
        <v>0</v>
      </c>
      <c r="V44">
        <v>0</v>
      </c>
      <c r="W44">
        <v>0</v>
      </c>
      <c r="X44">
        <v>0</v>
      </c>
      <c r="Y44">
        <v>0</v>
      </c>
      <c r="Z44">
        <v>0</v>
      </c>
      <c r="AA44">
        <v>0</v>
      </c>
      <c r="AB44">
        <v>0</v>
      </c>
      <c r="AC44">
        <v>0</v>
      </c>
      <c r="AD44">
        <v>0</v>
      </c>
      <c r="AE44">
        <v>0</v>
      </c>
      <c r="AF44">
        <v>0</v>
      </c>
      <c r="AG44">
        <v>0</v>
      </c>
      <c r="AH44">
        <v>0</v>
      </c>
      <c r="AI44">
        <v>0</v>
      </c>
      <c r="AJ44">
        <v>0</v>
      </c>
      <c r="AK44">
        <v>0</v>
      </c>
      <c r="AL44">
        <v>0</v>
      </c>
      <c r="AM44">
        <v>0</v>
      </c>
      <c r="AN44">
        <v>0</v>
      </c>
      <c r="AO44" t="s">
        <v>538</v>
      </c>
    </row>
    <row r="45" spans="1:41" x14ac:dyDescent="0.2">
      <c r="A45">
        <v>109</v>
      </c>
      <c r="B45">
        <v>0</v>
      </c>
      <c r="C45">
        <v>64</v>
      </c>
      <c r="D45">
        <v>45</v>
      </c>
      <c r="E45">
        <v>-25</v>
      </c>
      <c r="F45">
        <v>-18.6567164179</v>
      </c>
      <c r="G45">
        <v>-27</v>
      </c>
      <c r="H45">
        <v>-19.8529411765</v>
      </c>
      <c r="I45">
        <v>8</v>
      </c>
      <c r="J45">
        <v>0</v>
      </c>
      <c r="K45" t="s">
        <v>535</v>
      </c>
      <c r="L45" t="s">
        <v>535</v>
      </c>
      <c r="M45">
        <v>-2</v>
      </c>
      <c r="N45">
        <v>-20</v>
      </c>
      <c r="O45">
        <v>0</v>
      </c>
      <c r="P45">
        <v>0</v>
      </c>
      <c r="Q45" t="s">
        <v>535</v>
      </c>
      <c r="R45">
        <v>0</v>
      </c>
      <c r="S45" t="s">
        <v>535</v>
      </c>
      <c r="T45">
        <v>3</v>
      </c>
      <c r="U45">
        <v>-11</v>
      </c>
      <c r="V45">
        <v>-50</v>
      </c>
      <c r="W45">
        <v>-7</v>
      </c>
      <c r="X45">
        <v>-38.888888888899999</v>
      </c>
      <c r="Y45">
        <v>11</v>
      </c>
      <c r="Z45">
        <v>0</v>
      </c>
      <c r="AA45" t="s">
        <v>535</v>
      </c>
      <c r="AB45" t="s">
        <v>535</v>
      </c>
      <c r="AC45">
        <v>-2</v>
      </c>
      <c r="AD45">
        <v>-15.3846153846</v>
      </c>
      <c r="AE45">
        <v>-3</v>
      </c>
      <c r="AF45">
        <v>-21.428571428600002</v>
      </c>
      <c r="AG45">
        <v>79</v>
      </c>
      <c r="AH45">
        <v>0</v>
      </c>
      <c r="AI45">
        <v>47</v>
      </c>
      <c r="AJ45">
        <v>32</v>
      </c>
      <c r="AK45">
        <v>-10</v>
      </c>
      <c r="AL45">
        <v>-11.2359550562</v>
      </c>
      <c r="AM45">
        <v>-17</v>
      </c>
      <c r="AN45">
        <v>-17.708333333300001</v>
      </c>
      <c r="AO45" t="s">
        <v>538</v>
      </c>
    </row>
    <row r="46" spans="1:41" x14ac:dyDescent="0.2">
      <c r="A46">
        <v>150</v>
      </c>
      <c r="B46">
        <v>0</v>
      </c>
      <c r="C46">
        <v>87</v>
      </c>
      <c r="D46">
        <v>63</v>
      </c>
      <c r="E46">
        <v>-4</v>
      </c>
      <c r="F46">
        <v>-2.5974025973999999</v>
      </c>
      <c r="G46">
        <v>-22</v>
      </c>
      <c r="H46">
        <v>-12.7906976744</v>
      </c>
      <c r="I46" t="s">
        <v>535</v>
      </c>
      <c r="J46">
        <v>0</v>
      </c>
      <c r="K46" t="s">
        <v>535</v>
      </c>
      <c r="L46" t="s">
        <v>535</v>
      </c>
      <c r="M46">
        <v>-7</v>
      </c>
      <c r="N46">
        <v>-46.666666666700003</v>
      </c>
      <c r="O46">
        <v>1</v>
      </c>
      <c r="P46">
        <v>14.285714285699999</v>
      </c>
      <c r="Q46">
        <v>18</v>
      </c>
      <c r="R46">
        <v>0</v>
      </c>
      <c r="S46">
        <v>9</v>
      </c>
      <c r="T46">
        <v>9</v>
      </c>
      <c r="U46">
        <v>-9</v>
      </c>
      <c r="V46">
        <v>-33.333333333299997</v>
      </c>
      <c r="W46">
        <v>-1</v>
      </c>
      <c r="X46">
        <v>-5.2631578947</v>
      </c>
      <c r="Y46">
        <v>11</v>
      </c>
      <c r="Z46">
        <v>0</v>
      </c>
      <c r="AA46">
        <v>6</v>
      </c>
      <c r="AB46">
        <v>5</v>
      </c>
      <c r="AC46">
        <v>-2</v>
      </c>
      <c r="AD46">
        <v>-15.3846153846</v>
      </c>
      <c r="AE46">
        <v>1</v>
      </c>
      <c r="AF46">
        <v>10</v>
      </c>
      <c r="AG46">
        <v>113</v>
      </c>
      <c r="AH46">
        <v>0</v>
      </c>
      <c r="AI46">
        <v>68</v>
      </c>
      <c r="AJ46">
        <v>45</v>
      </c>
      <c r="AK46">
        <v>14</v>
      </c>
      <c r="AL46">
        <v>14.1414141414</v>
      </c>
      <c r="AM46">
        <v>-23</v>
      </c>
      <c r="AN46">
        <v>-16.911764705900001</v>
      </c>
      <c r="AO46" t="s">
        <v>538</v>
      </c>
    </row>
    <row r="47" spans="1:41" x14ac:dyDescent="0.2">
      <c r="A47">
        <v>19</v>
      </c>
      <c r="B47">
        <v>0</v>
      </c>
      <c r="C47" t="s">
        <v>535</v>
      </c>
      <c r="D47" t="s">
        <v>535</v>
      </c>
      <c r="E47">
        <v>-8</v>
      </c>
      <c r="F47">
        <v>-29.6296296296</v>
      </c>
      <c r="G47">
        <v>-11</v>
      </c>
      <c r="H47">
        <v>-36.666666666700003</v>
      </c>
      <c r="I47" t="s">
        <v>535</v>
      </c>
      <c r="J47">
        <v>0</v>
      </c>
      <c r="K47" t="s">
        <v>535</v>
      </c>
      <c r="L47" t="s">
        <v>535</v>
      </c>
      <c r="M47">
        <v>2</v>
      </c>
      <c r="N47">
        <v>100</v>
      </c>
      <c r="O47">
        <v>1</v>
      </c>
      <c r="P47">
        <v>33.333333333299997</v>
      </c>
      <c r="Q47" t="s">
        <v>535</v>
      </c>
      <c r="R47">
        <v>0</v>
      </c>
      <c r="S47" t="s">
        <v>535</v>
      </c>
      <c r="T47" t="s">
        <v>535</v>
      </c>
      <c r="U47">
        <v>0</v>
      </c>
      <c r="V47">
        <v>0</v>
      </c>
      <c r="W47">
        <v>0</v>
      </c>
      <c r="X47">
        <v>0</v>
      </c>
      <c r="Y47" t="s">
        <v>535</v>
      </c>
      <c r="Z47">
        <v>0</v>
      </c>
      <c r="AA47" t="s">
        <v>535</v>
      </c>
      <c r="AB47" t="s">
        <v>535</v>
      </c>
      <c r="AC47">
        <v>-2</v>
      </c>
      <c r="AD47">
        <v>-40</v>
      </c>
      <c r="AE47">
        <v>0</v>
      </c>
      <c r="AF47">
        <v>0</v>
      </c>
      <c r="AG47">
        <v>7</v>
      </c>
      <c r="AH47">
        <v>0</v>
      </c>
      <c r="AI47" t="s">
        <v>535</v>
      </c>
      <c r="AJ47" t="s">
        <v>535</v>
      </c>
      <c r="AK47">
        <v>-8</v>
      </c>
      <c r="AL47">
        <v>-53.333333333299997</v>
      </c>
      <c r="AM47">
        <v>-12</v>
      </c>
      <c r="AN47">
        <v>-63.157894736800003</v>
      </c>
      <c r="AO47" t="s">
        <v>538</v>
      </c>
    </row>
    <row r="48" spans="1:41" x14ac:dyDescent="0.2">
      <c r="A48">
        <v>32</v>
      </c>
      <c r="B48">
        <v>0</v>
      </c>
      <c r="C48">
        <v>16</v>
      </c>
      <c r="D48">
        <v>16</v>
      </c>
      <c r="E48">
        <v>-11</v>
      </c>
      <c r="F48">
        <v>-25.581395348800001</v>
      </c>
      <c r="G48">
        <v>-11</v>
      </c>
      <c r="H48">
        <v>-25.581395348800001</v>
      </c>
      <c r="I48" t="s">
        <v>535</v>
      </c>
      <c r="J48">
        <v>0</v>
      </c>
      <c r="K48" t="s">
        <v>535</v>
      </c>
      <c r="L48">
        <v>0</v>
      </c>
      <c r="M48">
        <v>0</v>
      </c>
      <c r="N48">
        <v>0</v>
      </c>
      <c r="O48">
        <v>-2</v>
      </c>
      <c r="P48">
        <v>-50</v>
      </c>
      <c r="Q48">
        <v>3</v>
      </c>
      <c r="R48">
        <v>0</v>
      </c>
      <c r="S48" t="s">
        <v>535</v>
      </c>
      <c r="T48" t="s">
        <v>535</v>
      </c>
      <c r="U48">
        <v>-3</v>
      </c>
      <c r="V48">
        <v>-50</v>
      </c>
      <c r="W48">
        <v>-8</v>
      </c>
      <c r="X48">
        <v>-72.727272727300004</v>
      </c>
      <c r="Y48">
        <v>7</v>
      </c>
      <c r="Z48">
        <v>0</v>
      </c>
      <c r="AA48">
        <v>3</v>
      </c>
      <c r="AB48">
        <v>4</v>
      </c>
      <c r="AC48">
        <v>1</v>
      </c>
      <c r="AD48">
        <v>16.666666666699999</v>
      </c>
      <c r="AE48">
        <v>7</v>
      </c>
      <c r="AF48">
        <v>0</v>
      </c>
      <c r="AG48">
        <v>20</v>
      </c>
      <c r="AH48">
        <v>0</v>
      </c>
      <c r="AI48">
        <v>10</v>
      </c>
      <c r="AJ48">
        <v>10</v>
      </c>
      <c r="AK48">
        <v>-9</v>
      </c>
      <c r="AL48">
        <v>-31.034482758599999</v>
      </c>
      <c r="AM48">
        <v>-8</v>
      </c>
      <c r="AN48">
        <v>-28.571428571399998</v>
      </c>
      <c r="AO48" t="s">
        <v>538</v>
      </c>
    </row>
    <row r="49" spans="1:41" x14ac:dyDescent="0.2">
      <c r="A49">
        <v>12</v>
      </c>
      <c r="B49">
        <v>0</v>
      </c>
      <c r="C49" t="s">
        <v>535</v>
      </c>
      <c r="D49" t="s">
        <v>535</v>
      </c>
      <c r="E49">
        <v>-8</v>
      </c>
      <c r="F49">
        <v>-40</v>
      </c>
      <c r="G49">
        <v>1</v>
      </c>
      <c r="H49">
        <v>9.0909090909000003</v>
      </c>
      <c r="I49">
        <v>0</v>
      </c>
      <c r="J49">
        <v>0</v>
      </c>
      <c r="K49">
        <v>0</v>
      </c>
      <c r="L49">
        <v>0</v>
      </c>
      <c r="M49">
        <v>-1</v>
      </c>
      <c r="N49">
        <v>-100</v>
      </c>
      <c r="O49">
        <v>-1</v>
      </c>
      <c r="P49">
        <v>-100</v>
      </c>
      <c r="Q49" t="s">
        <v>535</v>
      </c>
      <c r="R49">
        <v>0</v>
      </c>
      <c r="S49" t="s">
        <v>535</v>
      </c>
      <c r="T49">
        <v>0</v>
      </c>
      <c r="U49">
        <v>-1</v>
      </c>
      <c r="V49">
        <v>-50</v>
      </c>
      <c r="W49">
        <v>-1</v>
      </c>
      <c r="X49">
        <v>-50</v>
      </c>
      <c r="Y49" t="s">
        <v>535</v>
      </c>
      <c r="Z49">
        <v>0</v>
      </c>
      <c r="AA49" t="s">
        <v>535</v>
      </c>
      <c r="AB49" t="s">
        <v>535</v>
      </c>
      <c r="AC49">
        <v>1</v>
      </c>
      <c r="AD49">
        <v>100</v>
      </c>
      <c r="AE49">
        <v>1</v>
      </c>
      <c r="AF49">
        <v>100</v>
      </c>
      <c r="AG49">
        <v>9</v>
      </c>
      <c r="AH49">
        <v>0</v>
      </c>
      <c r="AI49" t="s">
        <v>535</v>
      </c>
      <c r="AJ49" t="s">
        <v>535</v>
      </c>
      <c r="AK49">
        <v>-7</v>
      </c>
      <c r="AL49">
        <v>-43.75</v>
      </c>
      <c r="AM49">
        <v>2</v>
      </c>
      <c r="AN49">
        <v>28.571428571399998</v>
      </c>
      <c r="AO49" t="s">
        <v>538</v>
      </c>
    </row>
    <row r="50" spans="1:41" x14ac:dyDescent="0.2">
      <c r="A50">
        <v>0</v>
      </c>
      <c r="B50">
        <v>0</v>
      </c>
      <c r="C50">
        <v>0</v>
      </c>
      <c r="D50">
        <v>0</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t="s">
        <v>538</v>
      </c>
    </row>
    <row r="51" spans="1:41" x14ac:dyDescent="0.2">
      <c r="A51">
        <v>177</v>
      </c>
      <c r="B51">
        <v>0</v>
      </c>
      <c r="C51">
        <v>95</v>
      </c>
      <c r="D51">
        <v>82</v>
      </c>
      <c r="E51">
        <v>9</v>
      </c>
      <c r="F51">
        <v>5.3571428571000004</v>
      </c>
      <c r="G51">
        <v>-2</v>
      </c>
      <c r="H51">
        <v>-1.1173184357999999</v>
      </c>
      <c r="I51" t="s">
        <v>535</v>
      </c>
      <c r="J51">
        <v>0</v>
      </c>
      <c r="K51">
        <v>0</v>
      </c>
      <c r="L51" t="s">
        <v>535</v>
      </c>
      <c r="M51">
        <v>-4</v>
      </c>
      <c r="N51">
        <v>-44.444444444399998</v>
      </c>
      <c r="O51">
        <v>0</v>
      </c>
      <c r="P51">
        <v>0</v>
      </c>
      <c r="Q51" t="s">
        <v>535</v>
      </c>
      <c r="R51">
        <v>0</v>
      </c>
      <c r="S51" t="s">
        <v>535</v>
      </c>
      <c r="T51" t="s">
        <v>535</v>
      </c>
      <c r="U51">
        <v>-7</v>
      </c>
      <c r="V51">
        <v>-35</v>
      </c>
      <c r="W51">
        <v>-3</v>
      </c>
      <c r="X51">
        <v>-18.75</v>
      </c>
      <c r="Y51" t="s">
        <v>535</v>
      </c>
      <c r="Z51">
        <v>0</v>
      </c>
      <c r="AA51" t="s">
        <v>535</v>
      </c>
      <c r="AB51" t="s">
        <v>535</v>
      </c>
      <c r="AC51">
        <v>-6</v>
      </c>
      <c r="AD51">
        <v>-37.5</v>
      </c>
      <c r="AE51">
        <v>0</v>
      </c>
      <c r="AF51">
        <v>0</v>
      </c>
      <c r="AG51">
        <v>149</v>
      </c>
      <c r="AH51">
        <v>0</v>
      </c>
      <c r="AI51">
        <v>85</v>
      </c>
      <c r="AJ51">
        <v>64</v>
      </c>
      <c r="AK51">
        <v>26</v>
      </c>
      <c r="AL51">
        <v>21.1382113821</v>
      </c>
      <c r="AM51">
        <v>1</v>
      </c>
      <c r="AN51">
        <v>0.67567567569999998</v>
      </c>
      <c r="AO51" t="s">
        <v>538</v>
      </c>
    </row>
    <row r="52" spans="1:41" x14ac:dyDescent="0.2">
      <c r="A52">
        <v>134</v>
      </c>
      <c r="B52">
        <v>0</v>
      </c>
      <c r="C52" t="s">
        <v>535</v>
      </c>
      <c r="D52" t="s">
        <v>535</v>
      </c>
      <c r="E52">
        <v>-60</v>
      </c>
      <c r="F52">
        <v>-30.927835051500001</v>
      </c>
      <c r="G52">
        <v>-72</v>
      </c>
      <c r="H52">
        <v>-34.951456310700003</v>
      </c>
      <c r="I52" t="s">
        <v>535</v>
      </c>
      <c r="J52">
        <v>0</v>
      </c>
      <c r="K52">
        <v>11</v>
      </c>
      <c r="L52" t="s">
        <v>535</v>
      </c>
      <c r="M52">
        <v>-3</v>
      </c>
      <c r="N52">
        <v>-15</v>
      </c>
      <c r="O52">
        <v>0</v>
      </c>
      <c r="P52">
        <v>0</v>
      </c>
      <c r="Q52">
        <v>24</v>
      </c>
      <c r="R52">
        <v>0</v>
      </c>
      <c r="S52" t="s">
        <v>535</v>
      </c>
      <c r="T52" t="s">
        <v>535</v>
      </c>
      <c r="U52">
        <v>-16</v>
      </c>
      <c r="V52">
        <v>-40</v>
      </c>
      <c r="W52">
        <v>-14</v>
      </c>
      <c r="X52">
        <v>-36.842105263199997</v>
      </c>
      <c r="Y52">
        <v>22</v>
      </c>
      <c r="Z52">
        <v>0</v>
      </c>
      <c r="AA52">
        <v>15</v>
      </c>
      <c r="AB52">
        <v>7</v>
      </c>
      <c r="AC52">
        <v>1</v>
      </c>
      <c r="AD52">
        <v>4.7619047619000003</v>
      </c>
      <c r="AE52">
        <v>4</v>
      </c>
      <c r="AF52">
        <v>22.222222222199999</v>
      </c>
      <c r="AG52" t="s">
        <v>535</v>
      </c>
      <c r="AH52">
        <v>0</v>
      </c>
      <c r="AI52" t="s">
        <v>535</v>
      </c>
      <c r="AJ52" t="s">
        <v>535</v>
      </c>
      <c r="AK52">
        <v>-42</v>
      </c>
      <c r="AL52">
        <v>-37.1681415929</v>
      </c>
      <c r="AM52">
        <v>-62</v>
      </c>
      <c r="AN52">
        <v>-46.616541353400002</v>
      </c>
      <c r="AO52" t="s">
        <v>538</v>
      </c>
    </row>
    <row r="53" spans="1:41" x14ac:dyDescent="0.2">
      <c r="A53">
        <v>11</v>
      </c>
      <c r="B53">
        <v>0</v>
      </c>
      <c r="C53" t="s">
        <v>535</v>
      </c>
      <c r="D53" t="s">
        <v>535</v>
      </c>
      <c r="E53">
        <v>-5</v>
      </c>
      <c r="F53">
        <v>-31.25</v>
      </c>
      <c r="G53">
        <v>4</v>
      </c>
      <c r="H53">
        <v>57.142857142899999</v>
      </c>
      <c r="I53">
        <v>0</v>
      </c>
      <c r="J53">
        <v>0</v>
      </c>
      <c r="K53">
        <v>0</v>
      </c>
      <c r="L53">
        <v>0</v>
      </c>
      <c r="M53">
        <v>-1</v>
      </c>
      <c r="N53">
        <v>-100</v>
      </c>
      <c r="O53">
        <v>-1</v>
      </c>
      <c r="P53">
        <v>-100</v>
      </c>
      <c r="Q53" t="s">
        <v>535</v>
      </c>
      <c r="R53">
        <v>0</v>
      </c>
      <c r="S53" t="s">
        <v>535</v>
      </c>
      <c r="T53">
        <v>0</v>
      </c>
      <c r="U53">
        <v>-1</v>
      </c>
      <c r="V53">
        <v>-50</v>
      </c>
      <c r="W53">
        <v>0</v>
      </c>
      <c r="X53">
        <v>0</v>
      </c>
      <c r="Y53" t="s">
        <v>535</v>
      </c>
      <c r="Z53">
        <v>0</v>
      </c>
      <c r="AA53" t="s">
        <v>535</v>
      </c>
      <c r="AB53" t="s">
        <v>535</v>
      </c>
      <c r="AC53">
        <v>1</v>
      </c>
      <c r="AD53">
        <v>100</v>
      </c>
      <c r="AE53">
        <v>2</v>
      </c>
      <c r="AF53">
        <v>0</v>
      </c>
      <c r="AG53" t="s">
        <v>535</v>
      </c>
      <c r="AH53">
        <v>0</v>
      </c>
      <c r="AI53" t="s">
        <v>535</v>
      </c>
      <c r="AJ53" t="s">
        <v>535</v>
      </c>
      <c r="AK53">
        <v>-4</v>
      </c>
      <c r="AL53">
        <v>-33.333333333299997</v>
      </c>
      <c r="AM53">
        <v>3</v>
      </c>
      <c r="AN53">
        <v>60</v>
      </c>
      <c r="AO53" t="s">
        <v>543</v>
      </c>
    </row>
    <row r="54" spans="1:41" x14ac:dyDescent="0.2">
      <c r="A54">
        <v>0</v>
      </c>
      <c r="B54">
        <v>0</v>
      </c>
      <c r="C54">
        <v>0</v>
      </c>
      <c r="D54">
        <v>0</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t="s">
        <v>538</v>
      </c>
    </row>
    <row r="55" spans="1:41" x14ac:dyDescent="0.2">
      <c r="A55">
        <v>156</v>
      </c>
      <c r="B55">
        <v>0</v>
      </c>
      <c r="C55">
        <v>93</v>
      </c>
      <c r="D55">
        <v>63</v>
      </c>
      <c r="E55">
        <v>-57</v>
      </c>
      <c r="F55">
        <v>-26.760563380299999</v>
      </c>
      <c r="G55">
        <v>-71</v>
      </c>
      <c r="H55">
        <v>-31.277533039600002</v>
      </c>
      <c r="I55" t="s">
        <v>535</v>
      </c>
      <c r="J55">
        <v>0</v>
      </c>
      <c r="K55" t="s">
        <v>535</v>
      </c>
      <c r="L55" t="s">
        <v>535</v>
      </c>
      <c r="M55">
        <v>-4</v>
      </c>
      <c r="N55">
        <v>-25</v>
      </c>
      <c r="O55">
        <v>-3</v>
      </c>
      <c r="P55">
        <v>-20</v>
      </c>
      <c r="Q55">
        <v>31</v>
      </c>
      <c r="R55">
        <v>0</v>
      </c>
      <c r="S55" t="s">
        <v>535</v>
      </c>
      <c r="T55" t="s">
        <v>535</v>
      </c>
      <c r="U55">
        <v>-20</v>
      </c>
      <c r="V55">
        <v>-39.215686274500001</v>
      </c>
      <c r="W55">
        <v>-12</v>
      </c>
      <c r="X55">
        <v>-27.906976744200001</v>
      </c>
      <c r="Y55">
        <v>23</v>
      </c>
      <c r="Z55">
        <v>0</v>
      </c>
      <c r="AA55">
        <v>16</v>
      </c>
      <c r="AB55">
        <v>7</v>
      </c>
      <c r="AC55">
        <v>-1</v>
      </c>
      <c r="AD55">
        <v>-4.1666666667000003</v>
      </c>
      <c r="AE55">
        <v>4</v>
      </c>
      <c r="AF55">
        <v>21.052631578900002</v>
      </c>
      <c r="AG55">
        <v>90</v>
      </c>
      <c r="AH55">
        <v>0</v>
      </c>
      <c r="AI55">
        <v>52</v>
      </c>
      <c r="AJ55">
        <v>38</v>
      </c>
      <c r="AK55">
        <v>-32</v>
      </c>
      <c r="AL55">
        <v>-26.229508196699999</v>
      </c>
      <c r="AM55">
        <v>-60</v>
      </c>
      <c r="AN55">
        <v>-40</v>
      </c>
      <c r="AO55" t="s">
        <v>538</v>
      </c>
    </row>
    <row r="56" spans="1:41" x14ac:dyDescent="0.2">
      <c r="A56">
        <v>130</v>
      </c>
      <c r="B56">
        <v>0</v>
      </c>
      <c r="C56">
        <v>81</v>
      </c>
      <c r="D56">
        <v>49</v>
      </c>
      <c r="E56">
        <v>-43</v>
      </c>
      <c r="F56">
        <v>-24.855491329500001</v>
      </c>
      <c r="G56">
        <v>-66</v>
      </c>
      <c r="H56">
        <v>-33.673469387799997</v>
      </c>
      <c r="I56" t="s">
        <v>535</v>
      </c>
      <c r="J56">
        <v>0</v>
      </c>
      <c r="K56" t="s">
        <v>535</v>
      </c>
      <c r="L56" t="s">
        <v>535</v>
      </c>
      <c r="M56">
        <v>-4</v>
      </c>
      <c r="N56">
        <v>-28.571428571399998</v>
      </c>
      <c r="O56">
        <v>-2</v>
      </c>
      <c r="P56">
        <v>-16.666666666699999</v>
      </c>
      <c r="Q56">
        <v>25</v>
      </c>
      <c r="R56">
        <v>0</v>
      </c>
      <c r="S56" t="s">
        <v>535</v>
      </c>
      <c r="T56" t="s">
        <v>535</v>
      </c>
      <c r="U56">
        <v>-17</v>
      </c>
      <c r="V56">
        <v>-40.476190476200003</v>
      </c>
      <c r="W56">
        <v>-15</v>
      </c>
      <c r="X56">
        <v>-37.5</v>
      </c>
      <c r="Y56">
        <v>18</v>
      </c>
      <c r="Z56">
        <v>0</v>
      </c>
      <c r="AA56">
        <v>12</v>
      </c>
      <c r="AB56">
        <v>6</v>
      </c>
      <c r="AC56">
        <v>-1</v>
      </c>
      <c r="AD56">
        <v>-5.2631578947</v>
      </c>
      <c r="AE56">
        <v>5</v>
      </c>
      <c r="AF56">
        <v>38.461538461499998</v>
      </c>
      <c r="AG56">
        <v>77</v>
      </c>
      <c r="AH56">
        <v>0</v>
      </c>
      <c r="AI56">
        <v>49</v>
      </c>
      <c r="AJ56">
        <v>28</v>
      </c>
      <c r="AK56">
        <v>-21</v>
      </c>
      <c r="AL56">
        <v>-21.428571428600002</v>
      </c>
      <c r="AM56">
        <v>-54</v>
      </c>
      <c r="AN56">
        <v>-41.221374045799998</v>
      </c>
      <c r="AO56" t="s">
        <v>538</v>
      </c>
    </row>
    <row r="57" spans="1:41" x14ac:dyDescent="0.2">
      <c r="A57">
        <v>37</v>
      </c>
      <c r="B57">
        <v>0</v>
      </c>
      <c r="C57">
        <v>21</v>
      </c>
      <c r="D57">
        <v>16</v>
      </c>
      <c r="E57">
        <v>11</v>
      </c>
      <c r="F57">
        <v>42.307692307700002</v>
      </c>
      <c r="G57">
        <v>5</v>
      </c>
      <c r="H57">
        <v>15.625</v>
      </c>
      <c r="I57" t="s">
        <v>535</v>
      </c>
      <c r="J57">
        <v>0</v>
      </c>
      <c r="K57" t="s">
        <v>535</v>
      </c>
      <c r="L57" t="s">
        <v>535</v>
      </c>
      <c r="M57">
        <v>3</v>
      </c>
      <c r="N57">
        <v>100</v>
      </c>
      <c r="O57">
        <v>4</v>
      </c>
      <c r="P57">
        <v>200</v>
      </c>
      <c r="Q57" t="s">
        <v>535</v>
      </c>
      <c r="R57">
        <v>0</v>
      </c>
      <c r="S57" t="s">
        <v>535</v>
      </c>
      <c r="T57" t="s">
        <v>535</v>
      </c>
      <c r="U57">
        <v>-2</v>
      </c>
      <c r="V57">
        <v>-28.571428571399998</v>
      </c>
      <c r="W57">
        <v>1</v>
      </c>
      <c r="X57">
        <v>25</v>
      </c>
      <c r="Y57">
        <v>8</v>
      </c>
      <c r="Z57">
        <v>0</v>
      </c>
      <c r="AA57" t="s">
        <v>535</v>
      </c>
      <c r="AB57" t="s">
        <v>535</v>
      </c>
      <c r="AC57">
        <v>8</v>
      </c>
      <c r="AD57">
        <v>0</v>
      </c>
      <c r="AE57">
        <v>8</v>
      </c>
      <c r="AF57">
        <v>0</v>
      </c>
      <c r="AG57">
        <v>18</v>
      </c>
      <c r="AH57">
        <v>0</v>
      </c>
      <c r="AI57">
        <v>12</v>
      </c>
      <c r="AJ57">
        <v>6</v>
      </c>
      <c r="AK57">
        <v>2</v>
      </c>
      <c r="AL57">
        <v>12.5</v>
      </c>
      <c r="AM57">
        <v>-8</v>
      </c>
      <c r="AN57">
        <v>-30.7692307692</v>
      </c>
      <c r="AO57" t="s">
        <v>539</v>
      </c>
    </row>
    <row r="58" spans="1:41" x14ac:dyDescent="0.2">
      <c r="A58">
        <v>7</v>
      </c>
      <c r="B58">
        <v>0</v>
      </c>
      <c r="C58">
        <v>4</v>
      </c>
      <c r="D58">
        <v>3</v>
      </c>
      <c r="E58">
        <v>-3</v>
      </c>
      <c r="F58">
        <v>-30</v>
      </c>
      <c r="G58">
        <v>-6</v>
      </c>
      <c r="H58">
        <v>-46.153846153800004</v>
      </c>
      <c r="I58">
        <v>0</v>
      </c>
      <c r="J58">
        <v>0</v>
      </c>
      <c r="K58">
        <v>0</v>
      </c>
      <c r="L58">
        <v>0</v>
      </c>
      <c r="M58">
        <v>-1</v>
      </c>
      <c r="N58">
        <v>-100</v>
      </c>
      <c r="O58">
        <v>0</v>
      </c>
      <c r="P58">
        <v>0</v>
      </c>
      <c r="Q58">
        <v>0</v>
      </c>
      <c r="R58">
        <v>0</v>
      </c>
      <c r="S58">
        <v>0</v>
      </c>
      <c r="T58">
        <v>0</v>
      </c>
      <c r="U58">
        <v>-3</v>
      </c>
      <c r="V58">
        <v>-100</v>
      </c>
      <c r="W58">
        <v>-2</v>
      </c>
      <c r="X58">
        <v>-100</v>
      </c>
      <c r="Y58" t="s">
        <v>535</v>
      </c>
      <c r="Z58">
        <v>0</v>
      </c>
      <c r="AA58">
        <v>0</v>
      </c>
      <c r="AB58" t="s">
        <v>535</v>
      </c>
      <c r="AC58">
        <v>2</v>
      </c>
      <c r="AD58">
        <v>0</v>
      </c>
      <c r="AE58">
        <v>2</v>
      </c>
      <c r="AF58">
        <v>0</v>
      </c>
      <c r="AG58">
        <v>5</v>
      </c>
      <c r="AH58">
        <v>0</v>
      </c>
      <c r="AI58" t="s">
        <v>535</v>
      </c>
      <c r="AJ58" t="s">
        <v>535</v>
      </c>
      <c r="AK58">
        <v>-1</v>
      </c>
      <c r="AL58">
        <v>-16.666666666699999</v>
      </c>
      <c r="AM58">
        <v>-6</v>
      </c>
      <c r="AN58">
        <v>-54.5454545455</v>
      </c>
      <c r="AO58" t="s">
        <v>539</v>
      </c>
    </row>
    <row r="59" spans="1:41" x14ac:dyDescent="0.2">
      <c r="A59">
        <v>0</v>
      </c>
      <c r="B59">
        <v>0</v>
      </c>
      <c r="C59">
        <v>0</v>
      </c>
      <c r="D59">
        <v>0</v>
      </c>
      <c r="E59">
        <v>0</v>
      </c>
      <c r="F59">
        <v>0</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t="s">
        <v>539</v>
      </c>
    </row>
    <row r="60" spans="1:41" x14ac:dyDescent="0.2">
      <c r="A60">
        <v>29</v>
      </c>
      <c r="B60">
        <v>0</v>
      </c>
      <c r="C60">
        <v>18</v>
      </c>
      <c r="D60">
        <v>11</v>
      </c>
      <c r="E60">
        <v>15</v>
      </c>
      <c r="F60">
        <v>107.1428571429</v>
      </c>
      <c r="G60">
        <v>11</v>
      </c>
      <c r="H60">
        <v>61.111111111100001</v>
      </c>
      <c r="I60" t="s">
        <v>535</v>
      </c>
      <c r="J60">
        <v>0</v>
      </c>
      <c r="K60" t="s">
        <v>535</v>
      </c>
      <c r="L60" t="s">
        <v>535</v>
      </c>
      <c r="M60">
        <v>6</v>
      </c>
      <c r="N60">
        <v>0</v>
      </c>
      <c r="O60">
        <v>5</v>
      </c>
      <c r="P60" t="s">
        <v>536</v>
      </c>
      <c r="Q60" t="s">
        <v>535</v>
      </c>
      <c r="R60">
        <v>0</v>
      </c>
      <c r="S60" t="s">
        <v>535</v>
      </c>
      <c r="T60" t="s">
        <v>535</v>
      </c>
      <c r="U60">
        <v>1</v>
      </c>
      <c r="V60">
        <v>25</v>
      </c>
      <c r="W60">
        <v>2</v>
      </c>
      <c r="X60">
        <v>66.666666666699996</v>
      </c>
      <c r="Y60" t="s">
        <v>535</v>
      </c>
      <c r="Z60">
        <v>0</v>
      </c>
      <c r="AA60" t="s">
        <v>535</v>
      </c>
      <c r="AB60">
        <v>3</v>
      </c>
      <c r="AC60">
        <v>5</v>
      </c>
      <c r="AD60">
        <v>0</v>
      </c>
      <c r="AE60">
        <v>5</v>
      </c>
      <c r="AF60">
        <v>0</v>
      </c>
      <c r="AG60">
        <v>13</v>
      </c>
      <c r="AH60">
        <v>0</v>
      </c>
      <c r="AI60" t="s">
        <v>535</v>
      </c>
      <c r="AJ60" t="s">
        <v>535</v>
      </c>
      <c r="AK60">
        <v>3</v>
      </c>
      <c r="AL60">
        <v>30</v>
      </c>
      <c r="AM60">
        <v>-1</v>
      </c>
      <c r="AN60">
        <v>-7.1428571428999996</v>
      </c>
      <c r="AO60" t="s">
        <v>539</v>
      </c>
    </row>
    <row r="61" spans="1:41" x14ac:dyDescent="0.2">
      <c r="A61" t="s">
        <v>535</v>
      </c>
      <c r="B61">
        <v>0</v>
      </c>
      <c r="C61" t="s">
        <v>535</v>
      </c>
      <c r="D61" t="s">
        <v>535</v>
      </c>
      <c r="E61">
        <v>-6</v>
      </c>
      <c r="F61">
        <v>-50</v>
      </c>
      <c r="G61">
        <v>-6</v>
      </c>
      <c r="H61">
        <v>-50</v>
      </c>
      <c r="I61">
        <v>0</v>
      </c>
      <c r="J61">
        <v>0</v>
      </c>
      <c r="K61">
        <v>0</v>
      </c>
      <c r="L61">
        <v>0</v>
      </c>
      <c r="M61">
        <v>-3</v>
      </c>
      <c r="N61">
        <v>-100</v>
      </c>
      <c r="O61">
        <v>-1</v>
      </c>
      <c r="P61">
        <v>-100</v>
      </c>
      <c r="Q61">
        <v>0</v>
      </c>
      <c r="R61">
        <v>0</v>
      </c>
      <c r="S61">
        <v>0</v>
      </c>
      <c r="T61">
        <v>0</v>
      </c>
      <c r="U61">
        <v>-3</v>
      </c>
      <c r="V61">
        <v>-100</v>
      </c>
      <c r="W61">
        <v>-1</v>
      </c>
      <c r="X61">
        <v>-100</v>
      </c>
      <c r="Y61" t="s">
        <v>535</v>
      </c>
      <c r="Z61">
        <v>0</v>
      </c>
      <c r="AA61">
        <v>0</v>
      </c>
      <c r="AB61" t="s">
        <v>535</v>
      </c>
      <c r="AC61">
        <v>3</v>
      </c>
      <c r="AD61">
        <v>0</v>
      </c>
      <c r="AE61">
        <v>3</v>
      </c>
      <c r="AF61">
        <v>0</v>
      </c>
      <c r="AG61" t="s">
        <v>535</v>
      </c>
      <c r="AH61">
        <v>0</v>
      </c>
      <c r="AI61" t="s">
        <v>535</v>
      </c>
      <c r="AJ61" t="s">
        <v>535</v>
      </c>
      <c r="AK61">
        <v>-3</v>
      </c>
      <c r="AL61">
        <v>-50</v>
      </c>
      <c r="AM61">
        <v>-7</v>
      </c>
      <c r="AN61">
        <v>-70</v>
      </c>
      <c r="AO61" t="s">
        <v>539</v>
      </c>
    </row>
    <row r="62" spans="1:41" x14ac:dyDescent="0.2">
      <c r="A62" t="s">
        <v>535</v>
      </c>
      <c r="B62">
        <v>0</v>
      </c>
      <c r="C62" t="s">
        <v>535</v>
      </c>
      <c r="D62" t="s">
        <v>535</v>
      </c>
      <c r="E62">
        <v>2</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t="s">
        <v>535</v>
      </c>
      <c r="AH62">
        <v>0</v>
      </c>
      <c r="AI62" t="s">
        <v>535</v>
      </c>
      <c r="AJ62" t="s">
        <v>535</v>
      </c>
      <c r="AK62">
        <v>2</v>
      </c>
      <c r="AL62">
        <v>0</v>
      </c>
      <c r="AM62">
        <v>0</v>
      </c>
      <c r="AN62">
        <v>0</v>
      </c>
      <c r="AO62" t="s">
        <v>539</v>
      </c>
    </row>
    <row r="63" spans="1:41" x14ac:dyDescent="0.2">
      <c r="A63">
        <v>0</v>
      </c>
      <c r="B63">
        <v>0</v>
      </c>
      <c r="C63">
        <v>0</v>
      </c>
      <c r="D63">
        <v>0</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t="s">
        <v>539</v>
      </c>
    </row>
    <row r="64" spans="1:41" x14ac:dyDescent="0.2">
      <c r="A64">
        <v>0</v>
      </c>
      <c r="B64">
        <v>0</v>
      </c>
      <c r="C64">
        <v>0</v>
      </c>
      <c r="D64">
        <v>0</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t="s">
        <v>539</v>
      </c>
    </row>
    <row r="65" spans="1:41" x14ac:dyDescent="0.2">
      <c r="A65">
        <v>0</v>
      </c>
      <c r="B65">
        <v>0</v>
      </c>
      <c r="C65">
        <v>0</v>
      </c>
      <c r="D65">
        <v>0</v>
      </c>
      <c r="E65">
        <v>0</v>
      </c>
      <c r="F65">
        <v>0</v>
      </c>
      <c r="G65">
        <v>0</v>
      </c>
      <c r="H65">
        <v>0</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t="s">
        <v>539</v>
      </c>
    </row>
    <row r="66" spans="1:41" x14ac:dyDescent="0.2">
      <c r="A66">
        <v>0</v>
      </c>
      <c r="B66">
        <v>0</v>
      </c>
      <c r="C66">
        <v>0</v>
      </c>
      <c r="D66">
        <v>0</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t="s">
        <v>539</v>
      </c>
    </row>
    <row r="67" spans="1:41" x14ac:dyDescent="0.2">
      <c r="A67">
        <v>0</v>
      </c>
      <c r="B67">
        <v>0</v>
      </c>
      <c r="C67">
        <v>0</v>
      </c>
      <c r="D67">
        <v>0</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t="s">
        <v>539</v>
      </c>
    </row>
    <row r="68" spans="1:41" x14ac:dyDescent="0.2">
      <c r="A68">
        <v>8</v>
      </c>
      <c r="B68">
        <v>0</v>
      </c>
      <c r="C68" t="s">
        <v>535</v>
      </c>
      <c r="D68" t="s">
        <v>535</v>
      </c>
      <c r="E68">
        <v>3</v>
      </c>
      <c r="F68">
        <v>60</v>
      </c>
      <c r="G68">
        <v>3</v>
      </c>
      <c r="H68">
        <v>60</v>
      </c>
      <c r="I68" t="s">
        <v>535</v>
      </c>
      <c r="J68">
        <v>0</v>
      </c>
      <c r="K68" t="s">
        <v>535</v>
      </c>
      <c r="L68" t="s">
        <v>535</v>
      </c>
      <c r="M68">
        <v>2</v>
      </c>
      <c r="N68">
        <v>0</v>
      </c>
      <c r="O68">
        <v>2</v>
      </c>
      <c r="P68">
        <v>0</v>
      </c>
      <c r="Q68" t="s">
        <v>535</v>
      </c>
      <c r="R68">
        <v>0</v>
      </c>
      <c r="S68" t="s">
        <v>535</v>
      </c>
      <c r="T68">
        <v>0</v>
      </c>
      <c r="U68">
        <v>-1</v>
      </c>
      <c r="V68">
        <v>-50</v>
      </c>
      <c r="W68">
        <v>0</v>
      </c>
      <c r="X68">
        <v>0</v>
      </c>
      <c r="Y68" t="s">
        <v>535</v>
      </c>
      <c r="Z68">
        <v>0</v>
      </c>
      <c r="AA68">
        <v>0</v>
      </c>
      <c r="AB68" t="s">
        <v>535</v>
      </c>
      <c r="AC68">
        <v>1</v>
      </c>
      <c r="AD68">
        <v>0</v>
      </c>
      <c r="AE68">
        <v>1</v>
      </c>
      <c r="AF68">
        <v>0</v>
      </c>
      <c r="AG68" t="s">
        <v>535</v>
      </c>
      <c r="AH68">
        <v>0</v>
      </c>
      <c r="AI68" t="s">
        <v>535</v>
      </c>
      <c r="AJ68">
        <v>0</v>
      </c>
      <c r="AK68">
        <v>1</v>
      </c>
      <c r="AL68">
        <v>33.333333333299997</v>
      </c>
      <c r="AM68">
        <v>0</v>
      </c>
      <c r="AN68">
        <v>0</v>
      </c>
      <c r="AO68" t="s">
        <v>539</v>
      </c>
    </row>
    <row r="69" spans="1:41" x14ac:dyDescent="0.2">
      <c r="A69">
        <v>14</v>
      </c>
      <c r="B69">
        <v>0</v>
      </c>
      <c r="C69">
        <v>9</v>
      </c>
      <c r="D69">
        <v>5</v>
      </c>
      <c r="E69">
        <v>0</v>
      </c>
      <c r="F69">
        <v>0</v>
      </c>
      <c r="G69">
        <v>1</v>
      </c>
      <c r="H69">
        <v>7.6923076923</v>
      </c>
      <c r="I69" t="s">
        <v>535</v>
      </c>
      <c r="J69">
        <v>0</v>
      </c>
      <c r="K69" t="s">
        <v>535</v>
      </c>
      <c r="L69" t="s">
        <v>535</v>
      </c>
      <c r="M69">
        <v>0</v>
      </c>
      <c r="N69">
        <v>0</v>
      </c>
      <c r="O69">
        <v>1</v>
      </c>
      <c r="P69">
        <v>100</v>
      </c>
      <c r="Q69" t="s">
        <v>535</v>
      </c>
      <c r="R69">
        <v>0</v>
      </c>
      <c r="S69" t="s">
        <v>535</v>
      </c>
      <c r="T69" t="s">
        <v>535</v>
      </c>
      <c r="U69">
        <v>1</v>
      </c>
      <c r="V69">
        <v>50</v>
      </c>
      <c r="W69">
        <v>2</v>
      </c>
      <c r="X69">
        <v>200</v>
      </c>
      <c r="Y69" t="s">
        <v>535</v>
      </c>
      <c r="Z69">
        <v>0</v>
      </c>
      <c r="AA69" t="s">
        <v>535</v>
      </c>
      <c r="AB69" t="s">
        <v>535</v>
      </c>
      <c r="AC69">
        <v>4</v>
      </c>
      <c r="AD69">
        <v>0</v>
      </c>
      <c r="AE69">
        <v>4</v>
      </c>
      <c r="AF69">
        <v>0</v>
      </c>
      <c r="AG69">
        <v>5</v>
      </c>
      <c r="AH69">
        <v>0</v>
      </c>
      <c r="AI69">
        <v>5</v>
      </c>
      <c r="AJ69">
        <v>0</v>
      </c>
      <c r="AK69">
        <v>-5</v>
      </c>
      <c r="AL69">
        <v>-50</v>
      </c>
      <c r="AM69">
        <v>-6</v>
      </c>
      <c r="AN69">
        <v>-54.5454545455</v>
      </c>
      <c r="AO69" t="s">
        <v>539</v>
      </c>
    </row>
    <row r="70" spans="1:41" x14ac:dyDescent="0.2">
      <c r="A70">
        <v>12</v>
      </c>
      <c r="B70">
        <v>0</v>
      </c>
      <c r="C70" t="s">
        <v>535</v>
      </c>
      <c r="D70" t="s">
        <v>535</v>
      </c>
      <c r="E70">
        <v>7</v>
      </c>
      <c r="F70">
        <v>140</v>
      </c>
      <c r="G70">
        <v>4</v>
      </c>
      <c r="H70">
        <v>50</v>
      </c>
      <c r="I70" t="s">
        <v>535</v>
      </c>
      <c r="J70">
        <v>0</v>
      </c>
      <c r="K70" t="s">
        <v>535</v>
      </c>
      <c r="L70" t="s">
        <v>535</v>
      </c>
      <c r="M70">
        <v>2</v>
      </c>
      <c r="N70">
        <v>0</v>
      </c>
      <c r="O70">
        <v>1</v>
      </c>
      <c r="P70">
        <v>100</v>
      </c>
      <c r="Q70" t="s">
        <v>535</v>
      </c>
      <c r="R70">
        <v>0</v>
      </c>
      <c r="S70" t="s">
        <v>535</v>
      </c>
      <c r="T70">
        <v>0</v>
      </c>
      <c r="U70">
        <v>-2</v>
      </c>
      <c r="V70">
        <v>-66.666666666699996</v>
      </c>
      <c r="W70">
        <v>0</v>
      </c>
      <c r="X70">
        <v>0</v>
      </c>
      <c r="Y70" t="s">
        <v>535</v>
      </c>
      <c r="Z70">
        <v>0</v>
      </c>
      <c r="AA70" t="s">
        <v>535</v>
      </c>
      <c r="AB70" t="s">
        <v>535</v>
      </c>
      <c r="AC70">
        <v>2</v>
      </c>
      <c r="AD70">
        <v>0</v>
      </c>
      <c r="AE70">
        <v>2</v>
      </c>
      <c r="AF70">
        <v>0</v>
      </c>
      <c r="AG70">
        <v>7</v>
      </c>
      <c r="AH70">
        <v>0</v>
      </c>
      <c r="AI70" t="s">
        <v>535</v>
      </c>
      <c r="AJ70" t="s">
        <v>535</v>
      </c>
      <c r="AK70">
        <v>5</v>
      </c>
      <c r="AL70" t="s">
        <v>536</v>
      </c>
      <c r="AM70">
        <v>1</v>
      </c>
      <c r="AN70">
        <v>16.666666666699999</v>
      </c>
      <c r="AO70" t="s">
        <v>539</v>
      </c>
    </row>
    <row r="71" spans="1:41" x14ac:dyDescent="0.2">
      <c r="A71">
        <v>3</v>
      </c>
      <c r="B71">
        <v>0</v>
      </c>
      <c r="C71" t="s">
        <v>535</v>
      </c>
      <c r="D71" t="s">
        <v>535</v>
      </c>
      <c r="E71">
        <v>1</v>
      </c>
      <c r="F71">
        <v>50</v>
      </c>
      <c r="G71">
        <v>-3</v>
      </c>
      <c r="H71">
        <v>-50</v>
      </c>
      <c r="I71">
        <v>0</v>
      </c>
      <c r="J71">
        <v>0</v>
      </c>
      <c r="K71">
        <v>0</v>
      </c>
      <c r="L71">
        <v>0</v>
      </c>
      <c r="M71">
        <v>-1</v>
      </c>
      <c r="N71">
        <v>-100</v>
      </c>
      <c r="O71">
        <v>0</v>
      </c>
      <c r="P71">
        <v>0</v>
      </c>
      <c r="Q71">
        <v>0</v>
      </c>
      <c r="R71">
        <v>0</v>
      </c>
      <c r="S71">
        <v>0</v>
      </c>
      <c r="T71">
        <v>0</v>
      </c>
      <c r="U71">
        <v>0</v>
      </c>
      <c r="V71">
        <v>0</v>
      </c>
      <c r="W71">
        <v>-1</v>
      </c>
      <c r="X71">
        <v>-100</v>
      </c>
      <c r="Y71" t="s">
        <v>535</v>
      </c>
      <c r="Z71">
        <v>0</v>
      </c>
      <c r="AA71">
        <v>0</v>
      </c>
      <c r="AB71" t="s">
        <v>535</v>
      </c>
      <c r="AC71">
        <v>1</v>
      </c>
      <c r="AD71">
        <v>0</v>
      </c>
      <c r="AE71">
        <v>1</v>
      </c>
      <c r="AF71">
        <v>0</v>
      </c>
      <c r="AG71" t="s">
        <v>535</v>
      </c>
      <c r="AH71">
        <v>0</v>
      </c>
      <c r="AI71" t="s">
        <v>535</v>
      </c>
      <c r="AJ71" t="s">
        <v>535</v>
      </c>
      <c r="AK71">
        <v>1</v>
      </c>
      <c r="AL71">
        <v>100</v>
      </c>
      <c r="AM71">
        <v>-3</v>
      </c>
      <c r="AN71">
        <v>-60</v>
      </c>
      <c r="AO71" t="s">
        <v>539</v>
      </c>
    </row>
    <row r="72" spans="1:41" x14ac:dyDescent="0.2">
      <c r="A72">
        <v>0</v>
      </c>
      <c r="B72">
        <v>0</v>
      </c>
      <c r="C72">
        <v>0</v>
      </c>
      <c r="D72">
        <v>0</v>
      </c>
      <c r="E72">
        <v>0</v>
      </c>
      <c r="F72">
        <v>0</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t="s">
        <v>539</v>
      </c>
    </row>
    <row r="73" spans="1:41" x14ac:dyDescent="0.2">
      <c r="A73" t="s">
        <v>535</v>
      </c>
      <c r="B73">
        <v>0</v>
      </c>
      <c r="C73" t="s">
        <v>535</v>
      </c>
      <c r="D73" t="s">
        <v>535</v>
      </c>
      <c r="E73">
        <v>9</v>
      </c>
      <c r="F73">
        <v>128.57142857139999</v>
      </c>
      <c r="G73">
        <v>8</v>
      </c>
      <c r="H73">
        <v>100</v>
      </c>
      <c r="I73">
        <v>4</v>
      </c>
      <c r="J73">
        <v>0</v>
      </c>
      <c r="K73" t="s">
        <v>535</v>
      </c>
      <c r="L73" t="s">
        <v>535</v>
      </c>
      <c r="M73">
        <v>4</v>
      </c>
      <c r="N73">
        <v>0</v>
      </c>
      <c r="O73">
        <v>2</v>
      </c>
      <c r="P73">
        <v>100</v>
      </c>
      <c r="Q73" t="s">
        <v>535</v>
      </c>
      <c r="R73">
        <v>0</v>
      </c>
      <c r="S73" t="s">
        <v>535</v>
      </c>
      <c r="T73">
        <v>0</v>
      </c>
      <c r="U73">
        <v>2</v>
      </c>
      <c r="V73">
        <v>0</v>
      </c>
      <c r="W73">
        <v>1</v>
      </c>
      <c r="X73">
        <v>100</v>
      </c>
      <c r="Y73" t="s">
        <v>535</v>
      </c>
      <c r="Z73">
        <v>0</v>
      </c>
      <c r="AA73" t="s">
        <v>535</v>
      </c>
      <c r="AB73" t="s">
        <v>535</v>
      </c>
      <c r="AC73">
        <v>2</v>
      </c>
      <c r="AD73">
        <v>0</v>
      </c>
      <c r="AE73">
        <v>2</v>
      </c>
      <c r="AF73">
        <v>0</v>
      </c>
      <c r="AG73">
        <v>8</v>
      </c>
      <c r="AH73">
        <v>0</v>
      </c>
      <c r="AI73" t="s">
        <v>535</v>
      </c>
      <c r="AJ73" t="s">
        <v>535</v>
      </c>
      <c r="AK73">
        <v>1</v>
      </c>
      <c r="AL73">
        <v>14.285714285699999</v>
      </c>
      <c r="AM73">
        <v>3</v>
      </c>
      <c r="AN73">
        <v>60</v>
      </c>
      <c r="AO73" t="s">
        <v>539</v>
      </c>
    </row>
    <row r="74" spans="1:41" x14ac:dyDescent="0.2">
      <c r="A74">
        <v>17</v>
      </c>
      <c r="B74">
        <v>0</v>
      </c>
      <c r="C74" t="s">
        <v>535</v>
      </c>
      <c r="D74" t="s">
        <v>535</v>
      </c>
      <c r="E74">
        <v>1</v>
      </c>
      <c r="F74">
        <v>6.25</v>
      </c>
      <c r="G74">
        <v>-3</v>
      </c>
      <c r="H74">
        <v>-15</v>
      </c>
      <c r="I74" t="s">
        <v>535</v>
      </c>
      <c r="J74">
        <v>0</v>
      </c>
      <c r="K74" t="s">
        <v>535</v>
      </c>
      <c r="L74" t="s">
        <v>535</v>
      </c>
      <c r="M74">
        <v>0</v>
      </c>
      <c r="N74">
        <v>0</v>
      </c>
      <c r="O74">
        <v>2</v>
      </c>
      <c r="P74">
        <v>0</v>
      </c>
      <c r="Q74" t="s">
        <v>535</v>
      </c>
      <c r="R74">
        <v>0</v>
      </c>
      <c r="S74" t="s">
        <v>535</v>
      </c>
      <c r="T74" t="s">
        <v>535</v>
      </c>
      <c r="U74">
        <v>-4</v>
      </c>
      <c r="V74">
        <v>-57.142857142899999</v>
      </c>
      <c r="W74">
        <v>1</v>
      </c>
      <c r="X74">
        <v>50</v>
      </c>
      <c r="Y74" t="s">
        <v>535</v>
      </c>
      <c r="Z74">
        <v>0</v>
      </c>
      <c r="AA74" t="s">
        <v>535</v>
      </c>
      <c r="AB74" t="s">
        <v>535</v>
      </c>
      <c r="AC74">
        <v>5</v>
      </c>
      <c r="AD74">
        <v>0</v>
      </c>
      <c r="AE74">
        <v>5</v>
      </c>
      <c r="AF74">
        <v>0</v>
      </c>
      <c r="AG74" t="s">
        <v>535</v>
      </c>
      <c r="AH74">
        <v>0</v>
      </c>
      <c r="AI74" t="s">
        <v>535</v>
      </c>
      <c r="AJ74" t="s">
        <v>535</v>
      </c>
      <c r="AK74">
        <v>0</v>
      </c>
      <c r="AL74">
        <v>0</v>
      </c>
      <c r="AM74">
        <v>-11</v>
      </c>
      <c r="AN74">
        <v>-61.111111111100001</v>
      </c>
      <c r="AO74" t="s">
        <v>539</v>
      </c>
    </row>
    <row r="75" spans="1:41" x14ac:dyDescent="0.2">
      <c r="A75" t="s">
        <v>535</v>
      </c>
      <c r="B75">
        <v>0</v>
      </c>
      <c r="C75">
        <v>0</v>
      </c>
      <c r="D75" t="s">
        <v>535</v>
      </c>
      <c r="E75">
        <v>1</v>
      </c>
      <c r="F75">
        <v>0</v>
      </c>
      <c r="G75">
        <v>1</v>
      </c>
      <c r="H75">
        <v>0</v>
      </c>
      <c r="I75">
        <v>0</v>
      </c>
      <c r="J75">
        <v>0</v>
      </c>
      <c r="K75">
        <v>0</v>
      </c>
      <c r="L75">
        <v>0</v>
      </c>
      <c r="M75">
        <v>0</v>
      </c>
      <c r="N75">
        <v>0</v>
      </c>
      <c r="O75">
        <v>0</v>
      </c>
      <c r="P75">
        <v>0</v>
      </c>
      <c r="Q75">
        <v>0</v>
      </c>
      <c r="R75">
        <v>0</v>
      </c>
      <c r="S75">
        <v>0</v>
      </c>
      <c r="T75">
        <v>0</v>
      </c>
      <c r="U75">
        <v>0</v>
      </c>
      <c r="V75">
        <v>0</v>
      </c>
      <c r="W75">
        <v>0</v>
      </c>
      <c r="X75">
        <v>0</v>
      </c>
      <c r="Y75">
        <v>0</v>
      </c>
      <c r="Z75">
        <v>0</v>
      </c>
      <c r="AA75">
        <v>0</v>
      </c>
      <c r="AB75">
        <v>0</v>
      </c>
      <c r="AC75">
        <v>0</v>
      </c>
      <c r="AD75">
        <v>0</v>
      </c>
      <c r="AE75">
        <v>0</v>
      </c>
      <c r="AF75">
        <v>0</v>
      </c>
      <c r="AG75" t="s">
        <v>535</v>
      </c>
      <c r="AH75">
        <v>0</v>
      </c>
      <c r="AI75">
        <v>0</v>
      </c>
      <c r="AJ75" t="s">
        <v>535</v>
      </c>
      <c r="AK75">
        <v>1</v>
      </c>
      <c r="AL75">
        <v>0</v>
      </c>
      <c r="AM75">
        <v>1</v>
      </c>
      <c r="AN75">
        <v>0</v>
      </c>
      <c r="AO75" t="s">
        <v>539</v>
      </c>
    </row>
    <row r="76" spans="1:41" x14ac:dyDescent="0.2">
      <c r="A76" t="s">
        <v>535</v>
      </c>
      <c r="B76">
        <v>0</v>
      </c>
      <c r="C76" t="s">
        <v>535</v>
      </c>
      <c r="D76" t="s">
        <v>535</v>
      </c>
      <c r="E76">
        <v>-1</v>
      </c>
      <c r="F76">
        <v>-33.333333333299997</v>
      </c>
      <c r="G76">
        <v>-1</v>
      </c>
      <c r="H76">
        <v>-33.333333333299997</v>
      </c>
      <c r="I76">
        <v>0</v>
      </c>
      <c r="J76">
        <v>0</v>
      </c>
      <c r="K76">
        <v>0</v>
      </c>
      <c r="L76">
        <v>0</v>
      </c>
      <c r="M76">
        <v>-1</v>
      </c>
      <c r="N76">
        <v>-100</v>
      </c>
      <c r="O76">
        <v>0</v>
      </c>
      <c r="P76">
        <v>0</v>
      </c>
      <c r="Q76">
        <v>0</v>
      </c>
      <c r="R76">
        <v>0</v>
      </c>
      <c r="S76">
        <v>0</v>
      </c>
      <c r="T76">
        <v>0</v>
      </c>
      <c r="U76">
        <v>0</v>
      </c>
      <c r="V76">
        <v>0</v>
      </c>
      <c r="W76">
        <v>-1</v>
      </c>
      <c r="X76">
        <v>-100</v>
      </c>
      <c r="Y76" t="s">
        <v>535</v>
      </c>
      <c r="Z76">
        <v>0</v>
      </c>
      <c r="AA76">
        <v>0</v>
      </c>
      <c r="AB76" t="s">
        <v>535</v>
      </c>
      <c r="AC76">
        <v>1</v>
      </c>
      <c r="AD76">
        <v>0</v>
      </c>
      <c r="AE76">
        <v>1</v>
      </c>
      <c r="AF76">
        <v>0</v>
      </c>
      <c r="AG76" t="s">
        <v>535</v>
      </c>
      <c r="AH76">
        <v>0</v>
      </c>
      <c r="AI76" t="s">
        <v>535</v>
      </c>
      <c r="AJ76">
        <v>0</v>
      </c>
      <c r="AK76">
        <v>-1</v>
      </c>
      <c r="AL76">
        <v>-50</v>
      </c>
      <c r="AM76">
        <v>-1</v>
      </c>
      <c r="AN76">
        <v>-50</v>
      </c>
      <c r="AO76" t="s">
        <v>539</v>
      </c>
    </row>
    <row r="77" spans="1:41" x14ac:dyDescent="0.2">
      <c r="A77" t="s">
        <v>535</v>
      </c>
      <c r="B77">
        <v>0</v>
      </c>
      <c r="C77">
        <v>0</v>
      </c>
      <c r="D77" t="s">
        <v>535</v>
      </c>
      <c r="E77">
        <v>1</v>
      </c>
      <c r="F77">
        <v>0</v>
      </c>
      <c r="G77">
        <v>0</v>
      </c>
      <c r="H77">
        <v>0</v>
      </c>
      <c r="I77">
        <v>0</v>
      </c>
      <c r="J77">
        <v>0</v>
      </c>
      <c r="K77">
        <v>0</v>
      </c>
      <c r="L77">
        <v>0</v>
      </c>
      <c r="M77">
        <v>0</v>
      </c>
      <c r="N77">
        <v>0</v>
      </c>
      <c r="O77">
        <v>0</v>
      </c>
      <c r="P77">
        <v>0</v>
      </c>
      <c r="Q77">
        <v>0</v>
      </c>
      <c r="R77">
        <v>0</v>
      </c>
      <c r="S77">
        <v>0</v>
      </c>
      <c r="T77">
        <v>0</v>
      </c>
      <c r="U77">
        <v>0</v>
      </c>
      <c r="V77">
        <v>0</v>
      </c>
      <c r="W77">
        <v>0</v>
      </c>
      <c r="X77">
        <v>0</v>
      </c>
      <c r="Y77">
        <v>0</v>
      </c>
      <c r="Z77">
        <v>0</v>
      </c>
      <c r="AA77">
        <v>0</v>
      </c>
      <c r="AB77">
        <v>0</v>
      </c>
      <c r="AC77">
        <v>0</v>
      </c>
      <c r="AD77">
        <v>0</v>
      </c>
      <c r="AE77">
        <v>0</v>
      </c>
      <c r="AF77">
        <v>0</v>
      </c>
      <c r="AG77" t="s">
        <v>535</v>
      </c>
      <c r="AH77">
        <v>0</v>
      </c>
      <c r="AI77">
        <v>0</v>
      </c>
      <c r="AJ77" t="s">
        <v>535</v>
      </c>
      <c r="AK77">
        <v>1</v>
      </c>
      <c r="AL77">
        <v>0</v>
      </c>
      <c r="AM77">
        <v>0</v>
      </c>
      <c r="AN77">
        <v>0</v>
      </c>
      <c r="AO77" t="s">
        <v>539</v>
      </c>
    </row>
    <row r="78" spans="1:41" x14ac:dyDescent="0.2">
      <c r="A78">
        <v>0</v>
      </c>
      <c r="B78">
        <v>0</v>
      </c>
      <c r="C78">
        <v>0</v>
      </c>
      <c r="D78">
        <v>0</v>
      </c>
      <c r="E78">
        <v>0</v>
      </c>
      <c r="F78">
        <v>0</v>
      </c>
      <c r="G78">
        <v>0</v>
      </c>
      <c r="H78">
        <v>0</v>
      </c>
      <c r="I78">
        <v>0</v>
      </c>
      <c r="J78">
        <v>0</v>
      </c>
      <c r="K78">
        <v>0</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t="s">
        <v>539</v>
      </c>
    </row>
    <row r="79" spans="1:41" x14ac:dyDescent="0.2">
      <c r="A79">
        <v>25</v>
      </c>
      <c r="B79">
        <v>0</v>
      </c>
      <c r="C79" t="s">
        <v>535</v>
      </c>
      <c r="D79" t="s">
        <v>535</v>
      </c>
      <c r="E79">
        <v>10</v>
      </c>
      <c r="F79">
        <v>66.666666666699996</v>
      </c>
      <c r="G79">
        <v>9</v>
      </c>
      <c r="H79">
        <v>56.25</v>
      </c>
      <c r="I79">
        <v>5</v>
      </c>
      <c r="J79">
        <v>0</v>
      </c>
      <c r="K79" t="s">
        <v>535</v>
      </c>
      <c r="L79" t="s">
        <v>535</v>
      </c>
      <c r="M79">
        <v>5</v>
      </c>
      <c r="N79">
        <v>0</v>
      </c>
      <c r="O79">
        <v>4</v>
      </c>
      <c r="P79" t="s">
        <v>536</v>
      </c>
      <c r="Q79" t="s">
        <v>535</v>
      </c>
      <c r="R79">
        <v>0</v>
      </c>
      <c r="S79" t="s">
        <v>535</v>
      </c>
      <c r="T79" t="s">
        <v>535</v>
      </c>
      <c r="U79">
        <v>0</v>
      </c>
      <c r="V79">
        <v>0</v>
      </c>
      <c r="W79">
        <v>5</v>
      </c>
      <c r="X79">
        <v>0</v>
      </c>
      <c r="Y79" t="s">
        <v>535</v>
      </c>
      <c r="Z79">
        <v>0</v>
      </c>
      <c r="AA79" t="s">
        <v>535</v>
      </c>
      <c r="AB79" t="s">
        <v>535</v>
      </c>
      <c r="AC79">
        <v>4</v>
      </c>
      <c r="AD79">
        <v>0</v>
      </c>
      <c r="AE79">
        <v>4</v>
      </c>
      <c r="AF79">
        <v>0</v>
      </c>
      <c r="AG79">
        <v>11</v>
      </c>
      <c r="AH79">
        <v>0</v>
      </c>
      <c r="AI79" t="s">
        <v>535</v>
      </c>
      <c r="AJ79" t="s">
        <v>535</v>
      </c>
      <c r="AK79">
        <v>1</v>
      </c>
      <c r="AL79">
        <v>10</v>
      </c>
      <c r="AM79">
        <v>-4</v>
      </c>
      <c r="AN79">
        <v>-26.666666666699999</v>
      </c>
      <c r="AO79" t="s">
        <v>539</v>
      </c>
    </row>
    <row r="80" spans="1:41" x14ac:dyDescent="0.2">
      <c r="A80" t="s">
        <v>535</v>
      </c>
      <c r="B80">
        <v>0</v>
      </c>
      <c r="C80" t="s">
        <v>535</v>
      </c>
      <c r="D80" t="s">
        <v>535</v>
      </c>
      <c r="E80">
        <v>0</v>
      </c>
      <c r="F80">
        <v>0</v>
      </c>
      <c r="G80">
        <v>-4</v>
      </c>
      <c r="H80">
        <v>-26.666666666699999</v>
      </c>
      <c r="I80" t="s">
        <v>535</v>
      </c>
      <c r="J80">
        <v>0</v>
      </c>
      <c r="K80" t="s">
        <v>535</v>
      </c>
      <c r="L80">
        <v>0</v>
      </c>
      <c r="M80">
        <v>-2</v>
      </c>
      <c r="N80">
        <v>-66.666666666699996</v>
      </c>
      <c r="O80">
        <v>0</v>
      </c>
      <c r="P80">
        <v>0</v>
      </c>
      <c r="Q80">
        <v>0</v>
      </c>
      <c r="R80">
        <v>0</v>
      </c>
      <c r="S80">
        <v>0</v>
      </c>
      <c r="T80">
        <v>0</v>
      </c>
      <c r="U80">
        <v>-2</v>
      </c>
      <c r="V80">
        <v>-100</v>
      </c>
      <c r="W80">
        <v>-4</v>
      </c>
      <c r="X80">
        <v>-100</v>
      </c>
      <c r="Y80" t="s">
        <v>535</v>
      </c>
      <c r="Z80">
        <v>0</v>
      </c>
      <c r="AA80">
        <v>0</v>
      </c>
      <c r="AB80" t="s">
        <v>535</v>
      </c>
      <c r="AC80">
        <v>4</v>
      </c>
      <c r="AD80">
        <v>0</v>
      </c>
      <c r="AE80">
        <v>4</v>
      </c>
      <c r="AF80">
        <v>0</v>
      </c>
      <c r="AG80" t="s">
        <v>535</v>
      </c>
      <c r="AH80">
        <v>0</v>
      </c>
      <c r="AI80" t="s">
        <v>535</v>
      </c>
      <c r="AJ80" t="s">
        <v>535</v>
      </c>
      <c r="AK80">
        <v>0</v>
      </c>
      <c r="AL80">
        <v>0</v>
      </c>
      <c r="AM80">
        <v>-4</v>
      </c>
      <c r="AN80">
        <v>-40</v>
      </c>
      <c r="AO80" t="s">
        <v>539</v>
      </c>
    </row>
    <row r="81" spans="1:41" x14ac:dyDescent="0.2">
      <c r="A81" t="s">
        <v>535</v>
      </c>
      <c r="B81">
        <v>0</v>
      </c>
      <c r="C81">
        <v>0</v>
      </c>
      <c r="D81" t="s">
        <v>535</v>
      </c>
      <c r="E81">
        <v>1</v>
      </c>
      <c r="F81">
        <v>0</v>
      </c>
      <c r="G81">
        <v>0</v>
      </c>
      <c r="H81">
        <v>0</v>
      </c>
      <c r="I81">
        <v>0</v>
      </c>
      <c r="J81">
        <v>0</v>
      </c>
      <c r="K81">
        <v>0</v>
      </c>
      <c r="L81">
        <v>0</v>
      </c>
      <c r="M81">
        <v>0</v>
      </c>
      <c r="N81">
        <v>0</v>
      </c>
      <c r="O81">
        <v>0</v>
      </c>
      <c r="P81">
        <v>0</v>
      </c>
      <c r="Q81">
        <v>0</v>
      </c>
      <c r="R81">
        <v>0</v>
      </c>
      <c r="S81">
        <v>0</v>
      </c>
      <c r="T81">
        <v>0</v>
      </c>
      <c r="U81">
        <v>0</v>
      </c>
      <c r="V81">
        <v>0</v>
      </c>
      <c r="W81">
        <v>0</v>
      </c>
      <c r="X81">
        <v>0</v>
      </c>
      <c r="Y81">
        <v>0</v>
      </c>
      <c r="Z81">
        <v>0</v>
      </c>
      <c r="AA81">
        <v>0</v>
      </c>
      <c r="AB81">
        <v>0</v>
      </c>
      <c r="AC81">
        <v>0</v>
      </c>
      <c r="AD81">
        <v>0</v>
      </c>
      <c r="AE81">
        <v>0</v>
      </c>
      <c r="AF81">
        <v>0</v>
      </c>
      <c r="AG81" t="s">
        <v>535</v>
      </c>
      <c r="AH81">
        <v>0</v>
      </c>
      <c r="AI81">
        <v>0</v>
      </c>
      <c r="AJ81" t="s">
        <v>535</v>
      </c>
      <c r="AK81">
        <v>1</v>
      </c>
      <c r="AL81">
        <v>0</v>
      </c>
      <c r="AM81">
        <v>0</v>
      </c>
      <c r="AN81">
        <v>0</v>
      </c>
      <c r="AO81" t="s">
        <v>544</v>
      </c>
    </row>
    <row r="82" spans="1:41" x14ac:dyDescent="0.2">
      <c r="A82">
        <v>0</v>
      </c>
      <c r="B82">
        <v>0</v>
      </c>
      <c r="C82">
        <v>0</v>
      </c>
      <c r="D82">
        <v>0</v>
      </c>
      <c r="E82">
        <v>0</v>
      </c>
      <c r="F82">
        <v>0</v>
      </c>
      <c r="G82">
        <v>0</v>
      </c>
      <c r="H82">
        <v>0</v>
      </c>
      <c r="I82">
        <v>0</v>
      </c>
      <c r="J82">
        <v>0</v>
      </c>
      <c r="K82">
        <v>0</v>
      </c>
      <c r="L82">
        <v>0</v>
      </c>
      <c r="M82">
        <v>0</v>
      </c>
      <c r="N82">
        <v>0</v>
      </c>
      <c r="O82">
        <v>0</v>
      </c>
      <c r="P82">
        <v>0</v>
      </c>
      <c r="Q82">
        <v>0</v>
      </c>
      <c r="R82">
        <v>0</v>
      </c>
      <c r="S82">
        <v>0</v>
      </c>
      <c r="T82">
        <v>0</v>
      </c>
      <c r="U82">
        <v>0</v>
      </c>
      <c r="V82">
        <v>0</v>
      </c>
      <c r="W82">
        <v>0</v>
      </c>
      <c r="X82">
        <v>0</v>
      </c>
      <c r="Y82">
        <v>0</v>
      </c>
      <c r="Z82">
        <v>0</v>
      </c>
      <c r="AA82">
        <v>0</v>
      </c>
      <c r="AB82">
        <v>0</v>
      </c>
      <c r="AC82">
        <v>0</v>
      </c>
      <c r="AD82">
        <v>0</v>
      </c>
      <c r="AE82">
        <v>0</v>
      </c>
      <c r="AF82">
        <v>0</v>
      </c>
      <c r="AG82">
        <v>0</v>
      </c>
      <c r="AH82">
        <v>0</v>
      </c>
      <c r="AI82">
        <v>0</v>
      </c>
      <c r="AJ82">
        <v>0</v>
      </c>
      <c r="AK82">
        <v>0</v>
      </c>
      <c r="AL82">
        <v>0</v>
      </c>
      <c r="AM82">
        <v>0</v>
      </c>
      <c r="AN82">
        <v>0</v>
      </c>
      <c r="AO82" t="s">
        <v>539</v>
      </c>
    </row>
    <row r="83" spans="1:41" x14ac:dyDescent="0.2">
      <c r="A83">
        <v>14</v>
      </c>
      <c r="B83">
        <v>0</v>
      </c>
      <c r="C83">
        <v>8</v>
      </c>
      <c r="D83">
        <v>6</v>
      </c>
      <c r="E83">
        <v>-3</v>
      </c>
      <c r="F83">
        <v>-17.6470588235</v>
      </c>
      <c r="G83">
        <v>-6</v>
      </c>
      <c r="H83">
        <v>-30</v>
      </c>
      <c r="I83" t="s">
        <v>535</v>
      </c>
      <c r="J83">
        <v>0</v>
      </c>
      <c r="K83" t="s">
        <v>535</v>
      </c>
      <c r="L83" t="s">
        <v>535</v>
      </c>
      <c r="M83">
        <v>0</v>
      </c>
      <c r="N83">
        <v>0</v>
      </c>
      <c r="O83">
        <v>1</v>
      </c>
      <c r="P83">
        <v>50</v>
      </c>
      <c r="Q83" t="s">
        <v>535</v>
      </c>
      <c r="R83">
        <v>0</v>
      </c>
      <c r="S83" t="s">
        <v>535</v>
      </c>
      <c r="T83" t="s">
        <v>535</v>
      </c>
      <c r="U83">
        <v>-3</v>
      </c>
      <c r="V83">
        <v>-60</v>
      </c>
      <c r="W83">
        <v>-1</v>
      </c>
      <c r="X83">
        <v>-33.333333333299997</v>
      </c>
      <c r="Y83" t="s">
        <v>535</v>
      </c>
      <c r="Z83">
        <v>0</v>
      </c>
      <c r="AA83" t="s">
        <v>535</v>
      </c>
      <c r="AB83" t="s">
        <v>535</v>
      </c>
      <c r="AC83">
        <v>4</v>
      </c>
      <c r="AD83">
        <v>0</v>
      </c>
      <c r="AE83">
        <v>4</v>
      </c>
      <c r="AF83">
        <v>0</v>
      </c>
      <c r="AG83">
        <v>5</v>
      </c>
      <c r="AH83">
        <v>0</v>
      </c>
      <c r="AI83" t="s">
        <v>535</v>
      </c>
      <c r="AJ83" t="s">
        <v>535</v>
      </c>
      <c r="AK83">
        <v>-4</v>
      </c>
      <c r="AL83">
        <v>-44.444444444399998</v>
      </c>
      <c r="AM83">
        <v>-10</v>
      </c>
      <c r="AN83">
        <v>-66.666666666699996</v>
      </c>
      <c r="AO83" t="s">
        <v>539</v>
      </c>
    </row>
    <row r="84" spans="1:41" x14ac:dyDescent="0.2">
      <c r="A84">
        <v>9</v>
      </c>
      <c r="B84">
        <v>0</v>
      </c>
      <c r="C84">
        <v>4</v>
      </c>
      <c r="D84">
        <v>5</v>
      </c>
      <c r="E84">
        <v>-1</v>
      </c>
      <c r="F84">
        <v>-10</v>
      </c>
      <c r="G84">
        <v>-6</v>
      </c>
      <c r="H84">
        <v>-40</v>
      </c>
      <c r="I84" t="s">
        <v>535</v>
      </c>
      <c r="J84">
        <v>0</v>
      </c>
      <c r="K84" t="s">
        <v>535</v>
      </c>
      <c r="L84">
        <v>0</v>
      </c>
      <c r="M84">
        <v>-1</v>
      </c>
      <c r="N84">
        <v>-50</v>
      </c>
      <c r="O84">
        <v>0</v>
      </c>
      <c r="P84">
        <v>0</v>
      </c>
      <c r="Q84" t="s">
        <v>535</v>
      </c>
      <c r="R84">
        <v>0</v>
      </c>
      <c r="S84" t="s">
        <v>535</v>
      </c>
      <c r="T84" t="s">
        <v>535</v>
      </c>
      <c r="U84">
        <v>0</v>
      </c>
      <c r="V84">
        <v>0</v>
      </c>
      <c r="W84">
        <v>-1</v>
      </c>
      <c r="X84">
        <v>-33.333333333299997</v>
      </c>
      <c r="Y84" t="s">
        <v>535</v>
      </c>
      <c r="Z84">
        <v>0</v>
      </c>
      <c r="AA84">
        <v>0</v>
      </c>
      <c r="AB84" t="s">
        <v>535</v>
      </c>
      <c r="AC84">
        <v>3</v>
      </c>
      <c r="AD84">
        <v>0</v>
      </c>
      <c r="AE84">
        <v>3</v>
      </c>
      <c r="AF84">
        <v>0</v>
      </c>
      <c r="AG84">
        <v>3</v>
      </c>
      <c r="AH84">
        <v>0</v>
      </c>
      <c r="AI84" t="s">
        <v>535</v>
      </c>
      <c r="AJ84" t="s">
        <v>535</v>
      </c>
      <c r="AK84">
        <v>-3</v>
      </c>
      <c r="AL84">
        <v>-50</v>
      </c>
      <c r="AM84">
        <v>-8</v>
      </c>
      <c r="AN84">
        <v>-72.727272727300004</v>
      </c>
      <c r="AO84" t="s">
        <v>539</v>
      </c>
    </row>
    <row r="85" spans="1:41" x14ac:dyDescent="0.2">
      <c r="A85">
        <v>41</v>
      </c>
      <c r="B85">
        <v>0</v>
      </c>
      <c r="C85">
        <v>23</v>
      </c>
      <c r="D85">
        <v>18</v>
      </c>
      <c r="E85">
        <v>-15</v>
      </c>
      <c r="F85">
        <v>-26.785714285699999</v>
      </c>
      <c r="G85">
        <v>-6</v>
      </c>
      <c r="H85">
        <v>-12.7659574468</v>
      </c>
      <c r="I85" t="s">
        <v>535</v>
      </c>
      <c r="J85">
        <v>0</v>
      </c>
      <c r="K85" t="s">
        <v>535</v>
      </c>
      <c r="L85" t="s">
        <v>535</v>
      </c>
      <c r="M85">
        <v>0</v>
      </c>
      <c r="N85">
        <v>0</v>
      </c>
      <c r="O85">
        <v>-2</v>
      </c>
      <c r="P85">
        <v>-50</v>
      </c>
      <c r="Q85" t="s">
        <v>535</v>
      </c>
      <c r="R85">
        <v>0</v>
      </c>
      <c r="S85" t="s">
        <v>535</v>
      </c>
      <c r="T85" t="s">
        <v>535</v>
      </c>
      <c r="U85">
        <v>-2</v>
      </c>
      <c r="V85">
        <v>-25</v>
      </c>
      <c r="W85">
        <v>-4</v>
      </c>
      <c r="X85">
        <v>-40</v>
      </c>
      <c r="Y85">
        <v>4</v>
      </c>
      <c r="Z85">
        <v>0</v>
      </c>
      <c r="AA85" t="s">
        <v>535</v>
      </c>
      <c r="AB85" t="s">
        <v>535</v>
      </c>
      <c r="AC85">
        <v>-4</v>
      </c>
      <c r="AD85">
        <v>-50</v>
      </c>
      <c r="AE85">
        <v>2</v>
      </c>
      <c r="AF85">
        <v>100</v>
      </c>
      <c r="AG85">
        <v>29</v>
      </c>
      <c r="AH85">
        <v>0</v>
      </c>
      <c r="AI85">
        <v>19</v>
      </c>
      <c r="AJ85">
        <v>10</v>
      </c>
      <c r="AK85">
        <v>-9</v>
      </c>
      <c r="AL85">
        <v>-23.684210526299999</v>
      </c>
      <c r="AM85">
        <v>-2</v>
      </c>
      <c r="AN85">
        <v>-6.4516129032</v>
      </c>
      <c r="AO85" t="s">
        <v>540</v>
      </c>
    </row>
    <row r="86" spans="1:41" x14ac:dyDescent="0.2">
      <c r="A86">
        <v>14</v>
      </c>
      <c r="B86">
        <v>0</v>
      </c>
      <c r="C86">
        <v>7</v>
      </c>
      <c r="D86">
        <v>7</v>
      </c>
      <c r="E86">
        <v>-16</v>
      </c>
      <c r="F86">
        <v>-53.333333333299997</v>
      </c>
      <c r="G86">
        <v>-4</v>
      </c>
      <c r="H86">
        <v>-22.222222222199999</v>
      </c>
      <c r="I86" t="s">
        <v>535</v>
      </c>
      <c r="J86">
        <v>0</v>
      </c>
      <c r="K86">
        <v>0</v>
      </c>
      <c r="L86" t="s">
        <v>535</v>
      </c>
      <c r="M86">
        <v>1</v>
      </c>
      <c r="N86">
        <v>0</v>
      </c>
      <c r="O86">
        <v>1</v>
      </c>
      <c r="P86">
        <v>0</v>
      </c>
      <c r="Q86" t="s">
        <v>535</v>
      </c>
      <c r="R86">
        <v>0</v>
      </c>
      <c r="S86">
        <v>0</v>
      </c>
      <c r="T86" t="s">
        <v>535</v>
      </c>
      <c r="U86">
        <v>-3</v>
      </c>
      <c r="V86">
        <v>-60</v>
      </c>
      <c r="W86">
        <v>-2</v>
      </c>
      <c r="X86">
        <v>-50</v>
      </c>
      <c r="Y86" t="s">
        <v>535</v>
      </c>
      <c r="Z86">
        <v>0</v>
      </c>
      <c r="AA86" t="s">
        <v>535</v>
      </c>
      <c r="AB86">
        <v>0</v>
      </c>
      <c r="AC86">
        <v>-2</v>
      </c>
      <c r="AD86">
        <v>-66.666666666699996</v>
      </c>
      <c r="AE86">
        <v>1</v>
      </c>
      <c r="AF86">
        <v>0</v>
      </c>
      <c r="AG86">
        <v>10</v>
      </c>
      <c r="AH86">
        <v>0</v>
      </c>
      <c r="AI86" t="s">
        <v>535</v>
      </c>
      <c r="AJ86" t="s">
        <v>535</v>
      </c>
      <c r="AK86">
        <v>-12</v>
      </c>
      <c r="AL86">
        <v>-54.5454545455</v>
      </c>
      <c r="AM86">
        <v>-4</v>
      </c>
      <c r="AN86">
        <v>-28.571428571399998</v>
      </c>
      <c r="AO86" t="s">
        <v>540</v>
      </c>
    </row>
    <row r="87" spans="1:41" x14ac:dyDescent="0.2">
      <c r="A87">
        <v>0</v>
      </c>
      <c r="B87">
        <v>0</v>
      </c>
      <c r="C87">
        <v>0</v>
      </c>
      <c r="D87">
        <v>0</v>
      </c>
      <c r="E87">
        <v>0</v>
      </c>
      <c r="F87">
        <v>0</v>
      </c>
      <c r="G87">
        <v>0</v>
      </c>
      <c r="H87">
        <v>0</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t="s">
        <v>540</v>
      </c>
    </row>
    <row r="88" spans="1:41" x14ac:dyDescent="0.2">
      <c r="A88">
        <v>27</v>
      </c>
      <c r="B88">
        <v>0</v>
      </c>
      <c r="C88">
        <v>17</v>
      </c>
      <c r="D88">
        <v>10</v>
      </c>
      <c r="E88">
        <v>-5</v>
      </c>
      <c r="F88">
        <v>-15.625</v>
      </c>
      <c r="G88">
        <v>2</v>
      </c>
      <c r="H88">
        <v>8</v>
      </c>
      <c r="I88" t="s">
        <v>535</v>
      </c>
      <c r="J88">
        <v>0</v>
      </c>
      <c r="K88" t="s">
        <v>535</v>
      </c>
      <c r="L88">
        <v>0</v>
      </c>
      <c r="M88">
        <v>0</v>
      </c>
      <c r="N88">
        <v>0</v>
      </c>
      <c r="O88">
        <v>-1</v>
      </c>
      <c r="P88">
        <v>-50</v>
      </c>
      <c r="Q88">
        <v>0</v>
      </c>
      <c r="R88">
        <v>0</v>
      </c>
      <c r="S88">
        <v>0</v>
      </c>
      <c r="T88">
        <v>0</v>
      </c>
      <c r="U88">
        <v>-4</v>
      </c>
      <c r="V88">
        <v>-100</v>
      </c>
      <c r="W88">
        <v>-5</v>
      </c>
      <c r="X88">
        <v>-100</v>
      </c>
      <c r="Y88" t="s">
        <v>535</v>
      </c>
      <c r="Z88">
        <v>0</v>
      </c>
      <c r="AA88">
        <v>0</v>
      </c>
      <c r="AB88" t="s">
        <v>535</v>
      </c>
      <c r="AC88">
        <v>-2</v>
      </c>
      <c r="AD88">
        <v>-50</v>
      </c>
      <c r="AE88">
        <v>1</v>
      </c>
      <c r="AF88">
        <v>100</v>
      </c>
      <c r="AG88">
        <v>24</v>
      </c>
      <c r="AH88">
        <v>0</v>
      </c>
      <c r="AI88" t="s">
        <v>535</v>
      </c>
      <c r="AJ88" t="s">
        <v>535</v>
      </c>
      <c r="AK88">
        <v>1</v>
      </c>
      <c r="AL88">
        <v>4.3478260869999996</v>
      </c>
      <c r="AM88">
        <v>7</v>
      </c>
      <c r="AN88">
        <v>41.176470588199997</v>
      </c>
      <c r="AO88" t="s">
        <v>540</v>
      </c>
    </row>
    <row r="89" spans="1:41" x14ac:dyDescent="0.2">
      <c r="A89" t="s">
        <v>535</v>
      </c>
      <c r="B89">
        <v>0</v>
      </c>
      <c r="C89" t="s">
        <v>535</v>
      </c>
      <c r="D89" t="s">
        <v>535</v>
      </c>
      <c r="E89">
        <v>-8</v>
      </c>
      <c r="F89">
        <v>-50</v>
      </c>
      <c r="G89">
        <v>-5</v>
      </c>
      <c r="H89">
        <v>-38.461538461499998</v>
      </c>
      <c r="I89" t="s">
        <v>535</v>
      </c>
      <c r="J89">
        <v>0</v>
      </c>
      <c r="K89">
        <v>0</v>
      </c>
      <c r="L89" t="s">
        <v>535</v>
      </c>
      <c r="M89">
        <v>0</v>
      </c>
      <c r="N89">
        <v>0</v>
      </c>
      <c r="O89">
        <v>-1</v>
      </c>
      <c r="P89">
        <v>-50</v>
      </c>
      <c r="Q89" t="s">
        <v>535</v>
      </c>
      <c r="R89">
        <v>0</v>
      </c>
      <c r="S89" t="s">
        <v>535</v>
      </c>
      <c r="T89" t="s">
        <v>535</v>
      </c>
      <c r="U89">
        <v>0</v>
      </c>
      <c r="V89">
        <v>0</v>
      </c>
      <c r="W89">
        <v>0</v>
      </c>
      <c r="X89">
        <v>0</v>
      </c>
      <c r="Y89">
        <v>0</v>
      </c>
      <c r="Z89">
        <v>0</v>
      </c>
      <c r="AA89">
        <v>0</v>
      </c>
      <c r="AB89">
        <v>0</v>
      </c>
      <c r="AC89">
        <v>-3</v>
      </c>
      <c r="AD89">
        <v>-100</v>
      </c>
      <c r="AE89">
        <v>-1</v>
      </c>
      <c r="AF89">
        <v>-100</v>
      </c>
      <c r="AG89" t="s">
        <v>535</v>
      </c>
      <c r="AH89">
        <v>0</v>
      </c>
      <c r="AI89" t="s">
        <v>535</v>
      </c>
      <c r="AJ89" t="s">
        <v>535</v>
      </c>
      <c r="AK89">
        <v>-5</v>
      </c>
      <c r="AL89">
        <v>-55.555555555600002</v>
      </c>
      <c r="AM89">
        <v>-3</v>
      </c>
      <c r="AN89">
        <v>-42.857142857100001</v>
      </c>
      <c r="AO89" t="s">
        <v>540</v>
      </c>
    </row>
    <row r="90" spans="1:41" x14ac:dyDescent="0.2">
      <c r="A90" t="s">
        <v>535</v>
      </c>
      <c r="B90">
        <v>0</v>
      </c>
      <c r="C90" t="s">
        <v>535</v>
      </c>
      <c r="D90" t="s">
        <v>535</v>
      </c>
      <c r="E90">
        <v>-2</v>
      </c>
      <c r="F90">
        <v>-25</v>
      </c>
      <c r="G90">
        <v>-3</v>
      </c>
      <c r="H90">
        <v>-33.333333333299997</v>
      </c>
      <c r="I90">
        <v>0</v>
      </c>
      <c r="J90">
        <v>0</v>
      </c>
      <c r="K90">
        <v>0</v>
      </c>
      <c r="L90">
        <v>0</v>
      </c>
      <c r="M90">
        <v>0</v>
      </c>
      <c r="N90">
        <v>0</v>
      </c>
      <c r="O90">
        <v>0</v>
      </c>
      <c r="P90">
        <v>0</v>
      </c>
      <c r="Q90" t="s">
        <v>535</v>
      </c>
      <c r="R90">
        <v>0</v>
      </c>
      <c r="S90">
        <v>0</v>
      </c>
      <c r="T90" t="s">
        <v>535</v>
      </c>
      <c r="U90">
        <v>2</v>
      </c>
      <c r="V90">
        <v>200</v>
      </c>
      <c r="W90">
        <v>1</v>
      </c>
      <c r="X90">
        <v>50</v>
      </c>
      <c r="Y90" t="s">
        <v>535</v>
      </c>
      <c r="Z90">
        <v>0</v>
      </c>
      <c r="AA90" t="s">
        <v>535</v>
      </c>
      <c r="AB90" t="s">
        <v>535</v>
      </c>
      <c r="AC90">
        <v>1</v>
      </c>
      <c r="AD90">
        <v>100</v>
      </c>
      <c r="AE90">
        <v>2</v>
      </c>
      <c r="AF90">
        <v>0</v>
      </c>
      <c r="AG90" t="s">
        <v>535</v>
      </c>
      <c r="AH90">
        <v>0</v>
      </c>
      <c r="AI90">
        <v>0</v>
      </c>
      <c r="AJ90" t="s">
        <v>535</v>
      </c>
      <c r="AK90">
        <v>-5</v>
      </c>
      <c r="AL90">
        <v>-83.333333333300004</v>
      </c>
      <c r="AM90">
        <v>-6</v>
      </c>
      <c r="AN90">
        <v>-85.714285714300004</v>
      </c>
      <c r="AO90" t="s">
        <v>540</v>
      </c>
    </row>
    <row r="91" spans="1:41" x14ac:dyDescent="0.2">
      <c r="A91">
        <v>0</v>
      </c>
      <c r="B91">
        <v>0</v>
      </c>
      <c r="C91">
        <v>0</v>
      </c>
      <c r="D91">
        <v>0</v>
      </c>
      <c r="E91">
        <v>0</v>
      </c>
      <c r="F91">
        <v>0</v>
      </c>
      <c r="G91">
        <v>0</v>
      </c>
      <c r="H91">
        <v>0</v>
      </c>
      <c r="I91">
        <v>0</v>
      </c>
      <c r="J91">
        <v>0</v>
      </c>
      <c r="K91">
        <v>0</v>
      </c>
      <c r="L91">
        <v>0</v>
      </c>
      <c r="M91">
        <v>0</v>
      </c>
      <c r="N91">
        <v>0</v>
      </c>
      <c r="O91">
        <v>0</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t="s">
        <v>540</v>
      </c>
    </row>
    <row r="92" spans="1:41" x14ac:dyDescent="0.2">
      <c r="A92">
        <v>0</v>
      </c>
      <c r="B92">
        <v>0</v>
      </c>
      <c r="C92">
        <v>0</v>
      </c>
      <c r="D92">
        <v>0</v>
      </c>
      <c r="E92">
        <v>0</v>
      </c>
      <c r="F92">
        <v>0</v>
      </c>
      <c r="G92">
        <v>0</v>
      </c>
      <c r="H92">
        <v>0</v>
      </c>
      <c r="I92">
        <v>0</v>
      </c>
      <c r="J92">
        <v>0</v>
      </c>
      <c r="K92">
        <v>0</v>
      </c>
      <c r="L92">
        <v>0</v>
      </c>
      <c r="M92">
        <v>0</v>
      </c>
      <c r="N92">
        <v>0</v>
      </c>
      <c r="O92">
        <v>0</v>
      </c>
      <c r="P92">
        <v>0</v>
      </c>
      <c r="Q92">
        <v>0</v>
      </c>
      <c r="R92">
        <v>0</v>
      </c>
      <c r="S92">
        <v>0</v>
      </c>
      <c r="T92">
        <v>0</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t="s">
        <v>540</v>
      </c>
    </row>
    <row r="93" spans="1:41" x14ac:dyDescent="0.2">
      <c r="A93">
        <v>0</v>
      </c>
      <c r="B93">
        <v>0</v>
      </c>
      <c r="C93">
        <v>0</v>
      </c>
      <c r="D93">
        <v>0</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t="s">
        <v>540</v>
      </c>
    </row>
    <row r="94" spans="1:41" x14ac:dyDescent="0.2">
      <c r="A94">
        <v>0</v>
      </c>
      <c r="B94">
        <v>0</v>
      </c>
      <c r="C94">
        <v>0</v>
      </c>
      <c r="D94">
        <v>0</v>
      </c>
      <c r="E94">
        <v>0</v>
      </c>
      <c r="F94">
        <v>0</v>
      </c>
      <c r="G94">
        <v>0</v>
      </c>
      <c r="H94">
        <v>0</v>
      </c>
      <c r="I94">
        <v>0</v>
      </c>
      <c r="J94">
        <v>0</v>
      </c>
      <c r="K94">
        <v>0</v>
      </c>
      <c r="L94">
        <v>0</v>
      </c>
      <c r="M94">
        <v>0</v>
      </c>
      <c r="N94">
        <v>0</v>
      </c>
      <c r="O94">
        <v>0</v>
      </c>
      <c r="P94">
        <v>0</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t="s">
        <v>540</v>
      </c>
    </row>
    <row r="95" spans="1:41" x14ac:dyDescent="0.2">
      <c r="A95">
        <v>0</v>
      </c>
      <c r="B95">
        <v>0</v>
      </c>
      <c r="C95">
        <v>0</v>
      </c>
      <c r="D95">
        <v>0</v>
      </c>
      <c r="E95">
        <v>0</v>
      </c>
      <c r="F95">
        <v>0</v>
      </c>
      <c r="G95">
        <v>0</v>
      </c>
      <c r="H95">
        <v>0</v>
      </c>
      <c r="I95">
        <v>0</v>
      </c>
      <c r="J95">
        <v>0</v>
      </c>
      <c r="K95">
        <v>0</v>
      </c>
      <c r="L95">
        <v>0</v>
      </c>
      <c r="M95">
        <v>0</v>
      </c>
      <c r="N95">
        <v>0</v>
      </c>
      <c r="O95">
        <v>0</v>
      </c>
      <c r="P95">
        <v>0</v>
      </c>
      <c r="Q95">
        <v>0</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t="s">
        <v>540</v>
      </c>
    </row>
    <row r="96" spans="1:41" x14ac:dyDescent="0.2">
      <c r="A96">
        <v>8</v>
      </c>
      <c r="B96">
        <v>0</v>
      </c>
      <c r="C96" t="s">
        <v>535</v>
      </c>
      <c r="D96" t="s">
        <v>535</v>
      </c>
      <c r="E96">
        <v>-12</v>
      </c>
      <c r="F96">
        <v>-60</v>
      </c>
      <c r="G96">
        <v>-10</v>
      </c>
      <c r="H96">
        <v>-55.555555555600002</v>
      </c>
      <c r="I96" t="s">
        <v>535</v>
      </c>
      <c r="J96">
        <v>0</v>
      </c>
      <c r="K96">
        <v>0</v>
      </c>
      <c r="L96" t="s">
        <v>535</v>
      </c>
      <c r="M96">
        <v>1</v>
      </c>
      <c r="N96">
        <v>0</v>
      </c>
      <c r="O96">
        <v>0</v>
      </c>
      <c r="P96">
        <v>0</v>
      </c>
      <c r="Q96" t="s">
        <v>535</v>
      </c>
      <c r="R96">
        <v>0</v>
      </c>
      <c r="S96" t="s">
        <v>535</v>
      </c>
      <c r="T96">
        <v>0</v>
      </c>
      <c r="U96">
        <v>0</v>
      </c>
      <c r="V96">
        <v>0</v>
      </c>
      <c r="W96">
        <v>-2</v>
      </c>
      <c r="X96">
        <v>-66.666666666699996</v>
      </c>
      <c r="Y96">
        <v>0</v>
      </c>
      <c r="Z96">
        <v>0</v>
      </c>
      <c r="AA96">
        <v>0</v>
      </c>
      <c r="AB96">
        <v>0</v>
      </c>
      <c r="AC96">
        <v>-2</v>
      </c>
      <c r="AD96">
        <v>-100</v>
      </c>
      <c r="AE96">
        <v>-1</v>
      </c>
      <c r="AF96">
        <v>-100</v>
      </c>
      <c r="AG96" t="s">
        <v>535</v>
      </c>
      <c r="AH96">
        <v>0</v>
      </c>
      <c r="AI96" t="s">
        <v>535</v>
      </c>
      <c r="AJ96">
        <v>0</v>
      </c>
      <c r="AK96">
        <v>-11</v>
      </c>
      <c r="AL96">
        <v>-64.705882352900005</v>
      </c>
      <c r="AM96">
        <v>-7</v>
      </c>
      <c r="AN96">
        <v>-53.846153846199996</v>
      </c>
      <c r="AO96" t="s">
        <v>540</v>
      </c>
    </row>
    <row r="97" spans="1:41" x14ac:dyDescent="0.2">
      <c r="A97">
        <v>16</v>
      </c>
      <c r="B97">
        <v>0</v>
      </c>
      <c r="C97">
        <v>9</v>
      </c>
      <c r="D97">
        <v>7</v>
      </c>
      <c r="E97">
        <v>-3</v>
      </c>
      <c r="F97">
        <v>-15.789473684200001</v>
      </c>
      <c r="G97">
        <v>-1</v>
      </c>
      <c r="H97">
        <v>-5.8823529411999997</v>
      </c>
      <c r="I97" t="s">
        <v>535</v>
      </c>
      <c r="J97">
        <v>0</v>
      </c>
      <c r="K97" t="s">
        <v>535</v>
      </c>
      <c r="L97">
        <v>0</v>
      </c>
      <c r="M97">
        <v>0</v>
      </c>
      <c r="N97">
        <v>0</v>
      </c>
      <c r="O97">
        <v>-1</v>
      </c>
      <c r="P97">
        <v>-50</v>
      </c>
      <c r="Q97" t="s">
        <v>535</v>
      </c>
      <c r="R97">
        <v>0</v>
      </c>
      <c r="S97">
        <v>0</v>
      </c>
      <c r="T97" t="s">
        <v>535</v>
      </c>
      <c r="U97">
        <v>-1</v>
      </c>
      <c r="V97">
        <v>-50</v>
      </c>
      <c r="W97">
        <v>-3</v>
      </c>
      <c r="X97">
        <v>-75</v>
      </c>
      <c r="Y97" t="s">
        <v>535</v>
      </c>
      <c r="Z97">
        <v>0</v>
      </c>
      <c r="AA97">
        <v>0</v>
      </c>
      <c r="AB97" t="s">
        <v>535</v>
      </c>
      <c r="AC97">
        <v>-2</v>
      </c>
      <c r="AD97">
        <v>-66.666666666699996</v>
      </c>
      <c r="AE97">
        <v>0</v>
      </c>
      <c r="AF97">
        <v>0</v>
      </c>
      <c r="AG97">
        <v>13</v>
      </c>
      <c r="AH97">
        <v>0</v>
      </c>
      <c r="AI97">
        <v>8</v>
      </c>
      <c r="AJ97">
        <v>5</v>
      </c>
      <c r="AK97">
        <v>0</v>
      </c>
      <c r="AL97">
        <v>0</v>
      </c>
      <c r="AM97">
        <v>3</v>
      </c>
      <c r="AN97">
        <v>30</v>
      </c>
      <c r="AO97" t="s">
        <v>540</v>
      </c>
    </row>
    <row r="98" spans="1:41" x14ac:dyDescent="0.2">
      <c r="A98">
        <v>13</v>
      </c>
      <c r="B98">
        <v>0</v>
      </c>
      <c r="C98" t="s">
        <v>535</v>
      </c>
      <c r="D98" t="s">
        <v>535</v>
      </c>
      <c r="E98">
        <v>-3</v>
      </c>
      <c r="F98">
        <v>-18.75</v>
      </c>
      <c r="G98">
        <v>3</v>
      </c>
      <c r="H98">
        <v>30</v>
      </c>
      <c r="I98">
        <v>0</v>
      </c>
      <c r="J98">
        <v>0</v>
      </c>
      <c r="K98">
        <v>0</v>
      </c>
      <c r="L98">
        <v>0</v>
      </c>
      <c r="M98">
        <v>-1</v>
      </c>
      <c r="N98">
        <v>-100</v>
      </c>
      <c r="O98">
        <v>-1</v>
      </c>
      <c r="P98">
        <v>-100</v>
      </c>
      <c r="Q98" t="s">
        <v>535</v>
      </c>
      <c r="R98">
        <v>0</v>
      </c>
      <c r="S98">
        <v>0</v>
      </c>
      <c r="T98" t="s">
        <v>535</v>
      </c>
      <c r="U98">
        <v>-2</v>
      </c>
      <c r="V98">
        <v>-50</v>
      </c>
      <c r="W98">
        <v>-1</v>
      </c>
      <c r="X98">
        <v>-33.333333333299997</v>
      </c>
      <c r="Y98" t="s">
        <v>535</v>
      </c>
      <c r="Z98">
        <v>0</v>
      </c>
      <c r="AA98" t="s">
        <v>535</v>
      </c>
      <c r="AB98" t="s">
        <v>535</v>
      </c>
      <c r="AC98">
        <v>0</v>
      </c>
      <c r="AD98">
        <v>0</v>
      </c>
      <c r="AE98">
        <v>3</v>
      </c>
      <c r="AF98">
        <v>0</v>
      </c>
      <c r="AG98">
        <v>8</v>
      </c>
      <c r="AH98">
        <v>0</v>
      </c>
      <c r="AI98" t="s">
        <v>535</v>
      </c>
      <c r="AJ98" t="s">
        <v>535</v>
      </c>
      <c r="AK98">
        <v>0</v>
      </c>
      <c r="AL98">
        <v>0</v>
      </c>
      <c r="AM98">
        <v>2</v>
      </c>
      <c r="AN98">
        <v>33.333333333299997</v>
      </c>
      <c r="AO98" t="s">
        <v>540</v>
      </c>
    </row>
    <row r="99" spans="1:41" x14ac:dyDescent="0.2">
      <c r="A99">
        <v>4</v>
      </c>
      <c r="B99">
        <v>0</v>
      </c>
      <c r="C99" t="s">
        <v>535</v>
      </c>
      <c r="D99" t="s">
        <v>535</v>
      </c>
      <c r="E99">
        <v>3</v>
      </c>
      <c r="F99" t="s">
        <v>536</v>
      </c>
      <c r="G99">
        <v>2</v>
      </c>
      <c r="H99">
        <v>100</v>
      </c>
      <c r="I99">
        <v>0</v>
      </c>
      <c r="J99">
        <v>0</v>
      </c>
      <c r="K99">
        <v>0</v>
      </c>
      <c r="L99">
        <v>0</v>
      </c>
      <c r="M99">
        <v>0</v>
      </c>
      <c r="N99">
        <v>0</v>
      </c>
      <c r="O99">
        <v>0</v>
      </c>
      <c r="P99">
        <v>0</v>
      </c>
      <c r="Q99" t="s">
        <v>535</v>
      </c>
      <c r="R99">
        <v>0</v>
      </c>
      <c r="S99" t="s">
        <v>535</v>
      </c>
      <c r="T99" t="s">
        <v>535</v>
      </c>
      <c r="U99">
        <v>1</v>
      </c>
      <c r="V99">
        <v>100</v>
      </c>
      <c r="W99">
        <v>2</v>
      </c>
      <c r="X99">
        <v>0</v>
      </c>
      <c r="Y99">
        <v>0</v>
      </c>
      <c r="Z99">
        <v>0</v>
      </c>
      <c r="AA99">
        <v>0</v>
      </c>
      <c r="AB99">
        <v>0</v>
      </c>
      <c r="AC99">
        <v>0</v>
      </c>
      <c r="AD99">
        <v>0</v>
      </c>
      <c r="AE99">
        <v>0</v>
      </c>
      <c r="AF99">
        <v>0</v>
      </c>
      <c r="AG99" t="s">
        <v>535</v>
      </c>
      <c r="AH99">
        <v>0</v>
      </c>
      <c r="AI99" t="s">
        <v>535</v>
      </c>
      <c r="AJ99" t="s">
        <v>535</v>
      </c>
      <c r="AK99">
        <v>2</v>
      </c>
      <c r="AL99">
        <v>0</v>
      </c>
      <c r="AM99">
        <v>0</v>
      </c>
      <c r="AN99">
        <v>0</v>
      </c>
      <c r="AO99" t="s">
        <v>540</v>
      </c>
    </row>
    <row r="100" spans="1:41" x14ac:dyDescent="0.2">
      <c r="A100">
        <v>0</v>
      </c>
      <c r="B100">
        <v>0</v>
      </c>
      <c r="C100">
        <v>0</v>
      </c>
      <c r="D100">
        <v>0</v>
      </c>
      <c r="E100">
        <v>0</v>
      </c>
      <c r="F100">
        <v>0</v>
      </c>
      <c r="G100">
        <v>0</v>
      </c>
      <c r="H100">
        <v>0</v>
      </c>
      <c r="I100">
        <v>0</v>
      </c>
      <c r="J100">
        <v>0</v>
      </c>
      <c r="K100">
        <v>0</v>
      </c>
      <c r="L100">
        <v>0</v>
      </c>
      <c r="M100">
        <v>0</v>
      </c>
      <c r="N100">
        <v>0</v>
      </c>
      <c r="O100">
        <v>0</v>
      </c>
      <c r="P100">
        <v>0</v>
      </c>
      <c r="Q100">
        <v>0</v>
      </c>
      <c r="R100">
        <v>0</v>
      </c>
      <c r="S100">
        <v>0</v>
      </c>
      <c r="T100">
        <v>0</v>
      </c>
      <c r="U100">
        <v>0</v>
      </c>
      <c r="V100">
        <v>0</v>
      </c>
      <c r="W100">
        <v>0</v>
      </c>
      <c r="X100">
        <v>0</v>
      </c>
      <c r="Y100">
        <v>0</v>
      </c>
      <c r="Z100">
        <v>0</v>
      </c>
      <c r="AA100">
        <v>0</v>
      </c>
      <c r="AB100">
        <v>0</v>
      </c>
      <c r="AC100">
        <v>0</v>
      </c>
      <c r="AD100">
        <v>0</v>
      </c>
      <c r="AE100">
        <v>0</v>
      </c>
      <c r="AF100">
        <v>0</v>
      </c>
      <c r="AG100">
        <v>0</v>
      </c>
      <c r="AH100">
        <v>0</v>
      </c>
      <c r="AI100">
        <v>0</v>
      </c>
      <c r="AJ100">
        <v>0</v>
      </c>
      <c r="AK100">
        <v>0</v>
      </c>
      <c r="AL100">
        <v>0</v>
      </c>
      <c r="AM100">
        <v>0</v>
      </c>
      <c r="AN100">
        <v>0</v>
      </c>
      <c r="AO100" t="s">
        <v>540</v>
      </c>
    </row>
    <row r="101" spans="1:41" x14ac:dyDescent="0.2">
      <c r="A101" t="s">
        <v>535</v>
      </c>
      <c r="B101">
        <v>0</v>
      </c>
      <c r="C101" t="s">
        <v>535</v>
      </c>
      <c r="D101" t="s">
        <v>535</v>
      </c>
      <c r="E101">
        <v>-6</v>
      </c>
      <c r="F101">
        <v>-30</v>
      </c>
      <c r="G101">
        <v>1</v>
      </c>
      <c r="H101">
        <v>7.6923076923</v>
      </c>
      <c r="I101">
        <v>0</v>
      </c>
      <c r="J101">
        <v>0</v>
      </c>
      <c r="K101">
        <v>0</v>
      </c>
      <c r="L101">
        <v>0</v>
      </c>
      <c r="M101">
        <v>-1</v>
      </c>
      <c r="N101">
        <v>-100</v>
      </c>
      <c r="O101">
        <v>-2</v>
      </c>
      <c r="P101">
        <v>-100</v>
      </c>
      <c r="Q101">
        <v>0</v>
      </c>
      <c r="R101">
        <v>0</v>
      </c>
      <c r="S101">
        <v>0</v>
      </c>
      <c r="T101">
        <v>0</v>
      </c>
      <c r="U101">
        <v>-1</v>
      </c>
      <c r="V101">
        <v>-100</v>
      </c>
      <c r="W101">
        <v>-2</v>
      </c>
      <c r="X101">
        <v>-100</v>
      </c>
      <c r="Y101" t="s">
        <v>535</v>
      </c>
      <c r="Z101">
        <v>0</v>
      </c>
      <c r="AA101">
        <v>0</v>
      </c>
      <c r="AB101" t="s">
        <v>535</v>
      </c>
      <c r="AC101">
        <v>-1</v>
      </c>
      <c r="AD101">
        <v>-33.333333333299997</v>
      </c>
      <c r="AE101">
        <v>2</v>
      </c>
      <c r="AF101">
        <v>0</v>
      </c>
      <c r="AG101">
        <v>12</v>
      </c>
      <c r="AH101">
        <v>0</v>
      </c>
      <c r="AI101" t="s">
        <v>535</v>
      </c>
      <c r="AJ101" t="s">
        <v>535</v>
      </c>
      <c r="AK101">
        <v>-3</v>
      </c>
      <c r="AL101">
        <v>-20</v>
      </c>
      <c r="AM101">
        <v>3</v>
      </c>
      <c r="AN101">
        <v>33.333333333299997</v>
      </c>
      <c r="AO101" t="s">
        <v>540</v>
      </c>
    </row>
    <row r="102" spans="1:41" x14ac:dyDescent="0.2">
      <c r="A102">
        <v>17</v>
      </c>
      <c r="B102">
        <v>0</v>
      </c>
      <c r="C102" t="s">
        <v>535</v>
      </c>
      <c r="D102" t="s">
        <v>535</v>
      </c>
      <c r="E102">
        <v>-6</v>
      </c>
      <c r="F102">
        <v>-26.086956521699999</v>
      </c>
      <c r="G102">
        <v>-5</v>
      </c>
      <c r="H102">
        <v>-22.727272727300001</v>
      </c>
      <c r="I102" t="s">
        <v>535</v>
      </c>
      <c r="J102">
        <v>0</v>
      </c>
      <c r="K102" t="s">
        <v>535</v>
      </c>
      <c r="L102" t="s">
        <v>535</v>
      </c>
      <c r="M102">
        <v>2</v>
      </c>
      <c r="N102">
        <v>0</v>
      </c>
      <c r="O102">
        <v>1</v>
      </c>
      <c r="P102">
        <v>100</v>
      </c>
      <c r="Q102" t="s">
        <v>535</v>
      </c>
      <c r="R102">
        <v>0</v>
      </c>
      <c r="S102" t="s">
        <v>535</v>
      </c>
      <c r="T102">
        <v>0</v>
      </c>
      <c r="U102">
        <v>-4</v>
      </c>
      <c r="V102">
        <v>-80</v>
      </c>
      <c r="W102">
        <v>-6</v>
      </c>
      <c r="X102">
        <v>-85.714285714300004</v>
      </c>
      <c r="Y102" t="s">
        <v>535</v>
      </c>
      <c r="Z102">
        <v>0</v>
      </c>
      <c r="AA102">
        <v>0</v>
      </c>
      <c r="AB102" t="s">
        <v>535</v>
      </c>
      <c r="AC102">
        <v>-1</v>
      </c>
      <c r="AD102">
        <v>-50</v>
      </c>
      <c r="AE102">
        <v>-1</v>
      </c>
      <c r="AF102">
        <v>-50</v>
      </c>
      <c r="AG102" t="s">
        <v>535</v>
      </c>
      <c r="AH102">
        <v>0</v>
      </c>
      <c r="AI102" t="s">
        <v>535</v>
      </c>
      <c r="AJ102" t="s">
        <v>535</v>
      </c>
      <c r="AK102">
        <v>-3</v>
      </c>
      <c r="AL102">
        <v>-18.75</v>
      </c>
      <c r="AM102">
        <v>1</v>
      </c>
      <c r="AN102">
        <v>8.3333333333000006</v>
      </c>
      <c r="AO102" t="s">
        <v>540</v>
      </c>
    </row>
    <row r="103" spans="1:41" x14ac:dyDescent="0.2">
      <c r="A103" t="s">
        <v>535</v>
      </c>
      <c r="B103">
        <v>0</v>
      </c>
      <c r="C103" t="s">
        <v>535</v>
      </c>
      <c r="D103" t="s">
        <v>535</v>
      </c>
      <c r="E103">
        <v>-3</v>
      </c>
      <c r="F103">
        <v>-60</v>
      </c>
      <c r="G103">
        <v>0</v>
      </c>
      <c r="H103">
        <v>0</v>
      </c>
      <c r="I103">
        <v>0</v>
      </c>
      <c r="J103">
        <v>0</v>
      </c>
      <c r="K103">
        <v>0</v>
      </c>
      <c r="L103">
        <v>0</v>
      </c>
      <c r="M103">
        <v>-1</v>
      </c>
      <c r="N103">
        <v>-100</v>
      </c>
      <c r="O103">
        <v>0</v>
      </c>
      <c r="P103">
        <v>0</v>
      </c>
      <c r="Q103" t="s">
        <v>535</v>
      </c>
      <c r="R103">
        <v>0</v>
      </c>
      <c r="S103">
        <v>0</v>
      </c>
      <c r="T103" t="s">
        <v>535</v>
      </c>
      <c r="U103">
        <v>0</v>
      </c>
      <c r="V103">
        <v>0</v>
      </c>
      <c r="W103">
        <v>0</v>
      </c>
      <c r="X103">
        <v>0</v>
      </c>
      <c r="Y103">
        <v>0</v>
      </c>
      <c r="Z103">
        <v>0</v>
      </c>
      <c r="AA103">
        <v>0</v>
      </c>
      <c r="AB103">
        <v>0</v>
      </c>
      <c r="AC103">
        <v>-1</v>
      </c>
      <c r="AD103">
        <v>-100</v>
      </c>
      <c r="AE103">
        <v>0</v>
      </c>
      <c r="AF103">
        <v>0</v>
      </c>
      <c r="AG103" t="s">
        <v>535</v>
      </c>
      <c r="AH103">
        <v>0</v>
      </c>
      <c r="AI103" t="s">
        <v>535</v>
      </c>
      <c r="AJ103">
        <v>0</v>
      </c>
      <c r="AK103">
        <v>-1</v>
      </c>
      <c r="AL103">
        <v>-50</v>
      </c>
      <c r="AM103">
        <v>0</v>
      </c>
      <c r="AN103">
        <v>0</v>
      </c>
      <c r="AO103" t="s">
        <v>540</v>
      </c>
    </row>
    <row r="104" spans="1:41" x14ac:dyDescent="0.2">
      <c r="A104" t="s">
        <v>535</v>
      </c>
      <c r="B104">
        <v>0</v>
      </c>
      <c r="C104" t="s">
        <v>535</v>
      </c>
      <c r="D104" t="s">
        <v>535</v>
      </c>
      <c r="E104">
        <v>-2</v>
      </c>
      <c r="F104">
        <v>-25</v>
      </c>
      <c r="G104">
        <v>-4</v>
      </c>
      <c r="H104">
        <v>-40</v>
      </c>
      <c r="I104">
        <v>0</v>
      </c>
      <c r="J104">
        <v>0</v>
      </c>
      <c r="K104">
        <v>0</v>
      </c>
      <c r="L104">
        <v>0</v>
      </c>
      <c r="M104">
        <v>0</v>
      </c>
      <c r="N104">
        <v>0</v>
      </c>
      <c r="O104">
        <v>-1</v>
      </c>
      <c r="P104">
        <v>-100</v>
      </c>
      <c r="Q104" t="s">
        <v>535</v>
      </c>
      <c r="R104">
        <v>0</v>
      </c>
      <c r="S104" t="s">
        <v>535</v>
      </c>
      <c r="T104" t="s">
        <v>535</v>
      </c>
      <c r="U104">
        <v>2</v>
      </c>
      <c r="V104">
        <v>200</v>
      </c>
      <c r="W104">
        <v>3</v>
      </c>
      <c r="X104">
        <v>0</v>
      </c>
      <c r="Y104" t="s">
        <v>535</v>
      </c>
      <c r="Z104">
        <v>0</v>
      </c>
      <c r="AA104" t="s">
        <v>535</v>
      </c>
      <c r="AB104">
        <v>0</v>
      </c>
      <c r="AC104">
        <v>-1</v>
      </c>
      <c r="AD104">
        <v>-50</v>
      </c>
      <c r="AE104">
        <v>1</v>
      </c>
      <c r="AF104">
        <v>0</v>
      </c>
      <c r="AG104" t="s">
        <v>535</v>
      </c>
      <c r="AH104">
        <v>0</v>
      </c>
      <c r="AI104" t="s">
        <v>535</v>
      </c>
      <c r="AJ104">
        <v>0</v>
      </c>
      <c r="AK104">
        <v>-3</v>
      </c>
      <c r="AL104">
        <v>-60</v>
      </c>
      <c r="AM104">
        <v>-7</v>
      </c>
      <c r="AN104">
        <v>-77.777777777799997</v>
      </c>
      <c r="AO104" t="s">
        <v>540</v>
      </c>
    </row>
    <row r="105" spans="1:41" x14ac:dyDescent="0.2">
      <c r="A105" t="s">
        <v>535</v>
      </c>
      <c r="B105">
        <v>0</v>
      </c>
      <c r="C105" t="s">
        <v>535</v>
      </c>
      <c r="D105" t="s">
        <v>535</v>
      </c>
      <c r="E105">
        <v>2</v>
      </c>
      <c r="F105">
        <v>0</v>
      </c>
      <c r="G105">
        <v>2</v>
      </c>
      <c r="H105">
        <v>0</v>
      </c>
      <c r="I105">
        <v>0</v>
      </c>
      <c r="J105">
        <v>0</v>
      </c>
      <c r="K105">
        <v>0</v>
      </c>
      <c r="L105">
        <v>0</v>
      </c>
      <c r="M105">
        <v>0</v>
      </c>
      <c r="N105">
        <v>0</v>
      </c>
      <c r="O105">
        <v>0</v>
      </c>
      <c r="P105">
        <v>0</v>
      </c>
      <c r="Q105" t="s">
        <v>535</v>
      </c>
      <c r="R105">
        <v>0</v>
      </c>
      <c r="S105">
        <v>0</v>
      </c>
      <c r="T105" t="s">
        <v>535</v>
      </c>
      <c r="U105">
        <v>1</v>
      </c>
      <c r="V105">
        <v>0</v>
      </c>
      <c r="W105">
        <v>1</v>
      </c>
      <c r="X105">
        <v>0</v>
      </c>
      <c r="Y105">
        <v>0</v>
      </c>
      <c r="Z105">
        <v>0</v>
      </c>
      <c r="AA105">
        <v>0</v>
      </c>
      <c r="AB105">
        <v>0</v>
      </c>
      <c r="AC105">
        <v>0</v>
      </c>
      <c r="AD105">
        <v>0</v>
      </c>
      <c r="AE105">
        <v>0</v>
      </c>
      <c r="AF105">
        <v>0</v>
      </c>
      <c r="AG105" t="s">
        <v>535</v>
      </c>
      <c r="AH105">
        <v>0</v>
      </c>
      <c r="AI105" t="s">
        <v>535</v>
      </c>
      <c r="AJ105">
        <v>0</v>
      </c>
      <c r="AK105">
        <v>1</v>
      </c>
      <c r="AL105">
        <v>0</v>
      </c>
      <c r="AM105">
        <v>1</v>
      </c>
      <c r="AN105">
        <v>0</v>
      </c>
      <c r="AO105" t="s">
        <v>540</v>
      </c>
    </row>
    <row r="106" spans="1:41" x14ac:dyDescent="0.2">
      <c r="A106">
        <v>0</v>
      </c>
      <c r="B106">
        <v>0</v>
      </c>
      <c r="C106">
        <v>0</v>
      </c>
      <c r="D106">
        <v>0</v>
      </c>
      <c r="E106">
        <v>0</v>
      </c>
      <c r="F106">
        <v>0</v>
      </c>
      <c r="G106">
        <v>0</v>
      </c>
      <c r="H106">
        <v>0</v>
      </c>
      <c r="I106">
        <v>0</v>
      </c>
      <c r="J106">
        <v>0</v>
      </c>
      <c r="K106">
        <v>0</v>
      </c>
      <c r="L106">
        <v>0</v>
      </c>
      <c r="M106">
        <v>0</v>
      </c>
      <c r="N106">
        <v>0</v>
      </c>
      <c r="O106">
        <v>0</v>
      </c>
      <c r="P106">
        <v>0</v>
      </c>
      <c r="Q106">
        <v>0</v>
      </c>
      <c r="R106">
        <v>0</v>
      </c>
      <c r="S106">
        <v>0</v>
      </c>
      <c r="T106">
        <v>0</v>
      </c>
      <c r="U106">
        <v>0</v>
      </c>
      <c r="V106">
        <v>0</v>
      </c>
      <c r="W106">
        <v>0</v>
      </c>
      <c r="X106">
        <v>0</v>
      </c>
      <c r="Y106">
        <v>0</v>
      </c>
      <c r="Z106">
        <v>0</v>
      </c>
      <c r="AA106">
        <v>0</v>
      </c>
      <c r="AB106">
        <v>0</v>
      </c>
      <c r="AC106">
        <v>0</v>
      </c>
      <c r="AD106">
        <v>0</v>
      </c>
      <c r="AE106">
        <v>0</v>
      </c>
      <c r="AF106">
        <v>0</v>
      </c>
      <c r="AG106">
        <v>0</v>
      </c>
      <c r="AH106">
        <v>0</v>
      </c>
      <c r="AI106">
        <v>0</v>
      </c>
      <c r="AJ106">
        <v>0</v>
      </c>
      <c r="AK106">
        <v>0</v>
      </c>
      <c r="AL106">
        <v>0</v>
      </c>
      <c r="AM106">
        <v>0</v>
      </c>
      <c r="AN106">
        <v>0</v>
      </c>
      <c r="AO106" t="s">
        <v>540</v>
      </c>
    </row>
    <row r="107" spans="1:41" x14ac:dyDescent="0.2">
      <c r="A107">
        <v>22</v>
      </c>
      <c r="B107">
        <v>0</v>
      </c>
      <c r="C107" t="s">
        <v>535</v>
      </c>
      <c r="D107" t="s">
        <v>535</v>
      </c>
      <c r="E107">
        <v>-12</v>
      </c>
      <c r="F107">
        <v>-35.294117647100002</v>
      </c>
      <c r="G107">
        <v>1</v>
      </c>
      <c r="H107">
        <v>4.7619047619000003</v>
      </c>
      <c r="I107">
        <v>0</v>
      </c>
      <c r="J107">
        <v>0</v>
      </c>
      <c r="K107">
        <v>0</v>
      </c>
      <c r="L107">
        <v>0</v>
      </c>
      <c r="M107">
        <v>-1</v>
      </c>
      <c r="N107">
        <v>-100</v>
      </c>
      <c r="O107">
        <v>-2</v>
      </c>
      <c r="P107">
        <v>-100</v>
      </c>
      <c r="Q107" t="s">
        <v>535</v>
      </c>
      <c r="R107">
        <v>0</v>
      </c>
      <c r="S107">
        <v>0</v>
      </c>
      <c r="T107" t="s">
        <v>535</v>
      </c>
      <c r="U107">
        <v>-3</v>
      </c>
      <c r="V107">
        <v>-75</v>
      </c>
      <c r="W107">
        <v>-3</v>
      </c>
      <c r="X107">
        <v>-75</v>
      </c>
      <c r="Y107" t="s">
        <v>535</v>
      </c>
      <c r="Z107">
        <v>0</v>
      </c>
      <c r="AA107">
        <v>0</v>
      </c>
      <c r="AB107" t="s">
        <v>535</v>
      </c>
      <c r="AC107">
        <v>-4</v>
      </c>
      <c r="AD107">
        <v>-80</v>
      </c>
      <c r="AE107">
        <v>1</v>
      </c>
      <c r="AF107">
        <v>0</v>
      </c>
      <c r="AG107">
        <v>20</v>
      </c>
      <c r="AH107">
        <v>0</v>
      </c>
      <c r="AI107" t="s">
        <v>535</v>
      </c>
      <c r="AJ107" t="s">
        <v>535</v>
      </c>
      <c r="AK107">
        <v>-4</v>
      </c>
      <c r="AL107">
        <v>-16.666666666699999</v>
      </c>
      <c r="AM107">
        <v>5</v>
      </c>
      <c r="AN107">
        <v>33.333333333299997</v>
      </c>
      <c r="AO107" t="s">
        <v>540</v>
      </c>
    </row>
    <row r="108" spans="1:41" x14ac:dyDescent="0.2">
      <c r="A108" t="s">
        <v>535</v>
      </c>
      <c r="B108">
        <v>0</v>
      </c>
      <c r="C108" t="s">
        <v>535</v>
      </c>
      <c r="D108" t="s">
        <v>535</v>
      </c>
      <c r="E108">
        <v>-4</v>
      </c>
      <c r="F108">
        <v>-18.181818181800001</v>
      </c>
      <c r="G108">
        <v>-8</v>
      </c>
      <c r="H108">
        <v>-30.7692307692</v>
      </c>
      <c r="I108" t="s">
        <v>535</v>
      </c>
      <c r="J108">
        <v>0</v>
      </c>
      <c r="K108" t="s">
        <v>535</v>
      </c>
      <c r="L108" t="s">
        <v>535</v>
      </c>
      <c r="M108">
        <v>1</v>
      </c>
      <c r="N108">
        <v>100</v>
      </c>
      <c r="O108">
        <v>0</v>
      </c>
      <c r="P108">
        <v>0</v>
      </c>
      <c r="Q108" t="s">
        <v>535</v>
      </c>
      <c r="R108">
        <v>0</v>
      </c>
      <c r="S108" t="s">
        <v>535</v>
      </c>
      <c r="T108" t="s">
        <v>535</v>
      </c>
      <c r="U108">
        <v>1</v>
      </c>
      <c r="V108">
        <v>25</v>
      </c>
      <c r="W108">
        <v>-1</v>
      </c>
      <c r="X108">
        <v>-16.666666666699999</v>
      </c>
      <c r="Y108" t="s">
        <v>535</v>
      </c>
      <c r="Z108">
        <v>0</v>
      </c>
      <c r="AA108" t="s">
        <v>535</v>
      </c>
      <c r="AB108" t="s">
        <v>535</v>
      </c>
      <c r="AC108">
        <v>0</v>
      </c>
      <c r="AD108">
        <v>0</v>
      </c>
      <c r="AE108">
        <v>1</v>
      </c>
      <c r="AF108">
        <v>50</v>
      </c>
      <c r="AG108" t="s">
        <v>535</v>
      </c>
      <c r="AH108">
        <v>0</v>
      </c>
      <c r="AI108" t="s">
        <v>535</v>
      </c>
      <c r="AJ108" t="s">
        <v>535</v>
      </c>
      <c r="AK108">
        <v>-6</v>
      </c>
      <c r="AL108">
        <v>-42.857142857100001</v>
      </c>
      <c r="AM108">
        <v>-8</v>
      </c>
      <c r="AN108">
        <v>-50</v>
      </c>
      <c r="AO108" t="s">
        <v>540</v>
      </c>
    </row>
    <row r="109" spans="1:41" x14ac:dyDescent="0.2">
      <c r="A109" t="s">
        <v>535</v>
      </c>
      <c r="B109">
        <v>0</v>
      </c>
      <c r="C109" t="s">
        <v>535</v>
      </c>
      <c r="D109">
        <v>0</v>
      </c>
      <c r="E109">
        <v>1</v>
      </c>
      <c r="F109">
        <v>0</v>
      </c>
      <c r="G109">
        <v>1</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t="s">
        <v>535</v>
      </c>
      <c r="AH109">
        <v>0</v>
      </c>
      <c r="AI109" t="s">
        <v>535</v>
      </c>
      <c r="AJ109">
        <v>0</v>
      </c>
      <c r="AK109">
        <v>1</v>
      </c>
      <c r="AL109">
        <v>0</v>
      </c>
      <c r="AM109">
        <v>1</v>
      </c>
      <c r="AN109">
        <v>0</v>
      </c>
      <c r="AO109" t="s">
        <v>545</v>
      </c>
    </row>
    <row r="110" spans="1:41" x14ac:dyDescent="0.2">
      <c r="A110">
        <v>0</v>
      </c>
      <c r="B110">
        <v>0</v>
      </c>
      <c r="C110">
        <v>0</v>
      </c>
      <c r="D110">
        <v>0</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t="s">
        <v>540</v>
      </c>
    </row>
    <row r="111" spans="1:41" x14ac:dyDescent="0.2">
      <c r="A111">
        <v>24</v>
      </c>
      <c r="B111">
        <v>0</v>
      </c>
      <c r="C111">
        <v>15</v>
      </c>
      <c r="D111">
        <v>9</v>
      </c>
      <c r="E111">
        <v>-2</v>
      </c>
      <c r="F111">
        <v>-7.6923076923</v>
      </c>
      <c r="G111">
        <v>-3</v>
      </c>
      <c r="H111">
        <v>-11.1111111111</v>
      </c>
      <c r="I111" t="s">
        <v>535</v>
      </c>
      <c r="J111">
        <v>0</v>
      </c>
      <c r="K111" t="s">
        <v>535</v>
      </c>
      <c r="L111" t="s">
        <v>535</v>
      </c>
      <c r="M111">
        <v>1</v>
      </c>
      <c r="N111">
        <v>100</v>
      </c>
      <c r="O111">
        <v>1</v>
      </c>
      <c r="P111">
        <v>100</v>
      </c>
      <c r="Q111" t="s">
        <v>535</v>
      </c>
      <c r="R111">
        <v>0</v>
      </c>
      <c r="S111" t="s">
        <v>535</v>
      </c>
      <c r="T111" t="s">
        <v>535</v>
      </c>
      <c r="U111">
        <v>-1</v>
      </c>
      <c r="V111">
        <v>-14.285714285699999</v>
      </c>
      <c r="W111">
        <v>-3</v>
      </c>
      <c r="X111">
        <v>-33.333333333299997</v>
      </c>
      <c r="Y111" t="s">
        <v>535</v>
      </c>
      <c r="Z111">
        <v>0</v>
      </c>
      <c r="AA111" t="s">
        <v>535</v>
      </c>
      <c r="AB111" t="s">
        <v>535</v>
      </c>
      <c r="AC111">
        <v>-2</v>
      </c>
      <c r="AD111">
        <v>-40</v>
      </c>
      <c r="AE111">
        <v>1</v>
      </c>
      <c r="AF111">
        <v>50</v>
      </c>
      <c r="AG111">
        <v>13</v>
      </c>
      <c r="AH111">
        <v>0</v>
      </c>
      <c r="AI111" t="s">
        <v>535</v>
      </c>
      <c r="AJ111" t="s">
        <v>535</v>
      </c>
      <c r="AK111">
        <v>0</v>
      </c>
      <c r="AL111">
        <v>0</v>
      </c>
      <c r="AM111">
        <v>-2</v>
      </c>
      <c r="AN111">
        <v>-13.333333333300001</v>
      </c>
      <c r="AO111" t="s">
        <v>540</v>
      </c>
    </row>
    <row r="112" spans="1:41" x14ac:dyDescent="0.2">
      <c r="A112">
        <v>22</v>
      </c>
      <c r="B112">
        <v>0</v>
      </c>
      <c r="C112">
        <v>14</v>
      </c>
      <c r="D112">
        <v>8</v>
      </c>
      <c r="E112">
        <v>3</v>
      </c>
      <c r="F112">
        <v>15.789473684200001</v>
      </c>
      <c r="G112">
        <v>-4</v>
      </c>
      <c r="H112">
        <v>-15.3846153846</v>
      </c>
      <c r="I112" t="s">
        <v>535</v>
      </c>
      <c r="J112">
        <v>0</v>
      </c>
      <c r="K112" t="s">
        <v>535</v>
      </c>
      <c r="L112" t="s">
        <v>535</v>
      </c>
      <c r="M112">
        <v>1</v>
      </c>
      <c r="N112">
        <v>100</v>
      </c>
      <c r="O112">
        <v>1</v>
      </c>
      <c r="P112">
        <v>100</v>
      </c>
      <c r="Q112" t="s">
        <v>535</v>
      </c>
      <c r="R112">
        <v>0</v>
      </c>
      <c r="S112" t="s">
        <v>535</v>
      </c>
      <c r="T112" t="s">
        <v>535</v>
      </c>
      <c r="U112">
        <v>-1</v>
      </c>
      <c r="V112">
        <v>-20</v>
      </c>
      <c r="W112">
        <v>-5</v>
      </c>
      <c r="X112">
        <v>-55.555555555600002</v>
      </c>
      <c r="Y112" t="s">
        <v>535</v>
      </c>
      <c r="Z112">
        <v>0</v>
      </c>
      <c r="AA112" t="s">
        <v>535</v>
      </c>
      <c r="AB112" t="s">
        <v>535</v>
      </c>
      <c r="AC112">
        <v>-1</v>
      </c>
      <c r="AD112">
        <v>-25</v>
      </c>
      <c r="AE112">
        <v>1</v>
      </c>
      <c r="AF112">
        <v>50</v>
      </c>
      <c r="AG112">
        <v>13</v>
      </c>
      <c r="AH112">
        <v>0</v>
      </c>
      <c r="AI112" t="s">
        <v>535</v>
      </c>
      <c r="AJ112" t="s">
        <v>535</v>
      </c>
      <c r="AK112">
        <v>4</v>
      </c>
      <c r="AL112">
        <v>44.444444444399998</v>
      </c>
      <c r="AM112">
        <v>-1</v>
      </c>
      <c r="AN112">
        <v>-7.1428571428999996</v>
      </c>
      <c r="AO112" t="s">
        <v>540</v>
      </c>
    </row>
    <row r="113" spans="1:41" x14ac:dyDescent="0.2">
      <c r="A113">
        <v>264</v>
      </c>
      <c r="B113">
        <v>0</v>
      </c>
      <c r="C113">
        <v>157</v>
      </c>
      <c r="D113">
        <v>107</v>
      </c>
      <c r="E113">
        <v>5</v>
      </c>
      <c r="F113">
        <v>1.9305019305</v>
      </c>
      <c r="G113">
        <v>-11</v>
      </c>
      <c r="H113">
        <v>-4</v>
      </c>
      <c r="I113">
        <v>19</v>
      </c>
      <c r="J113">
        <v>0</v>
      </c>
      <c r="K113" t="s">
        <v>535</v>
      </c>
      <c r="L113" t="s">
        <v>535</v>
      </c>
      <c r="M113">
        <v>-6</v>
      </c>
      <c r="N113">
        <v>-24</v>
      </c>
      <c r="O113">
        <v>-12</v>
      </c>
      <c r="P113">
        <v>-38.709677419400002</v>
      </c>
      <c r="Q113">
        <v>45</v>
      </c>
      <c r="R113">
        <v>0</v>
      </c>
      <c r="S113">
        <v>27</v>
      </c>
      <c r="T113">
        <v>18</v>
      </c>
      <c r="U113">
        <v>13</v>
      </c>
      <c r="V113">
        <v>40.625</v>
      </c>
      <c r="W113">
        <v>2</v>
      </c>
      <c r="X113">
        <v>4.6511627906999999</v>
      </c>
      <c r="Y113">
        <v>21</v>
      </c>
      <c r="Z113">
        <v>0</v>
      </c>
      <c r="AA113" t="s">
        <v>535</v>
      </c>
      <c r="AB113" t="s">
        <v>535</v>
      </c>
      <c r="AC113">
        <v>-9</v>
      </c>
      <c r="AD113">
        <v>-30</v>
      </c>
      <c r="AE113">
        <v>0</v>
      </c>
      <c r="AF113">
        <v>0</v>
      </c>
      <c r="AG113">
        <v>179</v>
      </c>
      <c r="AH113">
        <v>0</v>
      </c>
      <c r="AI113">
        <v>104</v>
      </c>
      <c r="AJ113">
        <v>75</v>
      </c>
      <c r="AK113">
        <v>7</v>
      </c>
      <c r="AL113">
        <v>4.0697674418999998</v>
      </c>
      <c r="AM113">
        <v>-1</v>
      </c>
      <c r="AN113">
        <v>-0.55555555560000003</v>
      </c>
      <c r="AO113" t="s">
        <v>541</v>
      </c>
    </row>
    <row r="114" spans="1:41" x14ac:dyDescent="0.2">
      <c r="A114">
        <v>93</v>
      </c>
      <c r="B114">
        <v>0</v>
      </c>
      <c r="C114">
        <v>60</v>
      </c>
      <c r="D114">
        <v>33</v>
      </c>
      <c r="E114">
        <v>-15</v>
      </c>
      <c r="F114">
        <v>-13.8888888889</v>
      </c>
      <c r="G114">
        <v>-15</v>
      </c>
      <c r="H114">
        <v>-13.8888888889</v>
      </c>
      <c r="I114" t="s">
        <v>535</v>
      </c>
      <c r="J114">
        <v>0</v>
      </c>
      <c r="K114" t="s">
        <v>535</v>
      </c>
      <c r="L114" t="s">
        <v>535</v>
      </c>
      <c r="M114">
        <v>-5</v>
      </c>
      <c r="N114">
        <v>-62.5</v>
      </c>
      <c r="O114">
        <v>-10</v>
      </c>
      <c r="P114">
        <v>-76.923076923099998</v>
      </c>
      <c r="Q114">
        <v>20</v>
      </c>
      <c r="R114">
        <v>0</v>
      </c>
      <c r="S114">
        <v>14</v>
      </c>
      <c r="T114">
        <v>6</v>
      </c>
      <c r="U114">
        <v>8</v>
      </c>
      <c r="V114">
        <v>66.666666666699996</v>
      </c>
      <c r="W114">
        <v>6</v>
      </c>
      <c r="X114">
        <v>42.857142857100001</v>
      </c>
      <c r="Y114">
        <v>10</v>
      </c>
      <c r="Z114">
        <v>0</v>
      </c>
      <c r="AA114" t="s">
        <v>535</v>
      </c>
      <c r="AB114" t="s">
        <v>535</v>
      </c>
      <c r="AC114">
        <v>-3</v>
      </c>
      <c r="AD114">
        <v>-23.076923076900002</v>
      </c>
      <c r="AE114">
        <v>1</v>
      </c>
      <c r="AF114">
        <v>11.1111111111</v>
      </c>
      <c r="AG114">
        <v>60</v>
      </c>
      <c r="AH114">
        <v>0</v>
      </c>
      <c r="AI114">
        <v>36</v>
      </c>
      <c r="AJ114">
        <v>24</v>
      </c>
      <c r="AK114">
        <v>-15</v>
      </c>
      <c r="AL114">
        <v>-20</v>
      </c>
      <c r="AM114">
        <v>-12</v>
      </c>
      <c r="AN114">
        <v>-16.666666666699999</v>
      </c>
      <c r="AO114" t="s">
        <v>541</v>
      </c>
    </row>
    <row r="115" spans="1:41" x14ac:dyDescent="0.2">
      <c r="A115">
        <v>0</v>
      </c>
      <c r="B115">
        <v>0</v>
      </c>
      <c r="C115">
        <v>0</v>
      </c>
      <c r="D115">
        <v>0</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t="s">
        <v>541</v>
      </c>
    </row>
    <row r="116" spans="1:41" x14ac:dyDescent="0.2">
      <c r="A116">
        <v>170</v>
      </c>
      <c r="B116">
        <v>0</v>
      </c>
      <c r="C116">
        <v>105</v>
      </c>
      <c r="D116">
        <v>65</v>
      </c>
      <c r="E116">
        <v>14</v>
      </c>
      <c r="F116">
        <v>8.9743589743999994</v>
      </c>
      <c r="G116">
        <v>10</v>
      </c>
      <c r="H116">
        <v>6.25</v>
      </c>
      <c r="I116" t="s">
        <v>535</v>
      </c>
      <c r="J116">
        <v>0</v>
      </c>
      <c r="K116">
        <v>7</v>
      </c>
      <c r="L116" t="s">
        <v>535</v>
      </c>
      <c r="M116">
        <v>-1</v>
      </c>
      <c r="N116">
        <v>-7.1428571428999996</v>
      </c>
      <c r="O116">
        <v>1</v>
      </c>
      <c r="P116">
        <v>8.3333333333000006</v>
      </c>
      <c r="Q116">
        <v>25</v>
      </c>
      <c r="R116">
        <v>0</v>
      </c>
      <c r="S116">
        <v>15</v>
      </c>
      <c r="T116">
        <v>10</v>
      </c>
      <c r="U116">
        <v>13</v>
      </c>
      <c r="V116">
        <v>108.3333333333</v>
      </c>
      <c r="W116">
        <v>-3</v>
      </c>
      <c r="X116">
        <v>-10.714285714300001</v>
      </c>
      <c r="Y116" t="s">
        <v>535</v>
      </c>
      <c r="Z116">
        <v>0</v>
      </c>
      <c r="AA116">
        <v>8</v>
      </c>
      <c r="AB116" t="s">
        <v>535</v>
      </c>
      <c r="AC116">
        <v>-6</v>
      </c>
      <c r="AD116">
        <v>-40</v>
      </c>
      <c r="AE116">
        <v>2</v>
      </c>
      <c r="AF116">
        <v>28.571428571399998</v>
      </c>
      <c r="AG116">
        <v>123</v>
      </c>
      <c r="AH116">
        <v>0</v>
      </c>
      <c r="AI116">
        <v>75</v>
      </c>
      <c r="AJ116">
        <v>48</v>
      </c>
      <c r="AK116">
        <v>8</v>
      </c>
      <c r="AL116">
        <v>6.9565217391000003</v>
      </c>
      <c r="AM116">
        <v>10</v>
      </c>
      <c r="AN116">
        <v>8.8495575220999996</v>
      </c>
      <c r="AO116" t="s">
        <v>541</v>
      </c>
    </row>
    <row r="117" spans="1:41" x14ac:dyDescent="0.2">
      <c r="A117">
        <v>64</v>
      </c>
      <c r="B117">
        <v>0</v>
      </c>
      <c r="C117" t="s">
        <v>535</v>
      </c>
      <c r="D117" t="s">
        <v>535</v>
      </c>
      <c r="E117">
        <v>-11</v>
      </c>
      <c r="F117">
        <v>-14.666666666699999</v>
      </c>
      <c r="G117">
        <v>-32</v>
      </c>
      <c r="H117">
        <v>-33.333333333299997</v>
      </c>
      <c r="I117" t="s">
        <v>535</v>
      </c>
      <c r="J117">
        <v>0</v>
      </c>
      <c r="K117" t="s">
        <v>535</v>
      </c>
      <c r="L117">
        <v>3</v>
      </c>
      <c r="M117">
        <v>-4</v>
      </c>
      <c r="N117">
        <v>-40</v>
      </c>
      <c r="O117">
        <v>-10</v>
      </c>
      <c r="P117">
        <v>-62.5</v>
      </c>
      <c r="Q117">
        <v>9</v>
      </c>
      <c r="R117">
        <v>0</v>
      </c>
      <c r="S117" t="s">
        <v>535</v>
      </c>
      <c r="T117" t="s">
        <v>535</v>
      </c>
      <c r="U117">
        <v>-5</v>
      </c>
      <c r="V117">
        <v>-35.714285714299997</v>
      </c>
      <c r="W117">
        <v>-4</v>
      </c>
      <c r="X117">
        <v>-30.7692307692</v>
      </c>
      <c r="Y117" t="s">
        <v>535</v>
      </c>
      <c r="Z117">
        <v>0</v>
      </c>
      <c r="AA117" t="s">
        <v>535</v>
      </c>
      <c r="AB117" t="s">
        <v>535</v>
      </c>
      <c r="AC117">
        <v>-1</v>
      </c>
      <c r="AD117">
        <v>-10</v>
      </c>
      <c r="AE117">
        <v>-1</v>
      </c>
      <c r="AF117">
        <v>-10</v>
      </c>
      <c r="AG117" t="s">
        <v>535</v>
      </c>
      <c r="AH117">
        <v>0</v>
      </c>
      <c r="AI117" t="s">
        <v>535</v>
      </c>
      <c r="AJ117" t="s">
        <v>535</v>
      </c>
      <c r="AK117">
        <v>-1</v>
      </c>
      <c r="AL117">
        <v>-2.4390243902000002</v>
      </c>
      <c r="AM117">
        <v>-17</v>
      </c>
      <c r="AN117">
        <v>-29.824561403499999</v>
      </c>
      <c r="AO117" t="s">
        <v>541</v>
      </c>
    </row>
    <row r="118" spans="1:41" x14ac:dyDescent="0.2">
      <c r="A118">
        <v>30</v>
      </c>
      <c r="B118">
        <v>0</v>
      </c>
      <c r="C118" t="s">
        <v>535</v>
      </c>
      <c r="D118" t="s">
        <v>535</v>
      </c>
      <c r="E118">
        <v>2</v>
      </c>
      <c r="F118">
        <v>7.1428571428999996</v>
      </c>
      <c r="G118">
        <v>11</v>
      </c>
      <c r="H118">
        <v>57.894736842100002</v>
      </c>
      <c r="I118">
        <v>0</v>
      </c>
      <c r="J118">
        <v>0</v>
      </c>
      <c r="K118">
        <v>0</v>
      </c>
      <c r="L118">
        <v>0</v>
      </c>
      <c r="M118">
        <v>-1</v>
      </c>
      <c r="N118">
        <v>-100</v>
      </c>
      <c r="O118">
        <v>-3</v>
      </c>
      <c r="P118">
        <v>-100</v>
      </c>
      <c r="Q118">
        <v>11</v>
      </c>
      <c r="R118">
        <v>0</v>
      </c>
      <c r="S118" t="s">
        <v>535</v>
      </c>
      <c r="T118" t="s">
        <v>535</v>
      </c>
      <c r="U118">
        <v>5</v>
      </c>
      <c r="V118">
        <v>83.333333333300004</v>
      </c>
      <c r="W118">
        <v>9</v>
      </c>
      <c r="X118" t="s">
        <v>536</v>
      </c>
      <c r="Y118" t="s">
        <v>535</v>
      </c>
      <c r="Z118">
        <v>0</v>
      </c>
      <c r="AA118" t="s">
        <v>535</v>
      </c>
      <c r="AB118">
        <v>0</v>
      </c>
      <c r="AC118">
        <v>-2</v>
      </c>
      <c r="AD118">
        <v>-40</v>
      </c>
      <c r="AE118">
        <v>-1</v>
      </c>
      <c r="AF118">
        <v>-25</v>
      </c>
      <c r="AG118" t="s">
        <v>535</v>
      </c>
      <c r="AH118">
        <v>0</v>
      </c>
      <c r="AI118" t="s">
        <v>535</v>
      </c>
      <c r="AJ118" t="s">
        <v>535</v>
      </c>
      <c r="AK118">
        <v>0</v>
      </c>
      <c r="AL118">
        <v>0</v>
      </c>
      <c r="AM118">
        <v>6</v>
      </c>
      <c r="AN118">
        <v>60</v>
      </c>
      <c r="AO118" t="s">
        <v>541</v>
      </c>
    </row>
    <row r="119" spans="1:41" x14ac:dyDescent="0.2">
      <c r="A119">
        <v>0</v>
      </c>
      <c r="B119">
        <v>0</v>
      </c>
      <c r="C119">
        <v>0</v>
      </c>
      <c r="D119">
        <v>0</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c r="AN119">
        <v>0</v>
      </c>
      <c r="AO119" t="s">
        <v>541</v>
      </c>
    </row>
    <row r="120" spans="1:41" x14ac:dyDescent="0.2">
      <c r="A120" t="s">
        <v>535</v>
      </c>
      <c r="B120">
        <v>0</v>
      </c>
      <c r="C120">
        <v>0</v>
      </c>
      <c r="D120" t="s">
        <v>535</v>
      </c>
      <c r="E120">
        <v>0</v>
      </c>
      <c r="F120">
        <v>0</v>
      </c>
      <c r="G120">
        <v>0</v>
      </c>
      <c r="H120">
        <v>0</v>
      </c>
      <c r="I120" t="s">
        <v>535</v>
      </c>
      <c r="J120">
        <v>0</v>
      </c>
      <c r="K120">
        <v>0</v>
      </c>
      <c r="L120" t="s">
        <v>535</v>
      </c>
      <c r="M120">
        <v>1</v>
      </c>
      <c r="N120">
        <v>0</v>
      </c>
      <c r="O120">
        <v>1</v>
      </c>
      <c r="P120">
        <v>0</v>
      </c>
      <c r="Q120">
        <v>0</v>
      </c>
      <c r="R120">
        <v>0</v>
      </c>
      <c r="S120">
        <v>0</v>
      </c>
      <c r="T120">
        <v>0</v>
      </c>
      <c r="U120">
        <v>-1</v>
      </c>
      <c r="V120">
        <v>-100</v>
      </c>
      <c r="W120">
        <v>0</v>
      </c>
      <c r="X120">
        <v>0</v>
      </c>
      <c r="Y120">
        <v>0</v>
      </c>
      <c r="Z120">
        <v>0</v>
      </c>
      <c r="AA120">
        <v>0</v>
      </c>
      <c r="AB120">
        <v>0</v>
      </c>
      <c r="AC120">
        <v>0</v>
      </c>
      <c r="AD120">
        <v>0</v>
      </c>
      <c r="AE120">
        <v>0</v>
      </c>
      <c r="AF120">
        <v>0</v>
      </c>
      <c r="AG120" t="s">
        <v>535</v>
      </c>
      <c r="AH120">
        <v>0</v>
      </c>
      <c r="AI120">
        <v>0</v>
      </c>
      <c r="AJ120" t="s">
        <v>535</v>
      </c>
      <c r="AK120">
        <v>0</v>
      </c>
      <c r="AL120">
        <v>0</v>
      </c>
      <c r="AM120">
        <v>-1</v>
      </c>
      <c r="AN120">
        <v>-50</v>
      </c>
      <c r="AO120" t="s">
        <v>541</v>
      </c>
    </row>
    <row r="121" spans="1:41" x14ac:dyDescent="0.2">
      <c r="A121" t="s">
        <v>535</v>
      </c>
      <c r="B121">
        <v>0</v>
      </c>
      <c r="C121" t="s">
        <v>535</v>
      </c>
      <c r="D121">
        <v>0</v>
      </c>
      <c r="E121">
        <v>-3</v>
      </c>
      <c r="F121">
        <v>-75</v>
      </c>
      <c r="G121">
        <v>-6</v>
      </c>
      <c r="H121">
        <v>-85.714285714300004</v>
      </c>
      <c r="I121">
        <v>0</v>
      </c>
      <c r="J121">
        <v>0</v>
      </c>
      <c r="K121">
        <v>0</v>
      </c>
      <c r="L121">
        <v>0</v>
      </c>
      <c r="M121">
        <v>0</v>
      </c>
      <c r="N121">
        <v>0</v>
      </c>
      <c r="O121">
        <v>0</v>
      </c>
      <c r="P121">
        <v>0</v>
      </c>
      <c r="Q121">
        <v>0</v>
      </c>
      <c r="R121">
        <v>0</v>
      </c>
      <c r="S121">
        <v>0</v>
      </c>
      <c r="T121">
        <v>0</v>
      </c>
      <c r="U121">
        <v>-1</v>
      </c>
      <c r="V121">
        <v>-100</v>
      </c>
      <c r="W121">
        <v>-1</v>
      </c>
      <c r="X121">
        <v>-100</v>
      </c>
      <c r="Y121">
        <v>0</v>
      </c>
      <c r="Z121">
        <v>0</v>
      </c>
      <c r="AA121">
        <v>0</v>
      </c>
      <c r="AB121">
        <v>0</v>
      </c>
      <c r="AC121">
        <v>0</v>
      </c>
      <c r="AD121">
        <v>0</v>
      </c>
      <c r="AE121">
        <v>-1</v>
      </c>
      <c r="AF121">
        <v>-100</v>
      </c>
      <c r="AG121" t="s">
        <v>535</v>
      </c>
      <c r="AH121">
        <v>0</v>
      </c>
      <c r="AI121" t="s">
        <v>535</v>
      </c>
      <c r="AJ121">
        <v>0</v>
      </c>
      <c r="AK121">
        <v>-2</v>
      </c>
      <c r="AL121">
        <v>-66.666666666699996</v>
      </c>
      <c r="AM121">
        <v>-4</v>
      </c>
      <c r="AN121">
        <v>-80</v>
      </c>
      <c r="AO121" t="s">
        <v>541</v>
      </c>
    </row>
    <row r="122" spans="1:41" x14ac:dyDescent="0.2">
      <c r="A122">
        <v>0</v>
      </c>
      <c r="B122">
        <v>0</v>
      </c>
      <c r="C122">
        <v>0</v>
      </c>
      <c r="D122">
        <v>0</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t="s">
        <v>541</v>
      </c>
    </row>
    <row r="123" spans="1:41" x14ac:dyDescent="0.2">
      <c r="A123" t="s">
        <v>535</v>
      </c>
      <c r="B123">
        <v>0</v>
      </c>
      <c r="C123" t="s">
        <v>535</v>
      </c>
      <c r="D123">
        <v>0</v>
      </c>
      <c r="E123">
        <v>2</v>
      </c>
      <c r="F123">
        <v>200</v>
      </c>
      <c r="G123">
        <v>2</v>
      </c>
      <c r="H123">
        <v>200</v>
      </c>
      <c r="I123">
        <v>0</v>
      </c>
      <c r="J123">
        <v>0</v>
      </c>
      <c r="K123">
        <v>0</v>
      </c>
      <c r="L123">
        <v>0</v>
      </c>
      <c r="M123">
        <v>0</v>
      </c>
      <c r="N123">
        <v>0</v>
      </c>
      <c r="O123">
        <v>0</v>
      </c>
      <c r="P123">
        <v>0</v>
      </c>
      <c r="Q123" t="s">
        <v>535</v>
      </c>
      <c r="R123">
        <v>0</v>
      </c>
      <c r="S123" t="s">
        <v>535</v>
      </c>
      <c r="T123">
        <v>0</v>
      </c>
      <c r="U123">
        <v>2</v>
      </c>
      <c r="V123">
        <v>0</v>
      </c>
      <c r="W123">
        <v>2</v>
      </c>
      <c r="X123">
        <v>0</v>
      </c>
      <c r="Y123">
        <v>0</v>
      </c>
      <c r="Z123">
        <v>0</v>
      </c>
      <c r="AA123">
        <v>0</v>
      </c>
      <c r="AB123">
        <v>0</v>
      </c>
      <c r="AC123">
        <v>0</v>
      </c>
      <c r="AD123">
        <v>0</v>
      </c>
      <c r="AE123">
        <v>0</v>
      </c>
      <c r="AF123">
        <v>0</v>
      </c>
      <c r="AG123" t="s">
        <v>535</v>
      </c>
      <c r="AH123">
        <v>0</v>
      </c>
      <c r="AI123" t="s">
        <v>535</v>
      </c>
      <c r="AJ123">
        <v>0</v>
      </c>
      <c r="AK123">
        <v>0</v>
      </c>
      <c r="AL123">
        <v>0</v>
      </c>
      <c r="AM123">
        <v>0</v>
      </c>
      <c r="AN123">
        <v>0</v>
      </c>
      <c r="AO123" t="s">
        <v>541</v>
      </c>
    </row>
    <row r="124" spans="1:41" x14ac:dyDescent="0.2">
      <c r="A124">
        <v>80</v>
      </c>
      <c r="B124">
        <v>0</v>
      </c>
      <c r="C124">
        <v>51</v>
      </c>
      <c r="D124">
        <v>29</v>
      </c>
      <c r="E124">
        <v>-8</v>
      </c>
      <c r="F124">
        <v>-9.0909090909000003</v>
      </c>
      <c r="G124">
        <v>-33</v>
      </c>
      <c r="H124">
        <v>-29.203539823</v>
      </c>
      <c r="I124" t="s">
        <v>535</v>
      </c>
      <c r="J124">
        <v>0</v>
      </c>
      <c r="K124" t="s">
        <v>535</v>
      </c>
      <c r="L124" t="s">
        <v>535</v>
      </c>
      <c r="M124">
        <v>0</v>
      </c>
      <c r="N124">
        <v>0</v>
      </c>
      <c r="O124">
        <v>-3</v>
      </c>
      <c r="P124">
        <v>-33.333333333299997</v>
      </c>
      <c r="Q124">
        <v>10</v>
      </c>
      <c r="R124">
        <v>0</v>
      </c>
      <c r="S124" t="s">
        <v>535</v>
      </c>
      <c r="T124" t="s">
        <v>535</v>
      </c>
      <c r="U124">
        <v>2</v>
      </c>
      <c r="V124">
        <v>25</v>
      </c>
      <c r="W124">
        <v>-8</v>
      </c>
      <c r="X124">
        <v>-44.444444444399998</v>
      </c>
      <c r="Y124">
        <v>7</v>
      </c>
      <c r="Z124">
        <v>0</v>
      </c>
      <c r="AA124" t="s">
        <v>535</v>
      </c>
      <c r="AB124" t="s">
        <v>535</v>
      </c>
      <c r="AC124">
        <v>-1</v>
      </c>
      <c r="AD124">
        <v>-12.5</v>
      </c>
      <c r="AE124">
        <v>-3</v>
      </c>
      <c r="AF124">
        <v>-30</v>
      </c>
      <c r="AG124">
        <v>57</v>
      </c>
      <c r="AH124">
        <v>0</v>
      </c>
      <c r="AI124">
        <v>35</v>
      </c>
      <c r="AJ124">
        <v>22</v>
      </c>
      <c r="AK124">
        <v>-9</v>
      </c>
      <c r="AL124">
        <v>-13.6363636364</v>
      </c>
      <c r="AM124">
        <v>-19</v>
      </c>
      <c r="AN124">
        <v>-25</v>
      </c>
      <c r="AO124" t="s">
        <v>541</v>
      </c>
    </row>
    <row r="125" spans="1:41" x14ac:dyDescent="0.2">
      <c r="A125">
        <v>104</v>
      </c>
      <c r="B125">
        <v>0</v>
      </c>
      <c r="C125">
        <v>57</v>
      </c>
      <c r="D125">
        <v>47</v>
      </c>
      <c r="E125">
        <v>13</v>
      </c>
      <c r="F125">
        <v>14.285714285699999</v>
      </c>
      <c r="G125">
        <v>15</v>
      </c>
      <c r="H125">
        <v>16.853932584300001</v>
      </c>
      <c r="I125">
        <v>9</v>
      </c>
      <c r="J125">
        <v>0</v>
      </c>
      <c r="K125">
        <v>3</v>
      </c>
      <c r="L125">
        <v>6</v>
      </c>
      <c r="M125">
        <v>1</v>
      </c>
      <c r="N125">
        <v>12.5</v>
      </c>
      <c r="O125">
        <v>0</v>
      </c>
      <c r="P125">
        <v>0</v>
      </c>
      <c r="Q125">
        <v>13</v>
      </c>
      <c r="R125">
        <v>0</v>
      </c>
      <c r="S125">
        <v>7</v>
      </c>
      <c r="T125">
        <v>6</v>
      </c>
      <c r="U125">
        <v>1</v>
      </c>
      <c r="V125">
        <v>8.3333333333000006</v>
      </c>
      <c r="W125">
        <v>-3</v>
      </c>
      <c r="X125">
        <v>-18.75</v>
      </c>
      <c r="Y125">
        <v>9</v>
      </c>
      <c r="Z125">
        <v>0</v>
      </c>
      <c r="AA125" t="s">
        <v>535</v>
      </c>
      <c r="AB125" t="s">
        <v>535</v>
      </c>
      <c r="AC125">
        <v>1</v>
      </c>
      <c r="AD125">
        <v>12.5</v>
      </c>
      <c r="AE125">
        <v>6</v>
      </c>
      <c r="AF125">
        <v>200</v>
      </c>
      <c r="AG125">
        <v>73</v>
      </c>
      <c r="AH125">
        <v>0</v>
      </c>
      <c r="AI125">
        <v>40</v>
      </c>
      <c r="AJ125">
        <v>33</v>
      </c>
      <c r="AK125">
        <v>10</v>
      </c>
      <c r="AL125">
        <v>15.873015873</v>
      </c>
      <c r="AM125">
        <v>12</v>
      </c>
      <c r="AN125">
        <v>19.6721311475</v>
      </c>
      <c r="AO125" t="s">
        <v>541</v>
      </c>
    </row>
    <row r="126" spans="1:41" x14ac:dyDescent="0.2">
      <c r="A126">
        <v>58</v>
      </c>
      <c r="B126">
        <v>0</v>
      </c>
      <c r="C126">
        <v>34</v>
      </c>
      <c r="D126">
        <v>24</v>
      </c>
      <c r="E126">
        <v>2</v>
      </c>
      <c r="F126">
        <v>3.5714285713999998</v>
      </c>
      <c r="G126">
        <v>9</v>
      </c>
      <c r="H126">
        <v>18.367346938800001</v>
      </c>
      <c r="I126" t="s">
        <v>535</v>
      </c>
      <c r="J126">
        <v>0</v>
      </c>
      <c r="K126">
        <v>3</v>
      </c>
      <c r="L126" t="s">
        <v>535</v>
      </c>
      <c r="M126">
        <v>-5</v>
      </c>
      <c r="N126">
        <v>-55.555555555600002</v>
      </c>
      <c r="O126">
        <v>-6</v>
      </c>
      <c r="P126">
        <v>-60</v>
      </c>
      <c r="Q126">
        <v>15</v>
      </c>
      <c r="R126">
        <v>0</v>
      </c>
      <c r="S126" t="s">
        <v>535</v>
      </c>
      <c r="T126" t="s">
        <v>535</v>
      </c>
      <c r="U126">
        <v>5</v>
      </c>
      <c r="V126">
        <v>50</v>
      </c>
      <c r="W126">
        <v>12</v>
      </c>
      <c r="X126" t="s">
        <v>536</v>
      </c>
      <c r="Y126" t="s">
        <v>535</v>
      </c>
      <c r="Z126">
        <v>0</v>
      </c>
      <c r="AA126" t="s">
        <v>535</v>
      </c>
      <c r="AB126" t="s">
        <v>535</v>
      </c>
      <c r="AC126">
        <v>-8</v>
      </c>
      <c r="AD126">
        <v>-66.666666666699996</v>
      </c>
      <c r="AE126">
        <v>-1</v>
      </c>
      <c r="AF126">
        <v>-20</v>
      </c>
      <c r="AG126">
        <v>35</v>
      </c>
      <c r="AH126">
        <v>0</v>
      </c>
      <c r="AI126">
        <v>20</v>
      </c>
      <c r="AJ126">
        <v>15</v>
      </c>
      <c r="AK126">
        <v>10</v>
      </c>
      <c r="AL126">
        <v>40</v>
      </c>
      <c r="AM126">
        <v>4</v>
      </c>
      <c r="AN126">
        <v>12.9032258065</v>
      </c>
      <c r="AO126" t="s">
        <v>541</v>
      </c>
    </row>
    <row r="127" spans="1:41" x14ac:dyDescent="0.2">
      <c r="A127" t="s">
        <v>535</v>
      </c>
      <c r="B127">
        <v>0</v>
      </c>
      <c r="C127" t="s">
        <v>535</v>
      </c>
      <c r="D127">
        <v>7</v>
      </c>
      <c r="E127">
        <v>-4</v>
      </c>
      <c r="F127">
        <v>-17.391304347799998</v>
      </c>
      <c r="G127">
        <v>-4</v>
      </c>
      <c r="H127">
        <v>-17.391304347799998</v>
      </c>
      <c r="I127">
        <v>0</v>
      </c>
      <c r="J127">
        <v>0</v>
      </c>
      <c r="K127">
        <v>0</v>
      </c>
      <c r="L127">
        <v>0</v>
      </c>
      <c r="M127">
        <v>-2</v>
      </c>
      <c r="N127">
        <v>-100</v>
      </c>
      <c r="O127">
        <v>-3</v>
      </c>
      <c r="P127">
        <v>-100</v>
      </c>
      <c r="Q127" t="s">
        <v>535</v>
      </c>
      <c r="R127">
        <v>0</v>
      </c>
      <c r="S127" t="s">
        <v>535</v>
      </c>
      <c r="T127" t="s">
        <v>535</v>
      </c>
      <c r="U127">
        <v>3</v>
      </c>
      <c r="V127">
        <v>150</v>
      </c>
      <c r="W127">
        <v>-1</v>
      </c>
      <c r="X127">
        <v>-16.666666666699999</v>
      </c>
      <c r="Y127" t="s">
        <v>535</v>
      </c>
      <c r="Z127">
        <v>0</v>
      </c>
      <c r="AA127" t="s">
        <v>535</v>
      </c>
      <c r="AB127">
        <v>0</v>
      </c>
      <c r="AC127">
        <v>-1</v>
      </c>
      <c r="AD127">
        <v>-50</v>
      </c>
      <c r="AE127">
        <v>-2</v>
      </c>
      <c r="AF127">
        <v>-66.666666666699996</v>
      </c>
      <c r="AG127" t="s">
        <v>535</v>
      </c>
      <c r="AH127">
        <v>0</v>
      </c>
      <c r="AI127" t="s">
        <v>535</v>
      </c>
      <c r="AJ127">
        <v>5</v>
      </c>
      <c r="AK127">
        <v>-4</v>
      </c>
      <c r="AL127">
        <v>-23.529411764700001</v>
      </c>
      <c r="AM127">
        <v>2</v>
      </c>
      <c r="AN127">
        <v>18.181818181800001</v>
      </c>
      <c r="AO127" t="s">
        <v>541</v>
      </c>
    </row>
    <row r="128" spans="1:41" x14ac:dyDescent="0.2">
      <c r="A128">
        <v>0</v>
      </c>
      <c r="B128">
        <v>0</v>
      </c>
      <c r="C128">
        <v>0</v>
      </c>
      <c r="D128">
        <v>0</v>
      </c>
      <c r="E128">
        <v>0</v>
      </c>
      <c r="F128">
        <v>0</v>
      </c>
      <c r="G128">
        <v>0</v>
      </c>
      <c r="H128">
        <v>0</v>
      </c>
      <c r="I128">
        <v>0</v>
      </c>
      <c r="J128">
        <v>0</v>
      </c>
      <c r="K128">
        <v>0</v>
      </c>
      <c r="L128">
        <v>0</v>
      </c>
      <c r="M128">
        <v>0</v>
      </c>
      <c r="N128">
        <v>0</v>
      </c>
      <c r="O128">
        <v>0</v>
      </c>
      <c r="P128">
        <v>0</v>
      </c>
      <c r="Q128">
        <v>0</v>
      </c>
      <c r="R128">
        <v>0</v>
      </c>
      <c r="S128">
        <v>0</v>
      </c>
      <c r="T128">
        <v>0</v>
      </c>
      <c r="U128">
        <v>0</v>
      </c>
      <c r="V128">
        <v>0</v>
      </c>
      <c r="W128">
        <v>0</v>
      </c>
      <c r="X128">
        <v>0</v>
      </c>
      <c r="Y128">
        <v>0</v>
      </c>
      <c r="Z128">
        <v>0</v>
      </c>
      <c r="AA128">
        <v>0</v>
      </c>
      <c r="AB128">
        <v>0</v>
      </c>
      <c r="AC128">
        <v>0</v>
      </c>
      <c r="AD128">
        <v>0</v>
      </c>
      <c r="AE128">
        <v>0</v>
      </c>
      <c r="AF128">
        <v>0</v>
      </c>
      <c r="AG128">
        <v>0</v>
      </c>
      <c r="AH128">
        <v>0</v>
      </c>
      <c r="AI128">
        <v>0</v>
      </c>
      <c r="AJ128">
        <v>0</v>
      </c>
      <c r="AK128">
        <v>0</v>
      </c>
      <c r="AL128">
        <v>0</v>
      </c>
      <c r="AM128">
        <v>0</v>
      </c>
      <c r="AN128">
        <v>0</v>
      </c>
      <c r="AO128" t="s">
        <v>541</v>
      </c>
    </row>
    <row r="129" spans="1:41" x14ac:dyDescent="0.2">
      <c r="A129">
        <v>111</v>
      </c>
      <c r="B129">
        <v>0</v>
      </c>
      <c r="C129">
        <v>61</v>
      </c>
      <c r="D129">
        <v>50</v>
      </c>
      <c r="E129">
        <v>8</v>
      </c>
      <c r="F129">
        <v>7.7669902913</v>
      </c>
      <c r="G129">
        <v>27</v>
      </c>
      <c r="H129">
        <v>32.142857142899999</v>
      </c>
      <c r="I129">
        <v>9</v>
      </c>
      <c r="J129">
        <v>0</v>
      </c>
      <c r="K129" t="s">
        <v>535</v>
      </c>
      <c r="L129" t="s">
        <v>535</v>
      </c>
      <c r="M129">
        <v>0</v>
      </c>
      <c r="N129">
        <v>0</v>
      </c>
      <c r="O129">
        <v>2</v>
      </c>
      <c r="P129">
        <v>28.571428571399998</v>
      </c>
      <c r="Q129">
        <v>23</v>
      </c>
      <c r="R129">
        <v>0</v>
      </c>
      <c r="S129">
        <v>11</v>
      </c>
      <c r="T129">
        <v>12</v>
      </c>
      <c r="U129">
        <v>11</v>
      </c>
      <c r="V129">
        <v>91.666666666699996</v>
      </c>
      <c r="W129">
        <v>2</v>
      </c>
      <c r="X129">
        <v>9.5238095238000007</v>
      </c>
      <c r="Y129">
        <v>8</v>
      </c>
      <c r="Z129">
        <v>0</v>
      </c>
      <c r="AA129">
        <v>8</v>
      </c>
      <c r="AB129">
        <v>0</v>
      </c>
      <c r="AC129">
        <v>-6</v>
      </c>
      <c r="AD129">
        <v>-42.857142857100001</v>
      </c>
      <c r="AE129">
        <v>3</v>
      </c>
      <c r="AF129">
        <v>60</v>
      </c>
      <c r="AG129">
        <v>71</v>
      </c>
      <c r="AH129">
        <v>0</v>
      </c>
      <c r="AI129">
        <v>37</v>
      </c>
      <c r="AJ129">
        <v>34</v>
      </c>
      <c r="AK129">
        <v>3</v>
      </c>
      <c r="AL129">
        <v>4.4117647058999996</v>
      </c>
      <c r="AM129">
        <v>20</v>
      </c>
      <c r="AN129">
        <v>39.215686274500001</v>
      </c>
      <c r="AO129" t="s">
        <v>541</v>
      </c>
    </row>
    <row r="130" spans="1:41" x14ac:dyDescent="0.2">
      <c r="A130">
        <v>112</v>
      </c>
      <c r="B130">
        <v>0</v>
      </c>
      <c r="C130">
        <v>72</v>
      </c>
      <c r="D130">
        <v>40</v>
      </c>
      <c r="E130">
        <v>-7</v>
      </c>
      <c r="F130">
        <v>-5.8823529411999997</v>
      </c>
      <c r="G130">
        <v>-41</v>
      </c>
      <c r="H130">
        <v>-26.797385620899998</v>
      </c>
      <c r="I130">
        <v>10</v>
      </c>
      <c r="J130">
        <v>0</v>
      </c>
      <c r="K130">
        <v>5</v>
      </c>
      <c r="L130">
        <v>5</v>
      </c>
      <c r="M130">
        <v>-3</v>
      </c>
      <c r="N130">
        <v>-23.076923076900002</v>
      </c>
      <c r="O130">
        <v>-8</v>
      </c>
      <c r="P130">
        <v>-44.444444444399998</v>
      </c>
      <c r="Q130">
        <v>12</v>
      </c>
      <c r="R130">
        <v>0</v>
      </c>
      <c r="S130" t="s">
        <v>535</v>
      </c>
      <c r="T130" t="s">
        <v>535</v>
      </c>
      <c r="U130">
        <v>-6</v>
      </c>
      <c r="V130">
        <v>-33.333333333299997</v>
      </c>
      <c r="W130">
        <v>-5</v>
      </c>
      <c r="X130">
        <v>-29.411764705900001</v>
      </c>
      <c r="Y130">
        <v>9</v>
      </c>
      <c r="Z130">
        <v>0</v>
      </c>
      <c r="AA130" t="s">
        <v>535</v>
      </c>
      <c r="AB130" t="s">
        <v>535</v>
      </c>
      <c r="AC130">
        <v>-3</v>
      </c>
      <c r="AD130">
        <v>-25</v>
      </c>
      <c r="AE130">
        <v>1</v>
      </c>
      <c r="AF130">
        <v>12.5</v>
      </c>
      <c r="AG130">
        <v>81</v>
      </c>
      <c r="AH130">
        <v>0</v>
      </c>
      <c r="AI130">
        <v>55</v>
      </c>
      <c r="AJ130">
        <v>26</v>
      </c>
      <c r="AK130">
        <v>5</v>
      </c>
      <c r="AL130">
        <v>6.5789473683999997</v>
      </c>
      <c r="AM130">
        <v>-29</v>
      </c>
      <c r="AN130">
        <v>-26.363636363600001</v>
      </c>
      <c r="AO130" t="s">
        <v>541</v>
      </c>
    </row>
    <row r="131" spans="1:41" x14ac:dyDescent="0.2">
      <c r="A131" t="s">
        <v>535</v>
      </c>
      <c r="B131">
        <v>0</v>
      </c>
      <c r="C131" t="s">
        <v>535</v>
      </c>
      <c r="D131" t="s">
        <v>535</v>
      </c>
      <c r="E131">
        <v>4</v>
      </c>
      <c r="F131">
        <v>50</v>
      </c>
      <c r="G131">
        <v>6</v>
      </c>
      <c r="H131">
        <v>100</v>
      </c>
      <c r="I131">
        <v>0</v>
      </c>
      <c r="J131">
        <v>0</v>
      </c>
      <c r="K131">
        <v>0</v>
      </c>
      <c r="L131">
        <v>0</v>
      </c>
      <c r="M131">
        <v>-1</v>
      </c>
      <c r="N131">
        <v>-100</v>
      </c>
      <c r="O131">
        <v>-1</v>
      </c>
      <c r="P131">
        <v>-100</v>
      </c>
      <c r="Q131">
        <v>6</v>
      </c>
      <c r="R131">
        <v>0</v>
      </c>
      <c r="S131" t="s">
        <v>535</v>
      </c>
      <c r="T131" t="s">
        <v>535</v>
      </c>
      <c r="U131">
        <v>6</v>
      </c>
      <c r="V131">
        <v>0</v>
      </c>
      <c r="W131">
        <v>6</v>
      </c>
      <c r="X131">
        <v>0</v>
      </c>
      <c r="Y131" t="s">
        <v>535</v>
      </c>
      <c r="Z131">
        <v>0</v>
      </c>
      <c r="AA131" t="s">
        <v>535</v>
      </c>
      <c r="AB131">
        <v>0</v>
      </c>
      <c r="AC131">
        <v>1</v>
      </c>
      <c r="AD131">
        <v>0</v>
      </c>
      <c r="AE131">
        <v>-2</v>
      </c>
      <c r="AF131">
        <v>-66.666666666699996</v>
      </c>
      <c r="AG131" t="s">
        <v>535</v>
      </c>
      <c r="AH131">
        <v>0</v>
      </c>
      <c r="AI131" t="s">
        <v>535</v>
      </c>
      <c r="AJ131" t="s">
        <v>535</v>
      </c>
      <c r="AK131">
        <v>-2</v>
      </c>
      <c r="AL131">
        <v>-28.571428571399998</v>
      </c>
      <c r="AM131">
        <v>3</v>
      </c>
      <c r="AN131">
        <v>150</v>
      </c>
      <c r="AO131" t="s">
        <v>541</v>
      </c>
    </row>
    <row r="132" spans="1:41" x14ac:dyDescent="0.2">
      <c r="A132">
        <v>23</v>
      </c>
      <c r="B132">
        <v>0</v>
      </c>
      <c r="C132">
        <v>12</v>
      </c>
      <c r="D132">
        <v>11</v>
      </c>
      <c r="E132">
        <v>3</v>
      </c>
      <c r="F132">
        <v>15</v>
      </c>
      <c r="G132">
        <v>2</v>
      </c>
      <c r="H132">
        <v>9.5238095238000007</v>
      </c>
      <c r="I132">
        <v>0</v>
      </c>
      <c r="J132">
        <v>0</v>
      </c>
      <c r="K132">
        <v>0</v>
      </c>
      <c r="L132">
        <v>0</v>
      </c>
      <c r="M132">
        <v>-2</v>
      </c>
      <c r="N132">
        <v>-100</v>
      </c>
      <c r="O132">
        <v>-3</v>
      </c>
      <c r="P132">
        <v>-100</v>
      </c>
      <c r="Q132" t="s">
        <v>535</v>
      </c>
      <c r="R132">
        <v>0</v>
      </c>
      <c r="S132" t="s">
        <v>535</v>
      </c>
      <c r="T132" t="s">
        <v>535</v>
      </c>
      <c r="U132">
        <v>2</v>
      </c>
      <c r="V132">
        <v>200</v>
      </c>
      <c r="W132">
        <v>-1</v>
      </c>
      <c r="X132">
        <v>-25</v>
      </c>
      <c r="Y132" t="s">
        <v>535</v>
      </c>
      <c r="Z132">
        <v>0</v>
      </c>
      <c r="AA132" t="s">
        <v>535</v>
      </c>
      <c r="AB132">
        <v>0</v>
      </c>
      <c r="AC132">
        <v>-1</v>
      </c>
      <c r="AD132">
        <v>-33.333333333299997</v>
      </c>
      <c r="AE132">
        <v>-1</v>
      </c>
      <c r="AF132">
        <v>-33.333333333299997</v>
      </c>
      <c r="AG132">
        <v>18</v>
      </c>
      <c r="AH132">
        <v>0</v>
      </c>
      <c r="AI132">
        <v>8</v>
      </c>
      <c r="AJ132">
        <v>10</v>
      </c>
      <c r="AK132">
        <v>4</v>
      </c>
      <c r="AL132">
        <v>28.571428571399998</v>
      </c>
      <c r="AM132">
        <v>7</v>
      </c>
      <c r="AN132">
        <v>63.636363636399999</v>
      </c>
      <c r="AO132" t="s">
        <v>541</v>
      </c>
    </row>
    <row r="133" spans="1:41" x14ac:dyDescent="0.2">
      <c r="A133" t="s">
        <v>535</v>
      </c>
      <c r="B133">
        <v>0</v>
      </c>
      <c r="C133" t="s">
        <v>535</v>
      </c>
      <c r="D133" t="s">
        <v>535</v>
      </c>
      <c r="E133">
        <v>-3</v>
      </c>
      <c r="F133">
        <v>-33.333333333299997</v>
      </c>
      <c r="G133">
        <v>-5</v>
      </c>
      <c r="H133">
        <v>-45.4545454545</v>
      </c>
      <c r="I133">
        <v>0</v>
      </c>
      <c r="J133">
        <v>0</v>
      </c>
      <c r="K133">
        <v>0</v>
      </c>
      <c r="L133">
        <v>0</v>
      </c>
      <c r="M133">
        <v>0</v>
      </c>
      <c r="N133">
        <v>0</v>
      </c>
      <c r="O133">
        <v>-2</v>
      </c>
      <c r="P133">
        <v>-100</v>
      </c>
      <c r="Q133" t="s">
        <v>535</v>
      </c>
      <c r="R133">
        <v>0</v>
      </c>
      <c r="S133" t="s">
        <v>535</v>
      </c>
      <c r="T133">
        <v>0</v>
      </c>
      <c r="U133">
        <v>0</v>
      </c>
      <c r="V133">
        <v>0</v>
      </c>
      <c r="W133">
        <v>0</v>
      </c>
      <c r="X133">
        <v>0</v>
      </c>
      <c r="Y133" t="s">
        <v>535</v>
      </c>
      <c r="Z133">
        <v>0</v>
      </c>
      <c r="AA133" t="s">
        <v>535</v>
      </c>
      <c r="AB133">
        <v>0</v>
      </c>
      <c r="AC133">
        <v>0</v>
      </c>
      <c r="AD133">
        <v>0</v>
      </c>
      <c r="AE133">
        <v>-1</v>
      </c>
      <c r="AF133">
        <v>-50</v>
      </c>
      <c r="AG133" t="s">
        <v>535</v>
      </c>
      <c r="AH133">
        <v>0</v>
      </c>
      <c r="AI133" t="s">
        <v>535</v>
      </c>
      <c r="AJ133" t="s">
        <v>535</v>
      </c>
      <c r="AK133">
        <v>-3</v>
      </c>
      <c r="AL133">
        <v>-42.857142857100001</v>
      </c>
      <c r="AM133">
        <v>-2</v>
      </c>
      <c r="AN133">
        <v>-33.333333333299997</v>
      </c>
      <c r="AO133" t="s">
        <v>541</v>
      </c>
    </row>
    <row r="134" spans="1:41" x14ac:dyDescent="0.2">
      <c r="A134">
        <v>0</v>
      </c>
      <c r="B134">
        <v>0</v>
      </c>
      <c r="C134">
        <v>0</v>
      </c>
      <c r="D134">
        <v>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t="s">
        <v>541</v>
      </c>
    </row>
    <row r="135" spans="1:41" x14ac:dyDescent="0.2">
      <c r="A135">
        <v>164</v>
      </c>
      <c r="B135">
        <v>0</v>
      </c>
      <c r="C135" t="s">
        <v>535</v>
      </c>
      <c r="D135" t="s">
        <v>535</v>
      </c>
      <c r="E135">
        <v>29</v>
      </c>
      <c r="F135">
        <v>21.481481481500001</v>
      </c>
      <c r="G135">
        <v>14</v>
      </c>
      <c r="H135">
        <v>9.3333333333000006</v>
      </c>
      <c r="I135" t="s">
        <v>535</v>
      </c>
      <c r="J135">
        <v>0</v>
      </c>
      <c r="K135" t="s">
        <v>535</v>
      </c>
      <c r="L135" t="s">
        <v>535</v>
      </c>
      <c r="M135">
        <v>-2</v>
      </c>
      <c r="N135">
        <v>-18.181818181800001</v>
      </c>
      <c r="O135">
        <v>2</v>
      </c>
      <c r="P135">
        <v>28.571428571399998</v>
      </c>
      <c r="Q135" t="s">
        <v>535</v>
      </c>
      <c r="R135">
        <v>0</v>
      </c>
      <c r="S135" t="s">
        <v>535</v>
      </c>
      <c r="T135" t="s">
        <v>535</v>
      </c>
      <c r="U135">
        <v>12</v>
      </c>
      <c r="V135">
        <v>133.3333333333</v>
      </c>
      <c r="W135">
        <v>-1</v>
      </c>
      <c r="X135">
        <v>-4.5454545455000002</v>
      </c>
      <c r="Y135">
        <v>13</v>
      </c>
      <c r="Z135">
        <v>0</v>
      </c>
      <c r="AA135" t="s">
        <v>535</v>
      </c>
      <c r="AB135" t="s">
        <v>535</v>
      </c>
      <c r="AC135">
        <v>0</v>
      </c>
      <c r="AD135">
        <v>0</v>
      </c>
      <c r="AE135">
        <v>6</v>
      </c>
      <c r="AF135">
        <v>85.714285714300004</v>
      </c>
      <c r="AG135">
        <v>121</v>
      </c>
      <c r="AH135">
        <v>0</v>
      </c>
      <c r="AI135">
        <v>70</v>
      </c>
      <c r="AJ135">
        <v>51</v>
      </c>
      <c r="AK135">
        <v>19</v>
      </c>
      <c r="AL135">
        <v>18.627450980399999</v>
      </c>
      <c r="AM135">
        <v>7</v>
      </c>
      <c r="AN135">
        <v>6.1403508772000004</v>
      </c>
      <c r="AO135" t="s">
        <v>541</v>
      </c>
    </row>
    <row r="136" spans="1:41" x14ac:dyDescent="0.2">
      <c r="A136" t="s">
        <v>535</v>
      </c>
      <c r="B136">
        <v>0</v>
      </c>
      <c r="C136" t="s">
        <v>535</v>
      </c>
      <c r="D136" t="s">
        <v>535</v>
      </c>
      <c r="E136">
        <v>-22</v>
      </c>
      <c r="F136">
        <v>-18.487394957999999</v>
      </c>
      <c r="G136">
        <v>-24</v>
      </c>
      <c r="H136">
        <v>-19.834710743799999</v>
      </c>
      <c r="I136" t="s">
        <v>535</v>
      </c>
      <c r="J136">
        <v>0</v>
      </c>
      <c r="K136" t="s">
        <v>535</v>
      </c>
      <c r="L136" t="s">
        <v>535</v>
      </c>
      <c r="M136">
        <v>-4</v>
      </c>
      <c r="N136">
        <v>-28.571428571399998</v>
      </c>
      <c r="O136">
        <v>-13</v>
      </c>
      <c r="P136">
        <v>-56.5217391304</v>
      </c>
      <c r="Q136" t="s">
        <v>535</v>
      </c>
      <c r="R136">
        <v>0</v>
      </c>
      <c r="S136" t="s">
        <v>535</v>
      </c>
      <c r="T136" t="s">
        <v>535</v>
      </c>
      <c r="U136">
        <v>1</v>
      </c>
      <c r="V136">
        <v>4.5454545455000002</v>
      </c>
      <c r="W136">
        <v>3</v>
      </c>
      <c r="X136">
        <v>15</v>
      </c>
      <c r="Y136" t="s">
        <v>535</v>
      </c>
      <c r="Z136">
        <v>0</v>
      </c>
      <c r="AA136" t="s">
        <v>535</v>
      </c>
      <c r="AB136" t="s">
        <v>535</v>
      </c>
      <c r="AC136">
        <v>-10</v>
      </c>
      <c r="AD136">
        <v>-58.823529411800003</v>
      </c>
      <c r="AE136">
        <v>-7</v>
      </c>
      <c r="AF136">
        <v>-50</v>
      </c>
      <c r="AG136" t="s">
        <v>535</v>
      </c>
      <c r="AH136">
        <v>0</v>
      </c>
      <c r="AI136" t="s">
        <v>535</v>
      </c>
      <c r="AJ136">
        <v>24</v>
      </c>
      <c r="AK136">
        <v>-9</v>
      </c>
      <c r="AL136">
        <v>-13.6363636364</v>
      </c>
      <c r="AM136">
        <v>-7</v>
      </c>
      <c r="AN136">
        <v>-10.9375</v>
      </c>
      <c r="AO136" t="s">
        <v>541</v>
      </c>
    </row>
    <row r="137" spans="1:41" x14ac:dyDescent="0.2">
      <c r="A137" t="s">
        <v>535</v>
      </c>
      <c r="B137">
        <v>0</v>
      </c>
      <c r="C137" t="s">
        <v>535</v>
      </c>
      <c r="D137">
        <v>0</v>
      </c>
      <c r="E137">
        <v>-2</v>
      </c>
      <c r="F137">
        <v>-40</v>
      </c>
      <c r="G137">
        <v>-1</v>
      </c>
      <c r="H137">
        <v>-25</v>
      </c>
      <c r="I137">
        <v>0</v>
      </c>
      <c r="J137">
        <v>0</v>
      </c>
      <c r="K137">
        <v>0</v>
      </c>
      <c r="L137">
        <v>0</v>
      </c>
      <c r="M137">
        <v>0</v>
      </c>
      <c r="N137">
        <v>0</v>
      </c>
      <c r="O137">
        <v>-1</v>
      </c>
      <c r="P137">
        <v>-100</v>
      </c>
      <c r="Q137" t="s">
        <v>535</v>
      </c>
      <c r="R137">
        <v>0</v>
      </c>
      <c r="S137" t="s">
        <v>535</v>
      </c>
      <c r="T137">
        <v>0</v>
      </c>
      <c r="U137">
        <v>0</v>
      </c>
      <c r="V137">
        <v>0</v>
      </c>
      <c r="W137">
        <v>0</v>
      </c>
      <c r="X137">
        <v>0</v>
      </c>
      <c r="Y137" t="s">
        <v>535</v>
      </c>
      <c r="Z137">
        <v>0</v>
      </c>
      <c r="AA137" t="s">
        <v>535</v>
      </c>
      <c r="AB137">
        <v>0</v>
      </c>
      <c r="AC137">
        <v>1</v>
      </c>
      <c r="AD137">
        <v>0</v>
      </c>
      <c r="AE137">
        <v>1</v>
      </c>
      <c r="AF137">
        <v>0</v>
      </c>
      <c r="AG137" t="s">
        <v>535</v>
      </c>
      <c r="AH137">
        <v>0</v>
      </c>
      <c r="AI137" t="s">
        <v>535</v>
      </c>
      <c r="AJ137">
        <v>0</v>
      </c>
      <c r="AK137">
        <v>-3</v>
      </c>
      <c r="AL137">
        <v>-75</v>
      </c>
      <c r="AM137">
        <v>-1</v>
      </c>
      <c r="AN137">
        <v>-50</v>
      </c>
      <c r="AO137" t="s">
        <v>546</v>
      </c>
    </row>
    <row r="138" spans="1:41" x14ac:dyDescent="0.2">
      <c r="A138">
        <v>0</v>
      </c>
      <c r="B138">
        <v>0</v>
      </c>
      <c r="C138">
        <v>0</v>
      </c>
      <c r="D138">
        <v>0</v>
      </c>
      <c r="E138">
        <v>0</v>
      </c>
      <c r="F138">
        <v>0</v>
      </c>
      <c r="G138">
        <v>0</v>
      </c>
      <c r="H138">
        <v>0</v>
      </c>
      <c r="I138">
        <v>0</v>
      </c>
      <c r="J138">
        <v>0</v>
      </c>
      <c r="K138">
        <v>0</v>
      </c>
      <c r="L138">
        <v>0</v>
      </c>
      <c r="M138">
        <v>0</v>
      </c>
      <c r="N138">
        <v>0</v>
      </c>
      <c r="O138">
        <v>0</v>
      </c>
      <c r="P138">
        <v>0</v>
      </c>
      <c r="Q138">
        <v>0</v>
      </c>
      <c r="R138">
        <v>0</v>
      </c>
      <c r="S138">
        <v>0</v>
      </c>
      <c r="T138">
        <v>0</v>
      </c>
      <c r="U138">
        <v>0</v>
      </c>
      <c r="V138">
        <v>0</v>
      </c>
      <c r="W138">
        <v>0</v>
      </c>
      <c r="X138">
        <v>0</v>
      </c>
      <c r="Y138">
        <v>0</v>
      </c>
      <c r="Z138">
        <v>0</v>
      </c>
      <c r="AA138">
        <v>0</v>
      </c>
      <c r="AB138">
        <v>0</v>
      </c>
      <c r="AC138">
        <v>0</v>
      </c>
      <c r="AD138">
        <v>0</v>
      </c>
      <c r="AE138">
        <v>0</v>
      </c>
      <c r="AF138">
        <v>0</v>
      </c>
      <c r="AG138">
        <v>0</v>
      </c>
      <c r="AH138">
        <v>0</v>
      </c>
      <c r="AI138">
        <v>0</v>
      </c>
      <c r="AJ138">
        <v>0</v>
      </c>
      <c r="AK138">
        <v>0</v>
      </c>
      <c r="AL138">
        <v>0</v>
      </c>
      <c r="AM138">
        <v>0</v>
      </c>
      <c r="AN138">
        <v>0</v>
      </c>
      <c r="AO138" t="s">
        <v>541</v>
      </c>
    </row>
    <row r="139" spans="1:41" x14ac:dyDescent="0.2">
      <c r="A139">
        <v>120</v>
      </c>
      <c r="B139">
        <v>0</v>
      </c>
      <c r="C139">
        <v>75</v>
      </c>
      <c r="D139">
        <v>45</v>
      </c>
      <c r="E139">
        <v>3</v>
      </c>
      <c r="F139">
        <v>2.5641025641000001</v>
      </c>
      <c r="G139">
        <v>-9</v>
      </c>
      <c r="H139">
        <v>-6.9767441860000003</v>
      </c>
      <c r="I139">
        <v>12</v>
      </c>
      <c r="J139">
        <v>0</v>
      </c>
      <c r="K139" t="s">
        <v>535</v>
      </c>
      <c r="L139" t="s">
        <v>535</v>
      </c>
      <c r="M139">
        <v>-3</v>
      </c>
      <c r="N139">
        <v>-20</v>
      </c>
      <c r="O139">
        <v>-7</v>
      </c>
      <c r="P139">
        <v>-36.842105263199997</v>
      </c>
      <c r="Q139">
        <v>25</v>
      </c>
      <c r="R139">
        <v>0</v>
      </c>
      <c r="S139">
        <v>16</v>
      </c>
      <c r="T139">
        <v>9</v>
      </c>
      <c r="U139">
        <v>4</v>
      </c>
      <c r="V139">
        <v>19.047619047600001</v>
      </c>
      <c r="W139">
        <v>3</v>
      </c>
      <c r="X139">
        <v>13.6363636364</v>
      </c>
      <c r="Y139">
        <v>11</v>
      </c>
      <c r="Z139">
        <v>0</v>
      </c>
      <c r="AA139" t="s">
        <v>535</v>
      </c>
      <c r="AB139" t="s">
        <v>535</v>
      </c>
      <c r="AC139">
        <v>-5</v>
      </c>
      <c r="AD139">
        <v>-31.25</v>
      </c>
      <c r="AE139">
        <v>0</v>
      </c>
      <c r="AF139">
        <v>0</v>
      </c>
      <c r="AG139">
        <v>72</v>
      </c>
      <c r="AH139">
        <v>0</v>
      </c>
      <c r="AI139">
        <v>45</v>
      </c>
      <c r="AJ139">
        <v>27</v>
      </c>
      <c r="AK139">
        <v>7</v>
      </c>
      <c r="AL139">
        <v>10.7692307692</v>
      </c>
      <c r="AM139">
        <v>-5</v>
      </c>
      <c r="AN139">
        <v>-6.4935064935</v>
      </c>
      <c r="AO139" t="s">
        <v>541</v>
      </c>
    </row>
    <row r="140" spans="1:41" x14ac:dyDescent="0.2">
      <c r="A140">
        <v>93</v>
      </c>
      <c r="B140">
        <v>0</v>
      </c>
      <c r="C140">
        <v>59</v>
      </c>
      <c r="D140">
        <v>34</v>
      </c>
      <c r="E140">
        <v>0</v>
      </c>
      <c r="F140">
        <v>0</v>
      </c>
      <c r="G140">
        <v>-1</v>
      </c>
      <c r="H140">
        <v>-1.0638297872</v>
      </c>
      <c r="I140">
        <v>11</v>
      </c>
      <c r="J140">
        <v>0</v>
      </c>
      <c r="K140">
        <v>7</v>
      </c>
      <c r="L140">
        <v>4</v>
      </c>
      <c r="M140">
        <v>-1</v>
      </c>
      <c r="N140">
        <v>-8.3333333333000006</v>
      </c>
      <c r="O140">
        <v>0</v>
      </c>
      <c r="P140">
        <v>0</v>
      </c>
      <c r="Q140">
        <v>24</v>
      </c>
      <c r="R140">
        <v>0</v>
      </c>
      <c r="S140">
        <v>15</v>
      </c>
      <c r="T140">
        <v>9</v>
      </c>
      <c r="U140">
        <v>7</v>
      </c>
      <c r="V140">
        <v>41.176470588199997</v>
      </c>
      <c r="W140">
        <v>5</v>
      </c>
      <c r="X140">
        <v>26.315789473700001</v>
      </c>
      <c r="Y140">
        <v>10</v>
      </c>
      <c r="Z140">
        <v>0</v>
      </c>
      <c r="AA140" t="s">
        <v>535</v>
      </c>
      <c r="AB140" t="s">
        <v>535</v>
      </c>
      <c r="AC140">
        <v>-3</v>
      </c>
      <c r="AD140">
        <v>-23.076923076900002</v>
      </c>
      <c r="AE140">
        <v>2</v>
      </c>
      <c r="AF140">
        <v>25</v>
      </c>
      <c r="AG140">
        <v>48</v>
      </c>
      <c r="AH140">
        <v>0</v>
      </c>
      <c r="AI140">
        <v>32</v>
      </c>
      <c r="AJ140">
        <v>16</v>
      </c>
      <c r="AK140">
        <v>-3</v>
      </c>
      <c r="AL140">
        <v>-5.8823529411999997</v>
      </c>
      <c r="AM140">
        <v>-8</v>
      </c>
      <c r="AN140">
        <v>-14.285714285699999</v>
      </c>
      <c r="AO140" t="s">
        <v>541</v>
      </c>
    </row>
  </sheetData>
  <pageMargins left="0.7" right="0.7" top="0.78740157499999996" bottom="0.78740157499999996"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C8C809-A778-43B5-9A06-D7E34A064AF6}">
  <sheetPr codeName="Tabelle46"/>
  <dimension ref="A1:M124"/>
  <sheetViews>
    <sheetView showGridLines="0" zoomScaleNormal="100" zoomScaleSheetLayoutView="100" workbookViewId="0"/>
  </sheetViews>
  <sheetFormatPr baseColWidth="10" defaultRowHeight="14.25" x14ac:dyDescent="0.2"/>
  <cols>
    <col min="1" max="1" width="34.375" style="456" customWidth="1"/>
    <col min="2" max="6" width="5.875" style="456" customWidth="1"/>
    <col min="7" max="7" width="5.625" style="456" customWidth="1"/>
    <col min="8" max="13" width="5.875" style="456" customWidth="1"/>
    <col min="14" max="16384" width="11" style="456"/>
  </cols>
  <sheetData>
    <row r="1" spans="1:13" ht="35.25" customHeight="1" x14ac:dyDescent="0.2">
      <c r="A1" s="256"/>
      <c r="B1" s="256"/>
      <c r="C1" s="256"/>
      <c r="D1" s="324"/>
      <c r="E1" s="324"/>
      <c r="F1" s="324"/>
      <c r="G1" s="324"/>
      <c r="H1" s="324"/>
      <c r="I1" s="292"/>
      <c r="J1" s="324"/>
      <c r="K1" s="324"/>
      <c r="L1" s="324"/>
      <c r="M1" s="509" t="s">
        <v>68</v>
      </c>
    </row>
    <row r="2" spans="1:13" ht="10.9" customHeight="1" x14ac:dyDescent="0.2">
      <c r="A2" s="257"/>
      <c r="B2" s="257"/>
      <c r="C2" s="257"/>
      <c r="D2" s="270"/>
      <c r="E2" s="270"/>
      <c r="F2" s="270"/>
      <c r="G2" s="270"/>
      <c r="H2" s="270"/>
      <c r="I2" s="275"/>
      <c r="J2" s="270"/>
      <c r="K2" s="270"/>
      <c r="L2" s="270"/>
      <c r="M2" s="257"/>
    </row>
    <row r="3" spans="1:13" ht="19.899999999999999" customHeight="1" x14ac:dyDescent="0.2">
      <c r="A3" s="276" t="s">
        <v>502</v>
      </c>
      <c r="B3" s="276"/>
      <c r="C3" s="276"/>
      <c r="D3" s="276"/>
      <c r="E3" s="276"/>
      <c r="F3" s="276"/>
      <c r="G3" s="276"/>
      <c r="H3" s="276"/>
      <c r="I3" s="276"/>
      <c r="J3" s="276"/>
      <c r="K3" s="276"/>
      <c r="L3" s="276"/>
      <c r="M3" s="276"/>
    </row>
    <row r="4" spans="1:13" ht="10.9" customHeight="1" x14ac:dyDescent="0.2">
      <c r="A4" s="258" t="str">
        <f>INDEX('Steuerung Klapplisten'!A80:A84,'Steuerung Klapplisten'!A79)</f>
        <v>AA Bonn</v>
      </c>
      <c r="B4" s="258"/>
      <c r="C4" s="258"/>
      <c r="D4" s="258"/>
      <c r="E4" s="258"/>
      <c r="F4" s="258"/>
      <c r="G4" s="284"/>
      <c r="H4" s="284"/>
      <c r="I4" s="284"/>
      <c r="J4" s="284"/>
      <c r="K4" s="284"/>
      <c r="L4" s="284"/>
      <c r="M4" s="284"/>
    </row>
    <row r="5" spans="1:13" ht="10.9" customHeight="1" x14ac:dyDescent="0.2">
      <c r="A5" s="260" t="s">
        <v>584</v>
      </c>
      <c r="B5" s="260"/>
      <c r="C5" s="260"/>
      <c r="D5" s="260"/>
      <c r="E5" s="260"/>
      <c r="F5" s="260"/>
      <c r="G5" s="332"/>
      <c r="H5" s="332"/>
      <c r="I5" s="332"/>
      <c r="J5" s="317"/>
      <c r="K5" s="260"/>
      <c r="L5" s="265"/>
      <c r="M5" s="263"/>
    </row>
    <row r="6" spans="1:13" ht="10.9" customHeight="1" x14ac:dyDescent="0.2">
      <c r="A6" s="332"/>
      <c r="B6" s="332"/>
      <c r="C6" s="332"/>
      <c r="D6" s="332"/>
      <c r="E6" s="332"/>
      <c r="F6" s="332"/>
      <c r="G6" s="332"/>
      <c r="H6" s="332"/>
      <c r="I6" s="332"/>
      <c r="J6" s="332"/>
      <c r="K6" s="332"/>
      <c r="L6" s="265"/>
      <c r="M6" s="265"/>
    </row>
    <row r="7" spans="1:13" ht="43.5" customHeight="1" x14ac:dyDescent="0.2">
      <c r="A7" s="607" t="s">
        <v>504</v>
      </c>
      <c r="B7" s="621" t="s">
        <v>85</v>
      </c>
      <c r="C7" s="631"/>
      <c r="D7" s="631"/>
      <c r="E7" s="622"/>
      <c r="F7" s="625" t="s">
        <v>222</v>
      </c>
      <c r="G7" s="625"/>
      <c r="H7" s="625"/>
      <c r="I7" s="625"/>
      <c r="J7" s="638" t="s">
        <v>340</v>
      </c>
      <c r="K7" s="639"/>
      <c r="L7" s="624" t="s">
        <v>341</v>
      </c>
      <c r="M7" s="626"/>
    </row>
    <row r="8" spans="1:13" ht="43.5" customHeight="1" x14ac:dyDescent="0.2">
      <c r="A8" s="636"/>
      <c r="B8" s="634" t="s">
        <v>1</v>
      </c>
      <c r="C8" s="635"/>
      <c r="D8" s="634" t="s">
        <v>16</v>
      </c>
      <c r="E8" s="635"/>
      <c r="F8" s="624" t="s">
        <v>1</v>
      </c>
      <c r="G8" s="625"/>
      <c r="H8" s="624" t="s">
        <v>86</v>
      </c>
      <c r="I8" s="626"/>
      <c r="J8" s="640"/>
      <c r="K8" s="640"/>
      <c r="L8" s="634"/>
      <c r="M8" s="641"/>
    </row>
    <row r="9" spans="1:13" ht="32.25" customHeight="1" x14ac:dyDescent="0.2">
      <c r="A9" s="636"/>
      <c r="B9" s="513" t="s">
        <v>6</v>
      </c>
      <c r="C9" s="513" t="s">
        <v>280</v>
      </c>
      <c r="D9" s="513" t="s">
        <v>6</v>
      </c>
      <c r="E9" s="513" t="s">
        <v>280</v>
      </c>
      <c r="F9" s="513" t="s">
        <v>6</v>
      </c>
      <c r="G9" s="513" t="s">
        <v>280</v>
      </c>
      <c r="H9" s="513" t="s">
        <v>6</v>
      </c>
      <c r="I9" s="513" t="s">
        <v>280</v>
      </c>
      <c r="J9" s="513" t="s">
        <v>580</v>
      </c>
      <c r="K9" s="515" t="s">
        <v>282</v>
      </c>
      <c r="L9" s="513" t="s">
        <v>580</v>
      </c>
      <c r="M9" s="198" t="s">
        <v>282</v>
      </c>
    </row>
    <row r="10" spans="1:13" ht="10.9" customHeight="1" x14ac:dyDescent="0.2">
      <c r="A10" s="637"/>
      <c r="B10" s="211">
        <v>1</v>
      </c>
      <c r="C10" s="212">
        <v>2</v>
      </c>
      <c r="D10" s="517">
        <v>3</v>
      </c>
      <c r="E10" s="517">
        <v>4</v>
      </c>
      <c r="F10" s="517">
        <v>5</v>
      </c>
      <c r="G10" s="517">
        <v>6</v>
      </c>
      <c r="H10" s="517">
        <v>7</v>
      </c>
      <c r="I10" s="517">
        <v>8</v>
      </c>
      <c r="J10" s="517">
        <v>9</v>
      </c>
      <c r="K10" s="211">
        <v>10</v>
      </c>
      <c r="L10" s="518">
        <v>11</v>
      </c>
      <c r="M10" s="213">
        <v>12</v>
      </c>
    </row>
    <row r="11" spans="1:13" x14ac:dyDescent="0.2">
      <c r="A11" s="247" t="s">
        <v>1</v>
      </c>
      <c r="B11" s="214">
        <f ca="1">OFFSET('roh_3.1'!B1,'Steuerung Klapplisten'!$A$79*'Steuerung Klapplisten'!$D$34-'Steuerung Klapplisten'!$D$34,0)</f>
        <v>3151</v>
      </c>
      <c r="C11" s="215">
        <f ca="1">OFFSET('roh_3.1'!C1,'Steuerung Klapplisten'!$A$79*'Steuerung Klapplisten'!$D$34-'Steuerung Klapplisten'!$D$34,0)</f>
        <v>-6.4429928740999998</v>
      </c>
      <c r="D11" s="214">
        <f ca="1">OFFSET('roh_3.1'!D1,'Steuerung Klapplisten'!$A$79*'Steuerung Klapplisten'!$D$34-'Steuerung Klapplisten'!$D$34,0)</f>
        <v>1961</v>
      </c>
      <c r="E11" s="216">
        <f ca="1">OFFSET('roh_3.1'!E1,'Steuerung Klapplisten'!$A$79*'Steuerung Klapplisten'!$D$34-'Steuerung Klapplisten'!$D$34,0)</f>
        <v>-8.3216456288000007</v>
      </c>
      <c r="F11" s="217">
        <f ca="1">OFFSET('roh_3.1'!J1,'Steuerung Klapplisten'!$A$79*'Steuerung Klapplisten'!$D$34-'Steuerung Klapplisten'!$D$34,0)</f>
        <v>3100</v>
      </c>
      <c r="G11" s="215">
        <f ca="1">OFFSET('roh_3.1'!K1,'Steuerung Klapplisten'!$A$79*'Steuerung Klapplisten'!$D$34-'Steuerung Klapplisten'!$D$34,0)</f>
        <v>-9.9360836723000006</v>
      </c>
      <c r="H11" s="214">
        <f ca="1">OFFSET('roh_3.1'!L1,'Steuerung Klapplisten'!$A$79*'Steuerung Klapplisten'!$D$34-'Steuerung Klapplisten'!$D$34,0)</f>
        <v>2161</v>
      </c>
      <c r="I11" s="215">
        <f ca="1">OFFSET('roh_3.1'!M1,'Steuerung Klapplisten'!$A$79*'Steuerung Klapplisten'!$D$34-'Steuerung Klapplisten'!$D$34,0)</f>
        <v>-10.8865979381</v>
      </c>
      <c r="J11" s="218">
        <f ca="1">IFERROR(B11/F11*100,"x")</f>
        <v>101.64516129032258</v>
      </c>
      <c r="K11" s="219">
        <f ca="1">IFERROR(J11-OFFSET('roh_3.1'!F1,'Steuerung Klapplisten'!$A$79*'Steuerung Klapplisten'!$D$34-'Steuerung Klapplisten'!$D$34,0)/OFFSET('roh_3.1'!N1,'Steuerung Klapplisten'!$A$79*'Steuerung Klapplisten'!$D$34-'Steuerung Klapplisten'!$D$34,0)*100,"x")</f>
        <v>3.7950741316938661</v>
      </c>
      <c r="L11" s="217">
        <f ca="1">IFERROR(D11/H11*100,"x")</f>
        <v>90.745025451180013</v>
      </c>
      <c r="M11" s="219">
        <f ca="1">IFERROR(L11-OFFSET('roh_3.1'!H1,'Steuerung Klapplisten'!$A$79*'Steuerung Klapplisten'!$D$34-'Steuerung Klapplisten'!$D$34,0)/OFFSET('roh_3.1'!P1,'Steuerung Klapplisten'!$A$79*'Steuerung Klapplisten'!$D$34-'Steuerung Klapplisten'!$D$34,0)*100,"x")</f>
        <v>2.538839884169704</v>
      </c>
    </row>
    <row r="12" spans="1:13" x14ac:dyDescent="0.2">
      <c r="A12" s="380" t="s">
        <v>223</v>
      </c>
      <c r="B12" s="369"/>
      <c r="C12" s="370"/>
      <c r="D12" s="371"/>
      <c r="E12" s="372"/>
      <c r="F12" s="369"/>
      <c r="G12" s="370"/>
      <c r="H12" s="371"/>
      <c r="I12" s="372"/>
      <c r="J12" s="234"/>
      <c r="K12" s="381"/>
      <c r="L12" s="369"/>
      <c r="M12" s="373"/>
    </row>
    <row r="13" spans="1:13" x14ac:dyDescent="0.2">
      <c r="A13" s="197" t="s">
        <v>91</v>
      </c>
      <c r="B13" s="11">
        <f ca="1">OFFSET('roh_3.1'!B5,'Steuerung Klapplisten'!$A$79*'Steuerung Klapplisten'!$D$34-'Steuerung Klapplisten'!$D$34,0)</f>
        <v>10</v>
      </c>
      <c r="C13" s="12">
        <f ca="1">OFFSET('roh_3.1'!C5,'Steuerung Klapplisten'!$A$79*'Steuerung Klapplisten'!$D$34-'Steuerung Klapplisten'!$D$34,0)</f>
        <v>11.1111111111</v>
      </c>
      <c r="D13" s="2">
        <f ca="1">OFFSET('roh_3.1'!D5,'Steuerung Klapplisten'!$A$79*'Steuerung Klapplisten'!$D$34-'Steuerung Klapplisten'!$D$34,0)</f>
        <v>7</v>
      </c>
      <c r="E13" s="3">
        <f ca="1">OFFSET('roh_3.1'!E5,'Steuerung Klapplisten'!$A$79*'Steuerung Klapplisten'!$D$34-'Steuerung Klapplisten'!$D$34,0)</f>
        <v>0</v>
      </c>
      <c r="F13" s="11" t="str">
        <f ca="1">OFFSET('roh_3.1'!J5,'Steuerung Klapplisten'!$A$79*'Steuerung Klapplisten'!$D$34-'Steuerung Klapplisten'!$D$34,0)</f>
        <v>*</v>
      </c>
      <c r="G13" s="12">
        <f ca="1">OFFSET('roh_3.1'!K5,'Steuerung Klapplisten'!$A$79*'Steuerung Klapplisten'!$D$34-'Steuerung Klapplisten'!$D$34,0)</f>
        <v>-83.333333333300004</v>
      </c>
      <c r="H13" s="2" t="str">
        <f ca="1">OFFSET('roh_3.1'!L5,'Steuerung Klapplisten'!$A$79*'Steuerung Klapplisten'!$D$34-'Steuerung Klapplisten'!$D$34,0)</f>
        <v>*</v>
      </c>
      <c r="I13" s="3">
        <f ca="1">OFFSET('roh_3.1'!M5,'Steuerung Klapplisten'!$A$79*'Steuerung Klapplisten'!$D$34-'Steuerung Klapplisten'!$D$34,0)</f>
        <v>-80</v>
      </c>
      <c r="J13" s="11" t="str">
        <f ca="1">IFERROR(B13/F13*100,"x")</f>
        <v>x</v>
      </c>
      <c r="K13" s="2" t="str">
        <f ca="1">IFERROR(J13-OFFSET('roh_3.1'!F5,'Steuerung Klapplisten'!$A$79*'Steuerung Klapplisten'!$D$34-'Steuerung Klapplisten'!$D$34,0)/OFFSET('roh_3.1'!N5,'Steuerung Klapplisten'!$A$79*'Steuerung Klapplisten'!$D$34-'Steuerung Klapplisten'!$D$34,0)*100,"x")</f>
        <v>x</v>
      </c>
      <c r="L13" s="11" t="str">
        <f ca="1">IFERROR(D13/H13*100,"x")</f>
        <v>x</v>
      </c>
      <c r="M13" s="10" t="str">
        <f ca="1">IFERROR(L13-OFFSET('roh_3.1'!H5,'Steuerung Klapplisten'!$A$79*'Steuerung Klapplisten'!$D$34-'Steuerung Klapplisten'!$D$34,0)/OFFSET('roh_3.1'!P5,'Steuerung Klapplisten'!$A$79*'Steuerung Klapplisten'!$D$34-'Steuerung Klapplisten'!$D$34,0)*100,"x")</f>
        <v>x</v>
      </c>
    </row>
    <row r="14" spans="1:13" x14ac:dyDescent="0.2">
      <c r="A14" s="197" t="s">
        <v>92</v>
      </c>
      <c r="B14" s="11">
        <f ca="1">OFFSET('roh_3.1'!B6,'Steuerung Klapplisten'!$A$79*'Steuerung Klapplisten'!$D$34-'Steuerung Klapplisten'!$D$34,0)</f>
        <v>0</v>
      </c>
      <c r="C14" s="12">
        <f ca="1">OFFSET('roh_3.1'!C6,'Steuerung Klapplisten'!$A$79*'Steuerung Klapplisten'!$D$34-'Steuerung Klapplisten'!$D$34,0)</f>
        <v>0</v>
      </c>
      <c r="D14" s="2">
        <f ca="1">OFFSET('roh_3.1'!D6,'Steuerung Klapplisten'!$A$79*'Steuerung Klapplisten'!$D$34-'Steuerung Klapplisten'!$D$34,0)</f>
        <v>0</v>
      </c>
      <c r="E14" s="3">
        <f ca="1">OFFSET('roh_3.1'!E6,'Steuerung Klapplisten'!$A$79*'Steuerung Klapplisten'!$D$34-'Steuerung Klapplisten'!$D$34,0)</f>
        <v>0</v>
      </c>
      <c r="F14" s="11">
        <f ca="1">OFFSET('roh_3.1'!J6,'Steuerung Klapplisten'!$A$79*'Steuerung Klapplisten'!$D$34-'Steuerung Klapplisten'!$D$34,0)</f>
        <v>0</v>
      </c>
      <c r="G14" s="12">
        <f ca="1">OFFSET('roh_3.1'!K6,'Steuerung Klapplisten'!$A$79*'Steuerung Klapplisten'!$D$34-'Steuerung Klapplisten'!$D$34,0)</f>
        <v>0</v>
      </c>
      <c r="H14" s="2">
        <f ca="1">OFFSET('roh_3.1'!L6,'Steuerung Klapplisten'!$A$79*'Steuerung Klapplisten'!$D$34-'Steuerung Klapplisten'!$D$34,0)</f>
        <v>0</v>
      </c>
      <c r="I14" s="3">
        <f ca="1">OFFSET('roh_3.1'!M6,'Steuerung Klapplisten'!$A$79*'Steuerung Klapplisten'!$D$34-'Steuerung Klapplisten'!$D$34,0)</f>
        <v>0</v>
      </c>
      <c r="J14" s="11" t="str">
        <f t="shared" ref="J14:J65" ca="1" si="0">IFERROR(B14/F14*100,"x")</f>
        <v>x</v>
      </c>
      <c r="K14" s="2" t="str">
        <f ca="1">IFERROR(J14-OFFSET('roh_3.1'!F6,'Steuerung Klapplisten'!$A$79*'Steuerung Klapplisten'!$D$34-'Steuerung Klapplisten'!$D$34,0)/OFFSET('roh_3.1'!N6,'Steuerung Klapplisten'!$A$79*'Steuerung Klapplisten'!$D$34-'Steuerung Klapplisten'!$D$34,0)*100,"x")</f>
        <v>x</v>
      </c>
      <c r="L14" s="11" t="str">
        <f t="shared" ref="L14:L65" ca="1" si="1">IFERROR(D14/H14*100,"x")</f>
        <v>x</v>
      </c>
      <c r="M14" s="10" t="str">
        <f ca="1">IFERROR(L14-OFFSET('roh_3.1'!H6,'Steuerung Klapplisten'!$A$79*'Steuerung Klapplisten'!$D$34-'Steuerung Klapplisten'!$D$34,0)/OFFSET('roh_3.1'!P6,'Steuerung Klapplisten'!$A$79*'Steuerung Klapplisten'!$D$34-'Steuerung Klapplisten'!$D$34,0)*100,"x")</f>
        <v>x</v>
      </c>
    </row>
    <row r="15" spans="1:13" x14ac:dyDescent="0.2">
      <c r="A15" s="197" t="s">
        <v>93</v>
      </c>
      <c r="B15" s="11">
        <f ca="1">OFFSET('roh_3.1'!B7,'Steuerung Klapplisten'!$A$79*'Steuerung Klapplisten'!$D$34-'Steuerung Klapplisten'!$D$34,0)</f>
        <v>11</v>
      </c>
      <c r="C15" s="12">
        <f ca="1">OFFSET('roh_3.1'!C7,'Steuerung Klapplisten'!$A$79*'Steuerung Klapplisten'!$D$34-'Steuerung Klapplisten'!$D$34,0)</f>
        <v>37.5</v>
      </c>
      <c r="D15" s="2">
        <f ca="1">OFFSET('roh_3.1'!D7,'Steuerung Klapplisten'!$A$79*'Steuerung Klapplisten'!$D$34-'Steuerung Klapplisten'!$D$34,0)</f>
        <v>8</v>
      </c>
      <c r="E15" s="3">
        <f ca="1">OFFSET('roh_3.1'!E7,'Steuerung Klapplisten'!$A$79*'Steuerung Klapplisten'!$D$34-'Steuerung Klapplisten'!$D$34,0)</f>
        <v>166.6666666667</v>
      </c>
      <c r="F15" s="11">
        <f ca="1">OFFSET('roh_3.1'!J7,'Steuerung Klapplisten'!$A$79*'Steuerung Klapplisten'!$D$34-'Steuerung Klapplisten'!$D$34,0)</f>
        <v>0</v>
      </c>
      <c r="G15" s="12">
        <f ca="1">OFFSET('roh_3.1'!K7,'Steuerung Klapplisten'!$A$79*'Steuerung Klapplisten'!$D$34-'Steuerung Klapplisten'!$D$34,0)</f>
        <v>0</v>
      </c>
      <c r="H15" s="2">
        <f ca="1">OFFSET('roh_3.1'!L7,'Steuerung Klapplisten'!$A$79*'Steuerung Klapplisten'!$D$34-'Steuerung Klapplisten'!$D$34,0)</f>
        <v>0</v>
      </c>
      <c r="I15" s="3">
        <f ca="1">OFFSET('roh_3.1'!M7,'Steuerung Klapplisten'!$A$79*'Steuerung Klapplisten'!$D$34-'Steuerung Klapplisten'!$D$34,0)</f>
        <v>0</v>
      </c>
      <c r="J15" s="11" t="str">
        <f t="shared" ca="1" si="0"/>
        <v>x</v>
      </c>
      <c r="K15" s="2" t="str">
        <f ca="1">IFERROR(J15-OFFSET('roh_3.1'!F7,'Steuerung Klapplisten'!$A$79*'Steuerung Klapplisten'!$D$34-'Steuerung Klapplisten'!$D$34,0)/OFFSET('roh_3.1'!N7,'Steuerung Klapplisten'!$A$79*'Steuerung Klapplisten'!$D$34-'Steuerung Klapplisten'!$D$34,0)*100,"x")</f>
        <v>x</v>
      </c>
      <c r="L15" s="11" t="str">
        <f t="shared" ca="1" si="1"/>
        <v>x</v>
      </c>
      <c r="M15" s="10" t="str">
        <f ca="1">IFERROR(L15-OFFSET('roh_3.1'!H7,'Steuerung Klapplisten'!$A$79*'Steuerung Klapplisten'!$D$34-'Steuerung Klapplisten'!$D$34,0)/OFFSET('roh_3.1'!P7,'Steuerung Klapplisten'!$A$79*'Steuerung Klapplisten'!$D$34-'Steuerung Klapplisten'!$D$34,0)*100,"x")</f>
        <v>x</v>
      </c>
    </row>
    <row r="16" spans="1:13" x14ac:dyDescent="0.2">
      <c r="A16" s="197" t="s">
        <v>94</v>
      </c>
      <c r="B16" s="11">
        <f ca="1">OFFSET('roh_3.1'!B8,'Steuerung Klapplisten'!$A$79*'Steuerung Klapplisten'!$D$34-'Steuerung Klapplisten'!$D$34,0)</f>
        <v>0</v>
      </c>
      <c r="C16" s="12">
        <f ca="1">OFFSET('roh_3.1'!C8,'Steuerung Klapplisten'!$A$79*'Steuerung Klapplisten'!$D$34-'Steuerung Klapplisten'!$D$34,0)</f>
        <v>0</v>
      </c>
      <c r="D16" s="2">
        <f ca="1">OFFSET('roh_3.1'!D8,'Steuerung Klapplisten'!$A$79*'Steuerung Klapplisten'!$D$34-'Steuerung Klapplisten'!$D$34,0)</f>
        <v>0</v>
      </c>
      <c r="E16" s="3">
        <f ca="1">OFFSET('roh_3.1'!E8,'Steuerung Klapplisten'!$A$79*'Steuerung Klapplisten'!$D$34-'Steuerung Klapplisten'!$D$34,0)</f>
        <v>0</v>
      </c>
      <c r="F16" s="11">
        <f ca="1">OFFSET('roh_3.1'!J8,'Steuerung Klapplisten'!$A$79*'Steuerung Klapplisten'!$D$34-'Steuerung Klapplisten'!$D$34,0)</f>
        <v>0</v>
      </c>
      <c r="G16" s="12">
        <f ca="1">OFFSET('roh_3.1'!K8,'Steuerung Klapplisten'!$A$79*'Steuerung Klapplisten'!$D$34-'Steuerung Klapplisten'!$D$34,0)</f>
        <v>0</v>
      </c>
      <c r="H16" s="2">
        <f ca="1">OFFSET('roh_3.1'!L8,'Steuerung Klapplisten'!$A$79*'Steuerung Klapplisten'!$D$34-'Steuerung Klapplisten'!$D$34,0)</f>
        <v>0</v>
      </c>
      <c r="I16" s="3">
        <f ca="1">OFFSET('roh_3.1'!M8,'Steuerung Klapplisten'!$A$79*'Steuerung Klapplisten'!$D$34-'Steuerung Klapplisten'!$D$34,0)</f>
        <v>0</v>
      </c>
      <c r="J16" s="11" t="str">
        <f t="shared" ca="1" si="0"/>
        <v>x</v>
      </c>
      <c r="K16" s="2" t="str">
        <f ca="1">IFERROR(J16-OFFSET('roh_3.1'!F8,'Steuerung Klapplisten'!$A$79*'Steuerung Klapplisten'!$D$34-'Steuerung Klapplisten'!$D$34,0)/OFFSET('roh_3.1'!N8,'Steuerung Klapplisten'!$A$79*'Steuerung Klapplisten'!$D$34-'Steuerung Klapplisten'!$D$34,0)*100,"x")</f>
        <v>x</v>
      </c>
      <c r="L16" s="11" t="str">
        <f t="shared" ca="1" si="1"/>
        <v>x</v>
      </c>
      <c r="M16" s="10" t="str">
        <f ca="1">IFERROR(L16-OFFSET('roh_3.1'!H8,'Steuerung Klapplisten'!$A$79*'Steuerung Klapplisten'!$D$34-'Steuerung Klapplisten'!$D$34,0)/OFFSET('roh_3.1'!P8,'Steuerung Klapplisten'!$A$79*'Steuerung Klapplisten'!$D$34-'Steuerung Klapplisten'!$D$34,0)*100,"x")</f>
        <v>x</v>
      </c>
    </row>
    <row r="17" spans="1:13" x14ac:dyDescent="0.2">
      <c r="A17" s="197" t="s">
        <v>95</v>
      </c>
      <c r="B17" s="11">
        <f ca="1">OFFSET('roh_3.1'!B9,'Steuerung Klapplisten'!$A$79*'Steuerung Klapplisten'!$D$34-'Steuerung Klapplisten'!$D$34,0)</f>
        <v>12</v>
      </c>
      <c r="C17" s="12">
        <f ca="1">OFFSET('roh_3.1'!C9,'Steuerung Klapplisten'!$A$79*'Steuerung Klapplisten'!$D$34-'Steuerung Klapplisten'!$D$34,0)</f>
        <v>-25</v>
      </c>
      <c r="D17" s="2">
        <f ca="1">OFFSET('roh_3.1'!D9,'Steuerung Klapplisten'!$A$79*'Steuerung Klapplisten'!$D$34-'Steuerung Klapplisten'!$D$34,0)</f>
        <v>7</v>
      </c>
      <c r="E17" s="3">
        <f ca="1">OFFSET('roh_3.1'!E9,'Steuerung Klapplisten'!$A$79*'Steuerung Klapplisten'!$D$34-'Steuerung Klapplisten'!$D$34,0)</f>
        <v>-46.153846153800004</v>
      </c>
      <c r="F17" s="11" t="str">
        <f ca="1">OFFSET('roh_3.1'!J9,'Steuerung Klapplisten'!$A$79*'Steuerung Klapplisten'!$D$34-'Steuerung Klapplisten'!$D$34,0)</f>
        <v>*</v>
      </c>
      <c r="G17" s="12">
        <f ca="1">OFFSET('roh_3.1'!K9,'Steuerung Klapplisten'!$A$79*'Steuerung Klapplisten'!$D$34-'Steuerung Klapplisten'!$D$34,0)</f>
        <v>-60</v>
      </c>
      <c r="H17" s="2">
        <f ca="1">OFFSET('roh_3.1'!L9,'Steuerung Klapplisten'!$A$79*'Steuerung Klapplisten'!$D$34-'Steuerung Klapplisten'!$D$34,0)</f>
        <v>0</v>
      </c>
      <c r="I17" s="3">
        <f ca="1">OFFSET('roh_3.1'!M9,'Steuerung Klapplisten'!$A$79*'Steuerung Klapplisten'!$D$34-'Steuerung Klapplisten'!$D$34,0)</f>
        <v>-100</v>
      </c>
      <c r="J17" s="11" t="str">
        <f t="shared" ca="1" si="0"/>
        <v>x</v>
      </c>
      <c r="K17" s="2" t="str">
        <f ca="1">IFERROR(J17-OFFSET('roh_3.1'!F9,'Steuerung Klapplisten'!$A$79*'Steuerung Klapplisten'!$D$34-'Steuerung Klapplisten'!$D$34,0)/OFFSET('roh_3.1'!N9,'Steuerung Klapplisten'!$A$79*'Steuerung Klapplisten'!$D$34-'Steuerung Klapplisten'!$D$34,0)*100,"x")</f>
        <v>x</v>
      </c>
      <c r="L17" s="11" t="str">
        <f t="shared" ca="1" si="1"/>
        <v>x</v>
      </c>
      <c r="M17" s="10" t="str">
        <f ca="1">IFERROR(L17-OFFSET('roh_3.1'!H9,'Steuerung Klapplisten'!$A$79*'Steuerung Klapplisten'!$D$34-'Steuerung Klapplisten'!$D$34,0)/OFFSET('roh_3.1'!P9,'Steuerung Klapplisten'!$A$79*'Steuerung Klapplisten'!$D$34-'Steuerung Klapplisten'!$D$34,0)*100,"x")</f>
        <v>x</v>
      </c>
    </row>
    <row r="18" spans="1:13" x14ac:dyDescent="0.2">
      <c r="A18" s="197" t="s">
        <v>96</v>
      </c>
      <c r="B18" s="11">
        <f ca="1">OFFSET('roh_3.1'!B10,'Steuerung Klapplisten'!$A$79*'Steuerung Klapplisten'!$D$34-'Steuerung Klapplisten'!$D$34,0)</f>
        <v>0</v>
      </c>
      <c r="C18" s="12">
        <f ca="1">OFFSET('roh_3.1'!C10,'Steuerung Klapplisten'!$A$79*'Steuerung Klapplisten'!$D$34-'Steuerung Klapplisten'!$D$34,0)</f>
        <v>0</v>
      </c>
      <c r="D18" s="2">
        <f ca="1">OFFSET('roh_3.1'!D10,'Steuerung Klapplisten'!$A$79*'Steuerung Klapplisten'!$D$34-'Steuerung Klapplisten'!$D$34,0)</f>
        <v>0</v>
      </c>
      <c r="E18" s="3">
        <f ca="1">OFFSET('roh_3.1'!E10,'Steuerung Klapplisten'!$A$79*'Steuerung Klapplisten'!$D$34-'Steuerung Klapplisten'!$D$34,0)</f>
        <v>0</v>
      </c>
      <c r="F18" s="11">
        <f ca="1">OFFSET('roh_3.1'!J10,'Steuerung Klapplisten'!$A$79*'Steuerung Klapplisten'!$D$34-'Steuerung Klapplisten'!$D$34,0)</f>
        <v>0</v>
      </c>
      <c r="G18" s="12">
        <f ca="1">OFFSET('roh_3.1'!K10,'Steuerung Klapplisten'!$A$79*'Steuerung Klapplisten'!$D$34-'Steuerung Klapplisten'!$D$34,0)</f>
        <v>0</v>
      </c>
      <c r="H18" s="2">
        <f ca="1">OFFSET('roh_3.1'!L10,'Steuerung Klapplisten'!$A$79*'Steuerung Klapplisten'!$D$34-'Steuerung Klapplisten'!$D$34,0)</f>
        <v>0</v>
      </c>
      <c r="I18" s="3">
        <f ca="1">OFFSET('roh_3.1'!M10,'Steuerung Klapplisten'!$A$79*'Steuerung Klapplisten'!$D$34-'Steuerung Klapplisten'!$D$34,0)</f>
        <v>0</v>
      </c>
      <c r="J18" s="11" t="str">
        <f t="shared" ca="1" si="0"/>
        <v>x</v>
      </c>
      <c r="K18" s="2" t="str">
        <f ca="1">IFERROR(J18-OFFSET('roh_3.1'!F10,'Steuerung Klapplisten'!$A$79*'Steuerung Klapplisten'!$D$34-'Steuerung Klapplisten'!$D$34,0)/OFFSET('roh_3.1'!N10,'Steuerung Klapplisten'!$A$79*'Steuerung Klapplisten'!$D$34-'Steuerung Klapplisten'!$D$34,0)*100,"x")</f>
        <v>x</v>
      </c>
      <c r="L18" s="11" t="str">
        <f t="shared" ca="1" si="1"/>
        <v>x</v>
      </c>
      <c r="M18" s="10" t="str">
        <f ca="1">IFERROR(L18-OFFSET('roh_3.1'!H10,'Steuerung Klapplisten'!$A$79*'Steuerung Klapplisten'!$D$34-'Steuerung Klapplisten'!$D$34,0)/OFFSET('roh_3.1'!P10,'Steuerung Klapplisten'!$A$79*'Steuerung Klapplisten'!$D$34-'Steuerung Klapplisten'!$D$34,0)*100,"x")</f>
        <v>x</v>
      </c>
    </row>
    <row r="19" spans="1:13" x14ac:dyDescent="0.2">
      <c r="A19" s="197" t="s">
        <v>97</v>
      </c>
      <c r="B19" s="11">
        <f ca="1">OFFSET('roh_3.1'!B11,'Steuerung Klapplisten'!$A$79*'Steuerung Klapplisten'!$D$34-'Steuerung Klapplisten'!$D$34,0)</f>
        <v>7</v>
      </c>
      <c r="C19" s="12">
        <f ca="1">OFFSET('roh_3.1'!C11,'Steuerung Klapplisten'!$A$79*'Steuerung Klapplisten'!$D$34-'Steuerung Klapplisten'!$D$34,0)</f>
        <v>-50</v>
      </c>
      <c r="D19" s="2">
        <f ca="1">OFFSET('roh_3.1'!D11,'Steuerung Klapplisten'!$A$79*'Steuerung Klapplisten'!$D$34-'Steuerung Klapplisten'!$D$34,0)</f>
        <v>5</v>
      </c>
      <c r="E19" s="3">
        <f ca="1">OFFSET('roh_3.1'!E11,'Steuerung Klapplisten'!$A$79*'Steuerung Klapplisten'!$D$34-'Steuerung Klapplisten'!$D$34,0)</f>
        <v>-50</v>
      </c>
      <c r="F19" s="11">
        <f ca="1">OFFSET('roh_3.1'!J11,'Steuerung Klapplisten'!$A$79*'Steuerung Klapplisten'!$D$34-'Steuerung Klapplisten'!$D$34,0)</f>
        <v>11</v>
      </c>
      <c r="G19" s="12" t="str">
        <f ca="1">OFFSET('roh_3.1'!K11,'Steuerung Klapplisten'!$A$79*'Steuerung Klapplisten'!$D$34-'Steuerung Klapplisten'!$D$34,0)</f>
        <v>.x</v>
      </c>
      <c r="H19" s="2" t="str">
        <f ca="1">OFFSET('roh_3.1'!L11,'Steuerung Klapplisten'!$A$79*'Steuerung Klapplisten'!$D$34-'Steuerung Klapplisten'!$D$34,0)</f>
        <v>*</v>
      </c>
      <c r="I19" s="3">
        <f ca="1">OFFSET('roh_3.1'!M11,'Steuerung Klapplisten'!$A$79*'Steuerung Klapplisten'!$D$34-'Steuerung Klapplisten'!$D$34,0)</f>
        <v>0</v>
      </c>
      <c r="J19" s="11">
        <f t="shared" ca="1" si="0"/>
        <v>63.636363636363633</v>
      </c>
      <c r="K19" s="2" t="str">
        <f ca="1">IFERROR(J19-OFFSET('roh_3.1'!F11,'Steuerung Klapplisten'!$A$79*'Steuerung Klapplisten'!$D$34-'Steuerung Klapplisten'!$D$34,0)/OFFSET('roh_3.1'!N11,'Steuerung Klapplisten'!$A$79*'Steuerung Klapplisten'!$D$34-'Steuerung Klapplisten'!$D$34,0)*100,"x")</f>
        <v>x</v>
      </c>
      <c r="L19" s="11" t="str">
        <f t="shared" ca="1" si="1"/>
        <v>x</v>
      </c>
      <c r="M19" s="10" t="str">
        <f ca="1">IFERROR(L19-OFFSET('roh_3.1'!H11,'Steuerung Klapplisten'!$A$79*'Steuerung Klapplisten'!$D$34-'Steuerung Klapplisten'!$D$34,0)/OFFSET('roh_3.1'!P11,'Steuerung Klapplisten'!$A$79*'Steuerung Klapplisten'!$D$34-'Steuerung Klapplisten'!$D$34,0)*100,"x")</f>
        <v>x</v>
      </c>
    </row>
    <row r="20" spans="1:13" x14ac:dyDescent="0.2">
      <c r="A20" s="197" t="s">
        <v>98</v>
      </c>
      <c r="B20" s="11">
        <f ca="1">OFFSET('roh_3.1'!B12,'Steuerung Klapplisten'!$A$79*'Steuerung Klapplisten'!$D$34-'Steuerung Klapplisten'!$D$34,0)</f>
        <v>45</v>
      </c>
      <c r="C20" s="12">
        <f ca="1">OFFSET('roh_3.1'!C12,'Steuerung Klapplisten'!$A$79*'Steuerung Klapplisten'!$D$34-'Steuerung Klapplisten'!$D$34,0)</f>
        <v>7.1428571428999996</v>
      </c>
      <c r="D20" s="2">
        <f ca="1">OFFSET('roh_3.1'!D12,'Steuerung Klapplisten'!$A$79*'Steuerung Klapplisten'!$D$34-'Steuerung Klapplisten'!$D$34,0)</f>
        <v>32</v>
      </c>
      <c r="E20" s="3">
        <f ca="1">OFFSET('roh_3.1'!E12,'Steuerung Klapplisten'!$A$79*'Steuerung Klapplisten'!$D$34-'Steuerung Klapplisten'!$D$34,0)</f>
        <v>23.076923076900002</v>
      </c>
      <c r="F20" s="11">
        <f ca="1">OFFSET('roh_3.1'!J12,'Steuerung Klapplisten'!$A$79*'Steuerung Klapplisten'!$D$34-'Steuerung Klapplisten'!$D$34,0)</f>
        <v>23</v>
      </c>
      <c r="G20" s="12">
        <f ca="1">OFFSET('roh_3.1'!K12,'Steuerung Klapplisten'!$A$79*'Steuerung Klapplisten'!$D$34-'Steuerung Klapplisten'!$D$34,0)</f>
        <v>-30.303030303</v>
      </c>
      <c r="H20" s="2">
        <f ca="1">OFFSET('roh_3.1'!L12,'Steuerung Klapplisten'!$A$79*'Steuerung Klapplisten'!$D$34-'Steuerung Klapplisten'!$D$34,0)</f>
        <v>21</v>
      </c>
      <c r="I20" s="3">
        <f ca="1">OFFSET('roh_3.1'!M12,'Steuerung Klapplisten'!$A$79*'Steuerung Klapplisten'!$D$34-'Steuerung Klapplisten'!$D$34,0)</f>
        <v>-27.5862068966</v>
      </c>
      <c r="J20" s="11">
        <f t="shared" ca="1" si="0"/>
        <v>195.65217391304347</v>
      </c>
      <c r="K20" s="2">
        <f ca="1">IFERROR(J20-OFFSET('roh_3.1'!F12,'Steuerung Klapplisten'!$A$79*'Steuerung Klapplisten'!$D$34-'Steuerung Klapplisten'!$D$34,0)/OFFSET('roh_3.1'!N12,'Steuerung Klapplisten'!$A$79*'Steuerung Klapplisten'!$D$34-'Steuerung Klapplisten'!$D$34,0)*100,"x")</f>
        <v>68.379446640316203</v>
      </c>
      <c r="L20" s="11">
        <f t="shared" ca="1" si="1"/>
        <v>152.38095238095238</v>
      </c>
      <c r="M20" s="10">
        <f ca="1">IFERROR(L20-OFFSET('roh_3.1'!H12,'Steuerung Klapplisten'!$A$79*'Steuerung Klapplisten'!$D$34-'Steuerung Klapplisten'!$D$34,0)/OFFSET('roh_3.1'!P12,'Steuerung Klapplisten'!$A$79*'Steuerung Klapplisten'!$D$34-'Steuerung Klapplisten'!$D$34,0)*100,"x")</f>
        <v>62.725779967159269</v>
      </c>
    </row>
    <row r="21" spans="1:13" x14ac:dyDescent="0.2">
      <c r="A21" s="197" t="s">
        <v>99</v>
      </c>
      <c r="B21" s="11">
        <f ca="1">OFFSET('roh_3.1'!B13,'Steuerung Klapplisten'!$A$79*'Steuerung Klapplisten'!$D$34-'Steuerung Klapplisten'!$D$34,0)</f>
        <v>5</v>
      </c>
      <c r="C21" s="12">
        <f ca="1">OFFSET('roh_3.1'!C13,'Steuerung Klapplisten'!$A$79*'Steuerung Klapplisten'!$D$34-'Steuerung Klapplisten'!$D$34,0)</f>
        <v>25</v>
      </c>
      <c r="D21" s="2" t="str">
        <f ca="1">OFFSET('roh_3.1'!D13,'Steuerung Klapplisten'!$A$79*'Steuerung Klapplisten'!$D$34-'Steuerung Klapplisten'!$D$34,0)</f>
        <v>*</v>
      </c>
      <c r="E21" s="3">
        <f ca="1">OFFSET('roh_3.1'!E13,'Steuerung Klapplisten'!$A$79*'Steuerung Klapplisten'!$D$34-'Steuerung Klapplisten'!$D$34,0)</f>
        <v>0</v>
      </c>
      <c r="F21" s="11" t="str">
        <f ca="1">OFFSET('roh_3.1'!J13,'Steuerung Klapplisten'!$A$79*'Steuerung Klapplisten'!$D$34-'Steuerung Klapplisten'!$D$34,0)</f>
        <v>*</v>
      </c>
      <c r="G21" s="12">
        <f ca="1">OFFSET('roh_3.1'!K13,'Steuerung Klapplisten'!$A$79*'Steuerung Klapplisten'!$D$34-'Steuerung Klapplisten'!$D$34,0)</f>
        <v>-50</v>
      </c>
      <c r="H21" s="2" t="str">
        <f ca="1">OFFSET('roh_3.1'!L13,'Steuerung Klapplisten'!$A$79*'Steuerung Klapplisten'!$D$34-'Steuerung Klapplisten'!$D$34,0)</f>
        <v>*</v>
      </c>
      <c r="I21" s="3">
        <f ca="1">OFFSET('roh_3.1'!M13,'Steuerung Klapplisten'!$A$79*'Steuerung Klapplisten'!$D$34-'Steuerung Klapplisten'!$D$34,0)</f>
        <v>-50</v>
      </c>
      <c r="J21" s="11" t="str">
        <f t="shared" ca="1" si="0"/>
        <v>x</v>
      </c>
      <c r="K21" s="2" t="str">
        <f ca="1">IFERROR(J21-OFFSET('roh_3.1'!F13,'Steuerung Klapplisten'!$A$79*'Steuerung Klapplisten'!$D$34-'Steuerung Klapplisten'!$D$34,0)/OFFSET('roh_3.1'!N13,'Steuerung Klapplisten'!$A$79*'Steuerung Klapplisten'!$D$34-'Steuerung Klapplisten'!$D$34,0)*100,"x")</f>
        <v>x</v>
      </c>
      <c r="L21" s="11" t="str">
        <f t="shared" ca="1" si="1"/>
        <v>x</v>
      </c>
      <c r="M21" s="10" t="str">
        <f ca="1">IFERROR(L21-OFFSET('roh_3.1'!H13,'Steuerung Klapplisten'!$A$79*'Steuerung Klapplisten'!$D$34-'Steuerung Klapplisten'!$D$34,0)/OFFSET('roh_3.1'!P13,'Steuerung Klapplisten'!$A$79*'Steuerung Klapplisten'!$D$34-'Steuerung Klapplisten'!$D$34,0)*100,"x")</f>
        <v>x</v>
      </c>
    </row>
    <row r="22" spans="1:13" x14ac:dyDescent="0.2">
      <c r="A22" s="197" t="s">
        <v>100</v>
      </c>
      <c r="B22" s="11">
        <f ca="1">OFFSET('roh_3.1'!B14,'Steuerung Klapplisten'!$A$79*'Steuerung Klapplisten'!$D$34-'Steuerung Klapplisten'!$D$34,0)</f>
        <v>0</v>
      </c>
      <c r="C22" s="12">
        <f ca="1">OFFSET('roh_3.1'!C14,'Steuerung Klapplisten'!$A$79*'Steuerung Klapplisten'!$D$34-'Steuerung Klapplisten'!$D$34,0)</f>
        <v>0</v>
      </c>
      <c r="D22" s="2">
        <f ca="1">OFFSET('roh_3.1'!D14,'Steuerung Klapplisten'!$A$79*'Steuerung Klapplisten'!$D$34-'Steuerung Klapplisten'!$D$34,0)</f>
        <v>0</v>
      </c>
      <c r="E22" s="3">
        <f ca="1">OFFSET('roh_3.1'!E14,'Steuerung Klapplisten'!$A$79*'Steuerung Klapplisten'!$D$34-'Steuerung Klapplisten'!$D$34,0)</f>
        <v>0</v>
      </c>
      <c r="F22" s="11">
        <f ca="1">OFFSET('roh_3.1'!J14,'Steuerung Klapplisten'!$A$79*'Steuerung Klapplisten'!$D$34-'Steuerung Klapplisten'!$D$34,0)</f>
        <v>0</v>
      </c>
      <c r="G22" s="12">
        <f ca="1">OFFSET('roh_3.1'!K14,'Steuerung Klapplisten'!$A$79*'Steuerung Klapplisten'!$D$34-'Steuerung Klapplisten'!$D$34,0)</f>
        <v>0</v>
      </c>
      <c r="H22" s="2">
        <f ca="1">OFFSET('roh_3.1'!L14,'Steuerung Klapplisten'!$A$79*'Steuerung Klapplisten'!$D$34-'Steuerung Klapplisten'!$D$34,0)</f>
        <v>0</v>
      </c>
      <c r="I22" s="3">
        <f ca="1">OFFSET('roh_3.1'!M14,'Steuerung Klapplisten'!$A$79*'Steuerung Klapplisten'!$D$34-'Steuerung Klapplisten'!$D$34,0)</f>
        <v>0</v>
      </c>
      <c r="J22" s="11" t="str">
        <f t="shared" ca="1" si="0"/>
        <v>x</v>
      </c>
      <c r="K22" s="2" t="str">
        <f ca="1">IFERROR(J22-OFFSET('roh_3.1'!F14,'Steuerung Klapplisten'!$A$79*'Steuerung Klapplisten'!$D$34-'Steuerung Klapplisten'!$D$34,0)/OFFSET('roh_3.1'!N14,'Steuerung Klapplisten'!$A$79*'Steuerung Klapplisten'!$D$34-'Steuerung Klapplisten'!$D$34,0)*100,"x")</f>
        <v>x</v>
      </c>
      <c r="L22" s="11" t="str">
        <f t="shared" ca="1" si="1"/>
        <v>x</v>
      </c>
      <c r="M22" s="10" t="str">
        <f ca="1">IFERROR(L22-OFFSET('roh_3.1'!H14,'Steuerung Klapplisten'!$A$79*'Steuerung Klapplisten'!$D$34-'Steuerung Klapplisten'!$D$34,0)/OFFSET('roh_3.1'!P14,'Steuerung Klapplisten'!$A$79*'Steuerung Klapplisten'!$D$34-'Steuerung Klapplisten'!$D$34,0)*100,"x")</f>
        <v>x</v>
      </c>
    </row>
    <row r="23" spans="1:13" x14ac:dyDescent="0.2">
      <c r="A23" s="197" t="s">
        <v>101</v>
      </c>
      <c r="B23" s="11">
        <f ca="1">OFFSET('roh_3.1'!B15,'Steuerung Klapplisten'!$A$79*'Steuerung Klapplisten'!$D$34-'Steuerung Klapplisten'!$D$34,0)</f>
        <v>0</v>
      </c>
      <c r="C23" s="12">
        <f ca="1">OFFSET('roh_3.1'!C15,'Steuerung Klapplisten'!$A$79*'Steuerung Klapplisten'!$D$34-'Steuerung Klapplisten'!$D$34,0)</f>
        <v>0</v>
      </c>
      <c r="D23" s="2">
        <f ca="1">OFFSET('roh_3.1'!D15,'Steuerung Klapplisten'!$A$79*'Steuerung Klapplisten'!$D$34-'Steuerung Klapplisten'!$D$34,0)</f>
        <v>0</v>
      </c>
      <c r="E23" s="3">
        <f ca="1">OFFSET('roh_3.1'!E15,'Steuerung Klapplisten'!$A$79*'Steuerung Klapplisten'!$D$34-'Steuerung Klapplisten'!$D$34,0)</f>
        <v>0</v>
      </c>
      <c r="F23" s="11" t="str">
        <f ca="1">OFFSET('roh_3.1'!J15,'Steuerung Klapplisten'!$A$79*'Steuerung Klapplisten'!$D$34-'Steuerung Klapplisten'!$D$34,0)</f>
        <v>*</v>
      </c>
      <c r="G23" s="12">
        <f ca="1">OFFSET('roh_3.1'!K15,'Steuerung Klapplisten'!$A$79*'Steuerung Klapplisten'!$D$34-'Steuerung Klapplisten'!$D$34,0)</f>
        <v>-66.666666666699996</v>
      </c>
      <c r="H23" s="2" t="str">
        <f ca="1">OFFSET('roh_3.1'!L15,'Steuerung Klapplisten'!$A$79*'Steuerung Klapplisten'!$D$34-'Steuerung Klapplisten'!$D$34,0)</f>
        <v>*</v>
      </c>
      <c r="I23" s="3">
        <f ca="1">OFFSET('roh_3.1'!M15,'Steuerung Klapplisten'!$A$79*'Steuerung Klapplisten'!$D$34-'Steuerung Klapplisten'!$D$34,0)</f>
        <v>-66.666666666699996</v>
      </c>
      <c r="J23" s="11" t="str">
        <f t="shared" ca="1" si="0"/>
        <v>x</v>
      </c>
      <c r="K23" s="2" t="str">
        <f ca="1">IFERROR(J23-OFFSET('roh_3.1'!F15,'Steuerung Klapplisten'!$A$79*'Steuerung Klapplisten'!$D$34-'Steuerung Klapplisten'!$D$34,0)/OFFSET('roh_3.1'!N15,'Steuerung Klapplisten'!$A$79*'Steuerung Klapplisten'!$D$34-'Steuerung Klapplisten'!$D$34,0)*100,"x")</f>
        <v>x</v>
      </c>
      <c r="L23" s="11" t="str">
        <f t="shared" ca="1" si="1"/>
        <v>x</v>
      </c>
      <c r="M23" s="10" t="str">
        <f ca="1">IFERROR(L23-OFFSET('roh_3.1'!H15,'Steuerung Klapplisten'!$A$79*'Steuerung Klapplisten'!$D$34-'Steuerung Klapplisten'!$D$34,0)/OFFSET('roh_3.1'!P15,'Steuerung Klapplisten'!$A$79*'Steuerung Klapplisten'!$D$34-'Steuerung Klapplisten'!$D$34,0)*100,"x")</f>
        <v>x</v>
      </c>
    </row>
    <row r="24" spans="1:13" x14ac:dyDescent="0.2">
      <c r="A24" s="197" t="s">
        <v>102</v>
      </c>
      <c r="B24" s="11">
        <f ca="1">OFFSET('roh_3.1'!B16,'Steuerung Klapplisten'!$A$79*'Steuerung Klapplisten'!$D$34-'Steuerung Klapplisten'!$D$34,0)</f>
        <v>0</v>
      </c>
      <c r="C24" s="12">
        <f ca="1">OFFSET('roh_3.1'!C16,'Steuerung Klapplisten'!$A$79*'Steuerung Klapplisten'!$D$34-'Steuerung Klapplisten'!$D$34,0)</f>
        <v>0</v>
      </c>
      <c r="D24" s="2">
        <f ca="1">OFFSET('roh_3.1'!D16,'Steuerung Klapplisten'!$A$79*'Steuerung Klapplisten'!$D$34-'Steuerung Klapplisten'!$D$34,0)</f>
        <v>0</v>
      </c>
      <c r="E24" s="3">
        <f ca="1">OFFSET('roh_3.1'!E16,'Steuerung Klapplisten'!$A$79*'Steuerung Klapplisten'!$D$34-'Steuerung Klapplisten'!$D$34,0)</f>
        <v>0</v>
      </c>
      <c r="F24" s="11">
        <f ca="1">OFFSET('roh_3.1'!J16,'Steuerung Klapplisten'!$A$79*'Steuerung Klapplisten'!$D$34-'Steuerung Klapplisten'!$D$34,0)</f>
        <v>11</v>
      </c>
      <c r="G24" s="12">
        <f ca="1">OFFSET('roh_3.1'!K16,'Steuerung Klapplisten'!$A$79*'Steuerung Klapplisten'!$D$34-'Steuerung Klapplisten'!$D$34,0)</f>
        <v>-8.3333333333000006</v>
      </c>
      <c r="H24" s="2">
        <f ca="1">OFFSET('roh_3.1'!L16,'Steuerung Klapplisten'!$A$79*'Steuerung Klapplisten'!$D$34-'Steuerung Klapplisten'!$D$34,0)</f>
        <v>10</v>
      </c>
      <c r="I24" s="3">
        <f ca="1">OFFSET('roh_3.1'!M16,'Steuerung Klapplisten'!$A$79*'Steuerung Klapplisten'!$D$34-'Steuerung Klapplisten'!$D$34,0)</f>
        <v>-16.666666666699999</v>
      </c>
      <c r="J24" s="11">
        <f t="shared" ca="1" si="0"/>
        <v>0</v>
      </c>
      <c r="K24" s="2">
        <f ca="1">IFERROR(J24-OFFSET('roh_3.1'!F16,'Steuerung Klapplisten'!$A$79*'Steuerung Klapplisten'!$D$34-'Steuerung Klapplisten'!$D$34,0)/OFFSET('roh_3.1'!N16,'Steuerung Klapplisten'!$A$79*'Steuerung Klapplisten'!$D$34-'Steuerung Klapplisten'!$D$34,0)*100,"x")</f>
        <v>0</v>
      </c>
      <c r="L24" s="11">
        <f t="shared" ca="1" si="1"/>
        <v>0</v>
      </c>
      <c r="M24" s="10">
        <f ca="1">IFERROR(L24-OFFSET('roh_3.1'!H16,'Steuerung Klapplisten'!$A$79*'Steuerung Klapplisten'!$D$34-'Steuerung Klapplisten'!$D$34,0)/OFFSET('roh_3.1'!P16,'Steuerung Klapplisten'!$A$79*'Steuerung Klapplisten'!$D$34-'Steuerung Klapplisten'!$D$34,0)*100,"x")</f>
        <v>0</v>
      </c>
    </row>
    <row r="25" spans="1:13" x14ac:dyDescent="0.2">
      <c r="A25" s="197" t="s">
        <v>103</v>
      </c>
      <c r="B25" s="11">
        <f ca="1">OFFSET('roh_3.1'!B17,'Steuerung Klapplisten'!$A$79*'Steuerung Klapplisten'!$D$34-'Steuerung Klapplisten'!$D$34,0)</f>
        <v>0</v>
      </c>
      <c r="C25" s="12">
        <f ca="1">OFFSET('roh_3.1'!C17,'Steuerung Klapplisten'!$A$79*'Steuerung Klapplisten'!$D$34-'Steuerung Klapplisten'!$D$34,0)</f>
        <v>-100</v>
      </c>
      <c r="D25" s="2">
        <f ca="1">OFFSET('roh_3.1'!D17,'Steuerung Klapplisten'!$A$79*'Steuerung Klapplisten'!$D$34-'Steuerung Klapplisten'!$D$34,0)</f>
        <v>0</v>
      </c>
      <c r="E25" s="3">
        <f ca="1">OFFSET('roh_3.1'!E17,'Steuerung Klapplisten'!$A$79*'Steuerung Klapplisten'!$D$34-'Steuerung Klapplisten'!$D$34,0)</f>
        <v>-100</v>
      </c>
      <c r="F25" s="11">
        <f ca="1">OFFSET('roh_3.1'!J17,'Steuerung Klapplisten'!$A$79*'Steuerung Klapplisten'!$D$34-'Steuerung Klapplisten'!$D$34,0)</f>
        <v>3</v>
      </c>
      <c r="G25" s="12">
        <f ca="1">OFFSET('roh_3.1'!K17,'Steuerung Klapplisten'!$A$79*'Steuerung Klapplisten'!$D$34-'Steuerung Klapplisten'!$D$34,0)</f>
        <v>0</v>
      </c>
      <c r="H25" s="2">
        <f ca="1">OFFSET('roh_3.1'!L17,'Steuerung Klapplisten'!$A$79*'Steuerung Klapplisten'!$D$34-'Steuerung Klapplisten'!$D$34,0)</f>
        <v>3</v>
      </c>
      <c r="I25" s="3">
        <f ca="1">OFFSET('roh_3.1'!M17,'Steuerung Klapplisten'!$A$79*'Steuerung Klapplisten'!$D$34-'Steuerung Klapplisten'!$D$34,0)</f>
        <v>0</v>
      </c>
      <c r="J25" s="11">
        <f t="shared" ca="1" si="0"/>
        <v>0</v>
      </c>
      <c r="K25" s="2" t="str">
        <f ca="1">IFERROR(J25-OFFSET('roh_3.1'!F17,'Steuerung Klapplisten'!$A$79*'Steuerung Klapplisten'!$D$34-'Steuerung Klapplisten'!$D$34,0)/OFFSET('roh_3.1'!N17,'Steuerung Klapplisten'!$A$79*'Steuerung Klapplisten'!$D$34-'Steuerung Klapplisten'!$D$34,0)*100,"x")</f>
        <v>x</v>
      </c>
      <c r="L25" s="11">
        <f t="shared" ca="1" si="1"/>
        <v>0</v>
      </c>
      <c r="M25" s="10" t="str">
        <f ca="1">IFERROR(L25-OFFSET('roh_3.1'!H17,'Steuerung Klapplisten'!$A$79*'Steuerung Klapplisten'!$D$34-'Steuerung Klapplisten'!$D$34,0)/OFFSET('roh_3.1'!P17,'Steuerung Klapplisten'!$A$79*'Steuerung Klapplisten'!$D$34-'Steuerung Klapplisten'!$D$34,0)*100,"x")</f>
        <v>x</v>
      </c>
    </row>
    <row r="26" spans="1:13" x14ac:dyDescent="0.2">
      <c r="A26" s="197" t="s">
        <v>104</v>
      </c>
      <c r="B26" s="11">
        <f ca="1">OFFSET('roh_3.1'!B18,'Steuerung Klapplisten'!$A$79*'Steuerung Klapplisten'!$D$34-'Steuerung Klapplisten'!$D$34,0)</f>
        <v>5</v>
      </c>
      <c r="C26" s="12">
        <f ca="1">OFFSET('roh_3.1'!C18,'Steuerung Klapplisten'!$A$79*'Steuerung Klapplisten'!$D$34-'Steuerung Klapplisten'!$D$34,0)</f>
        <v>-58.333333333299997</v>
      </c>
      <c r="D26" s="2">
        <f ca="1">OFFSET('roh_3.1'!D18,'Steuerung Klapplisten'!$A$79*'Steuerung Klapplisten'!$D$34-'Steuerung Klapplisten'!$D$34,0)</f>
        <v>4</v>
      </c>
      <c r="E26" s="3">
        <f ca="1">OFFSET('roh_3.1'!E18,'Steuerung Klapplisten'!$A$79*'Steuerung Klapplisten'!$D$34-'Steuerung Klapplisten'!$D$34,0)</f>
        <v>-42.857142857100001</v>
      </c>
      <c r="F26" s="11">
        <f ca="1">OFFSET('roh_3.1'!J18,'Steuerung Klapplisten'!$A$79*'Steuerung Klapplisten'!$D$34-'Steuerung Klapplisten'!$D$34,0)</f>
        <v>14</v>
      </c>
      <c r="G26" s="12">
        <f ca="1">OFFSET('roh_3.1'!K18,'Steuerung Klapplisten'!$A$79*'Steuerung Klapplisten'!$D$34-'Steuerung Klapplisten'!$D$34,0)</f>
        <v>27.272727272699999</v>
      </c>
      <c r="H26" s="2">
        <f ca="1">OFFSET('roh_3.1'!L18,'Steuerung Klapplisten'!$A$79*'Steuerung Klapplisten'!$D$34-'Steuerung Klapplisten'!$D$34,0)</f>
        <v>11</v>
      </c>
      <c r="I26" s="3">
        <f ca="1">OFFSET('roh_3.1'!M18,'Steuerung Klapplisten'!$A$79*'Steuerung Klapplisten'!$D$34-'Steuerung Klapplisten'!$D$34,0)</f>
        <v>37.5</v>
      </c>
      <c r="J26" s="11">
        <f t="shared" ca="1" si="0"/>
        <v>35.714285714285715</v>
      </c>
      <c r="K26" s="2">
        <f ca="1">IFERROR(J26-OFFSET('roh_3.1'!F18,'Steuerung Klapplisten'!$A$79*'Steuerung Klapplisten'!$D$34-'Steuerung Klapplisten'!$D$34,0)/OFFSET('roh_3.1'!N18,'Steuerung Klapplisten'!$A$79*'Steuerung Klapplisten'!$D$34-'Steuerung Klapplisten'!$D$34,0)*100,"x")</f>
        <v>-73.376623376623371</v>
      </c>
      <c r="L26" s="11">
        <f t="shared" ca="1" si="1"/>
        <v>36.363636363636367</v>
      </c>
      <c r="M26" s="10">
        <f ca="1">IFERROR(L26-OFFSET('roh_3.1'!H18,'Steuerung Klapplisten'!$A$79*'Steuerung Klapplisten'!$D$34-'Steuerung Klapplisten'!$D$34,0)/OFFSET('roh_3.1'!P18,'Steuerung Klapplisten'!$A$79*'Steuerung Klapplisten'!$D$34-'Steuerung Klapplisten'!$D$34,0)*100,"x")</f>
        <v>-51.136363636363633</v>
      </c>
    </row>
    <row r="27" spans="1:13" x14ac:dyDescent="0.2">
      <c r="A27" s="197" t="s">
        <v>105</v>
      </c>
      <c r="B27" s="11">
        <f ca="1">OFFSET('roh_3.1'!B19,'Steuerung Klapplisten'!$A$79*'Steuerung Klapplisten'!$D$34-'Steuerung Klapplisten'!$D$34,0)</f>
        <v>14</v>
      </c>
      <c r="C27" s="12">
        <f ca="1">OFFSET('roh_3.1'!C19,'Steuerung Klapplisten'!$A$79*'Steuerung Klapplisten'!$D$34-'Steuerung Klapplisten'!$D$34,0)</f>
        <v>0</v>
      </c>
      <c r="D27" s="2">
        <f ca="1">OFFSET('roh_3.1'!D19,'Steuerung Klapplisten'!$A$79*'Steuerung Klapplisten'!$D$34-'Steuerung Klapplisten'!$D$34,0)</f>
        <v>11</v>
      </c>
      <c r="E27" s="3">
        <f ca="1">OFFSET('roh_3.1'!E19,'Steuerung Klapplisten'!$A$79*'Steuerung Klapplisten'!$D$34-'Steuerung Klapplisten'!$D$34,0)</f>
        <v>22.222222222199999</v>
      </c>
      <c r="F27" s="11">
        <f ca="1">OFFSET('roh_3.1'!J19,'Steuerung Klapplisten'!$A$79*'Steuerung Klapplisten'!$D$34-'Steuerung Klapplisten'!$D$34,0)</f>
        <v>14</v>
      </c>
      <c r="G27" s="12">
        <f ca="1">OFFSET('roh_3.1'!K19,'Steuerung Klapplisten'!$A$79*'Steuerung Klapplisten'!$D$34-'Steuerung Klapplisten'!$D$34,0)</f>
        <v>180</v>
      </c>
      <c r="H27" s="2">
        <f ca="1">OFFSET('roh_3.1'!L19,'Steuerung Klapplisten'!$A$79*'Steuerung Klapplisten'!$D$34-'Steuerung Klapplisten'!$D$34,0)</f>
        <v>12</v>
      </c>
      <c r="I27" s="3">
        <f ca="1">OFFSET('roh_3.1'!M19,'Steuerung Klapplisten'!$A$79*'Steuerung Klapplisten'!$D$34-'Steuerung Klapplisten'!$D$34,0)</f>
        <v>140</v>
      </c>
      <c r="J27" s="11">
        <f t="shared" ca="1" si="0"/>
        <v>100</v>
      </c>
      <c r="K27" s="2">
        <f ca="1">IFERROR(J27-OFFSET('roh_3.1'!F19,'Steuerung Klapplisten'!$A$79*'Steuerung Klapplisten'!$D$34-'Steuerung Klapplisten'!$D$34,0)/OFFSET('roh_3.1'!N19,'Steuerung Klapplisten'!$A$79*'Steuerung Klapplisten'!$D$34-'Steuerung Klapplisten'!$D$34,0)*100,"x")</f>
        <v>-180</v>
      </c>
      <c r="L27" s="11">
        <f t="shared" ca="1" si="1"/>
        <v>91.666666666666657</v>
      </c>
      <c r="M27" s="10">
        <f ca="1">IFERROR(L27-OFFSET('roh_3.1'!H19,'Steuerung Klapplisten'!$A$79*'Steuerung Klapplisten'!$D$34-'Steuerung Klapplisten'!$D$34,0)/OFFSET('roh_3.1'!P19,'Steuerung Klapplisten'!$A$79*'Steuerung Klapplisten'!$D$34-'Steuerung Klapplisten'!$D$34,0)*100,"x")</f>
        <v>-88.333333333333343</v>
      </c>
    </row>
    <row r="28" spans="1:13" x14ac:dyDescent="0.2">
      <c r="A28" s="197" t="s">
        <v>106</v>
      </c>
      <c r="B28" s="11">
        <f ca="1">OFFSET('roh_3.1'!B20,'Steuerung Klapplisten'!$A$79*'Steuerung Klapplisten'!$D$34-'Steuerung Klapplisten'!$D$34,0)</f>
        <v>82</v>
      </c>
      <c r="C28" s="12">
        <f ca="1">OFFSET('roh_3.1'!C20,'Steuerung Klapplisten'!$A$79*'Steuerung Klapplisten'!$D$34-'Steuerung Klapplisten'!$D$34,0)</f>
        <v>-3.5294117646999998</v>
      </c>
      <c r="D28" s="2">
        <f ca="1">OFFSET('roh_3.1'!D20,'Steuerung Klapplisten'!$A$79*'Steuerung Klapplisten'!$D$34-'Steuerung Klapplisten'!$D$34,0)</f>
        <v>54</v>
      </c>
      <c r="E28" s="3">
        <f ca="1">OFFSET('roh_3.1'!E20,'Steuerung Klapplisten'!$A$79*'Steuerung Klapplisten'!$D$34-'Steuerung Klapplisten'!$D$34,0)</f>
        <v>-3.5714285713999998</v>
      </c>
      <c r="F28" s="11">
        <f ca="1">OFFSET('roh_3.1'!J20,'Steuerung Klapplisten'!$A$79*'Steuerung Klapplisten'!$D$34-'Steuerung Klapplisten'!$D$34,0)</f>
        <v>10</v>
      </c>
      <c r="G28" s="12">
        <f ca="1">OFFSET('roh_3.1'!K20,'Steuerung Klapplisten'!$A$79*'Steuerung Klapplisten'!$D$34-'Steuerung Klapplisten'!$D$34,0)</f>
        <v>-28.571428571399998</v>
      </c>
      <c r="H28" s="2">
        <f ca="1">OFFSET('roh_3.1'!L20,'Steuerung Klapplisten'!$A$79*'Steuerung Klapplisten'!$D$34-'Steuerung Klapplisten'!$D$34,0)</f>
        <v>8</v>
      </c>
      <c r="I28" s="3">
        <f ca="1">OFFSET('roh_3.1'!M20,'Steuerung Klapplisten'!$A$79*'Steuerung Klapplisten'!$D$34-'Steuerung Klapplisten'!$D$34,0)</f>
        <v>-27.272727272699999</v>
      </c>
      <c r="J28" s="11">
        <f t="shared" ca="1" si="0"/>
        <v>819.99999999999989</v>
      </c>
      <c r="K28" s="2">
        <f ca="1">IFERROR(J28-OFFSET('roh_3.1'!F20,'Steuerung Klapplisten'!$A$79*'Steuerung Klapplisten'!$D$34-'Steuerung Klapplisten'!$D$34,0)/OFFSET('roh_3.1'!N20,'Steuerung Klapplisten'!$A$79*'Steuerung Klapplisten'!$D$34-'Steuerung Klapplisten'!$D$34,0)*100,"x")</f>
        <v>212.85714285714278</v>
      </c>
      <c r="L28" s="11">
        <f t="shared" ca="1" si="1"/>
        <v>675</v>
      </c>
      <c r="M28" s="10">
        <f ca="1">IFERROR(L28-OFFSET('roh_3.1'!H20,'Steuerung Klapplisten'!$A$79*'Steuerung Klapplisten'!$D$34-'Steuerung Klapplisten'!$D$34,0)/OFFSET('roh_3.1'!P20,'Steuerung Klapplisten'!$A$79*'Steuerung Klapplisten'!$D$34-'Steuerung Klapplisten'!$D$34,0)*100,"x")</f>
        <v>165.90909090909093</v>
      </c>
    </row>
    <row r="29" spans="1:13" x14ac:dyDescent="0.2">
      <c r="A29" s="197" t="s">
        <v>107</v>
      </c>
      <c r="B29" s="11" t="str">
        <f ca="1">OFFSET('roh_3.1'!B21,'Steuerung Klapplisten'!$A$79*'Steuerung Klapplisten'!$D$34-'Steuerung Klapplisten'!$D$34,0)</f>
        <v>*</v>
      </c>
      <c r="C29" s="12">
        <f ca="1">OFFSET('roh_3.1'!C21,'Steuerung Klapplisten'!$A$79*'Steuerung Klapplisten'!$D$34-'Steuerung Klapplisten'!$D$34,0)</f>
        <v>100</v>
      </c>
      <c r="D29" s="2" t="str">
        <f ca="1">OFFSET('roh_3.1'!D21,'Steuerung Klapplisten'!$A$79*'Steuerung Klapplisten'!$D$34-'Steuerung Klapplisten'!$D$34,0)</f>
        <v>*</v>
      </c>
      <c r="E29" s="3">
        <f ca="1">OFFSET('roh_3.1'!E21,'Steuerung Klapplisten'!$A$79*'Steuerung Klapplisten'!$D$34-'Steuerung Klapplisten'!$D$34,0)</f>
        <v>0</v>
      </c>
      <c r="F29" s="11">
        <f ca="1">OFFSET('roh_3.1'!J21,'Steuerung Klapplisten'!$A$79*'Steuerung Klapplisten'!$D$34-'Steuerung Klapplisten'!$D$34,0)</f>
        <v>0</v>
      </c>
      <c r="G29" s="12">
        <f ca="1">OFFSET('roh_3.1'!K21,'Steuerung Klapplisten'!$A$79*'Steuerung Klapplisten'!$D$34-'Steuerung Klapplisten'!$D$34,0)</f>
        <v>-100</v>
      </c>
      <c r="H29" s="2">
        <f ca="1">OFFSET('roh_3.1'!L21,'Steuerung Klapplisten'!$A$79*'Steuerung Klapplisten'!$D$34-'Steuerung Klapplisten'!$D$34,0)</f>
        <v>0</v>
      </c>
      <c r="I29" s="3">
        <f ca="1">OFFSET('roh_3.1'!M21,'Steuerung Klapplisten'!$A$79*'Steuerung Klapplisten'!$D$34-'Steuerung Klapplisten'!$D$34,0)</f>
        <v>-100</v>
      </c>
      <c r="J29" s="11" t="str">
        <f t="shared" ca="1" si="0"/>
        <v>x</v>
      </c>
      <c r="K29" s="2" t="str">
        <f ca="1">IFERROR(J29-OFFSET('roh_3.1'!F21,'Steuerung Klapplisten'!$A$79*'Steuerung Klapplisten'!$D$34-'Steuerung Klapplisten'!$D$34,0)/OFFSET('roh_3.1'!N21,'Steuerung Klapplisten'!$A$79*'Steuerung Klapplisten'!$D$34-'Steuerung Klapplisten'!$D$34,0)*100,"x")</f>
        <v>x</v>
      </c>
      <c r="L29" s="11" t="str">
        <f t="shared" ca="1" si="1"/>
        <v>x</v>
      </c>
      <c r="M29" s="10" t="str">
        <f ca="1">IFERROR(L29-OFFSET('roh_3.1'!H21,'Steuerung Klapplisten'!$A$79*'Steuerung Klapplisten'!$D$34-'Steuerung Klapplisten'!$D$34,0)/OFFSET('roh_3.1'!P21,'Steuerung Klapplisten'!$A$79*'Steuerung Klapplisten'!$D$34-'Steuerung Klapplisten'!$D$34,0)*100,"x")</f>
        <v>x</v>
      </c>
    </row>
    <row r="30" spans="1:13" x14ac:dyDescent="0.2">
      <c r="A30" s="197" t="s">
        <v>108</v>
      </c>
      <c r="B30" s="11">
        <f ca="1">OFFSET('roh_3.1'!B22,'Steuerung Klapplisten'!$A$79*'Steuerung Klapplisten'!$D$34-'Steuerung Klapplisten'!$D$34,0)</f>
        <v>24</v>
      </c>
      <c r="C30" s="12">
        <f ca="1">OFFSET('roh_3.1'!C22,'Steuerung Klapplisten'!$A$79*'Steuerung Klapplisten'!$D$34-'Steuerung Klapplisten'!$D$34,0)</f>
        <v>4.3478260869999996</v>
      </c>
      <c r="D30" s="2">
        <f ca="1">OFFSET('roh_3.1'!D22,'Steuerung Klapplisten'!$A$79*'Steuerung Klapplisten'!$D$34-'Steuerung Klapplisten'!$D$34,0)</f>
        <v>9</v>
      </c>
      <c r="E30" s="3">
        <f ca="1">OFFSET('roh_3.1'!E22,'Steuerung Klapplisten'!$A$79*'Steuerung Klapplisten'!$D$34-'Steuerung Klapplisten'!$D$34,0)</f>
        <v>-30.7692307692</v>
      </c>
      <c r="F30" s="11" t="str">
        <f ca="1">OFFSET('roh_3.1'!J22,'Steuerung Klapplisten'!$A$79*'Steuerung Klapplisten'!$D$34-'Steuerung Klapplisten'!$D$34,0)</f>
        <v>*</v>
      </c>
      <c r="G30" s="12">
        <f ca="1">OFFSET('roh_3.1'!K22,'Steuerung Klapplisten'!$A$79*'Steuerung Klapplisten'!$D$34-'Steuerung Klapplisten'!$D$34,0)</f>
        <v>-71.428571428599994</v>
      </c>
      <c r="H30" s="2" t="str">
        <f ca="1">OFFSET('roh_3.1'!L22,'Steuerung Klapplisten'!$A$79*'Steuerung Klapplisten'!$D$34-'Steuerung Klapplisten'!$D$34,0)</f>
        <v>*</v>
      </c>
      <c r="I30" s="3">
        <f ca="1">OFFSET('roh_3.1'!M22,'Steuerung Klapplisten'!$A$79*'Steuerung Klapplisten'!$D$34-'Steuerung Klapplisten'!$D$34,0)</f>
        <v>-75</v>
      </c>
      <c r="J30" s="11" t="str">
        <f t="shared" ca="1" si="0"/>
        <v>x</v>
      </c>
      <c r="K30" s="2" t="str">
        <f ca="1">IFERROR(J30-OFFSET('roh_3.1'!F22,'Steuerung Klapplisten'!$A$79*'Steuerung Klapplisten'!$D$34-'Steuerung Klapplisten'!$D$34,0)/OFFSET('roh_3.1'!N22,'Steuerung Klapplisten'!$A$79*'Steuerung Klapplisten'!$D$34-'Steuerung Klapplisten'!$D$34,0)*100,"x")</f>
        <v>x</v>
      </c>
      <c r="L30" s="11" t="str">
        <f t="shared" ca="1" si="1"/>
        <v>x</v>
      </c>
      <c r="M30" s="10" t="str">
        <f ca="1">IFERROR(L30-OFFSET('roh_3.1'!H22,'Steuerung Klapplisten'!$A$79*'Steuerung Klapplisten'!$D$34-'Steuerung Klapplisten'!$D$34,0)/OFFSET('roh_3.1'!P22,'Steuerung Klapplisten'!$A$79*'Steuerung Klapplisten'!$D$34-'Steuerung Klapplisten'!$D$34,0)*100,"x")</f>
        <v>x</v>
      </c>
    </row>
    <row r="31" spans="1:13" x14ac:dyDescent="0.2">
      <c r="A31" s="197" t="s">
        <v>109</v>
      </c>
      <c r="B31" s="11" t="str">
        <f ca="1">OFFSET('roh_3.1'!B23,'Steuerung Klapplisten'!$A$79*'Steuerung Klapplisten'!$D$34-'Steuerung Klapplisten'!$D$34,0)</f>
        <v>*</v>
      </c>
      <c r="C31" s="12">
        <f ca="1">OFFSET('roh_3.1'!C23,'Steuerung Klapplisten'!$A$79*'Steuerung Klapplisten'!$D$34-'Steuerung Klapplisten'!$D$34,0)</f>
        <v>-50</v>
      </c>
      <c r="D31" s="2" t="str">
        <f ca="1">OFFSET('roh_3.1'!D23,'Steuerung Klapplisten'!$A$79*'Steuerung Klapplisten'!$D$34-'Steuerung Klapplisten'!$D$34,0)</f>
        <v>*</v>
      </c>
      <c r="E31" s="3">
        <f ca="1">OFFSET('roh_3.1'!E23,'Steuerung Klapplisten'!$A$79*'Steuerung Klapplisten'!$D$34-'Steuerung Klapplisten'!$D$34,0)</f>
        <v>0</v>
      </c>
      <c r="F31" s="11" t="str">
        <f ca="1">OFFSET('roh_3.1'!J23,'Steuerung Klapplisten'!$A$79*'Steuerung Klapplisten'!$D$34-'Steuerung Klapplisten'!$D$34,0)</f>
        <v>*</v>
      </c>
      <c r="G31" s="12">
        <f ca="1">OFFSET('roh_3.1'!K23,'Steuerung Klapplisten'!$A$79*'Steuerung Klapplisten'!$D$34-'Steuerung Klapplisten'!$D$34,0)</f>
        <v>0</v>
      </c>
      <c r="H31" s="2">
        <f ca="1">OFFSET('roh_3.1'!L23,'Steuerung Klapplisten'!$A$79*'Steuerung Klapplisten'!$D$34-'Steuerung Klapplisten'!$D$34,0)</f>
        <v>0</v>
      </c>
      <c r="I31" s="3">
        <f ca="1">OFFSET('roh_3.1'!M23,'Steuerung Klapplisten'!$A$79*'Steuerung Klapplisten'!$D$34-'Steuerung Klapplisten'!$D$34,0)</f>
        <v>0</v>
      </c>
      <c r="J31" s="11" t="str">
        <f t="shared" ca="1" si="0"/>
        <v>x</v>
      </c>
      <c r="K31" s="2" t="str">
        <f ca="1">IFERROR(J31-OFFSET('roh_3.1'!F23,'Steuerung Klapplisten'!$A$79*'Steuerung Klapplisten'!$D$34-'Steuerung Klapplisten'!$D$34,0)/OFFSET('roh_3.1'!N23,'Steuerung Klapplisten'!$A$79*'Steuerung Klapplisten'!$D$34-'Steuerung Klapplisten'!$D$34,0)*100,"x")</f>
        <v>x</v>
      </c>
      <c r="L31" s="11" t="str">
        <f t="shared" ca="1" si="1"/>
        <v>x</v>
      </c>
      <c r="M31" s="10" t="str">
        <f ca="1">IFERROR(L31-OFFSET('roh_3.1'!H23,'Steuerung Klapplisten'!$A$79*'Steuerung Klapplisten'!$D$34-'Steuerung Klapplisten'!$D$34,0)/OFFSET('roh_3.1'!P23,'Steuerung Klapplisten'!$A$79*'Steuerung Klapplisten'!$D$34-'Steuerung Klapplisten'!$D$34,0)*100,"x")</f>
        <v>x</v>
      </c>
    </row>
    <row r="32" spans="1:13" x14ac:dyDescent="0.2">
      <c r="A32" s="197" t="s">
        <v>110</v>
      </c>
      <c r="B32" s="11" t="str">
        <f ca="1">OFFSET('roh_3.1'!B24,'Steuerung Klapplisten'!$A$79*'Steuerung Klapplisten'!$D$34-'Steuerung Klapplisten'!$D$34,0)</f>
        <v>*</v>
      </c>
      <c r="C32" s="12">
        <f ca="1">OFFSET('roh_3.1'!C24,'Steuerung Klapplisten'!$A$79*'Steuerung Klapplisten'!$D$34-'Steuerung Klapplisten'!$D$34,0)</f>
        <v>0</v>
      </c>
      <c r="D32" s="2">
        <f ca="1">OFFSET('roh_3.1'!D24,'Steuerung Klapplisten'!$A$79*'Steuerung Klapplisten'!$D$34-'Steuerung Klapplisten'!$D$34,0)</f>
        <v>0</v>
      </c>
      <c r="E32" s="3">
        <f ca="1">OFFSET('roh_3.1'!E24,'Steuerung Klapplisten'!$A$79*'Steuerung Klapplisten'!$D$34-'Steuerung Klapplisten'!$D$34,0)</f>
        <v>-100</v>
      </c>
      <c r="F32" s="11" t="str">
        <f ca="1">OFFSET('roh_3.1'!J24,'Steuerung Klapplisten'!$A$79*'Steuerung Klapplisten'!$D$34-'Steuerung Klapplisten'!$D$34,0)</f>
        <v>*</v>
      </c>
      <c r="G32" s="12">
        <f ca="1">OFFSET('roh_3.1'!K24,'Steuerung Klapplisten'!$A$79*'Steuerung Klapplisten'!$D$34-'Steuerung Klapplisten'!$D$34,0)</f>
        <v>-60</v>
      </c>
      <c r="H32" s="2" t="str">
        <f ca="1">OFFSET('roh_3.1'!L24,'Steuerung Klapplisten'!$A$79*'Steuerung Klapplisten'!$D$34-'Steuerung Klapplisten'!$D$34,0)</f>
        <v>*</v>
      </c>
      <c r="I32" s="3">
        <f ca="1">OFFSET('roh_3.1'!M24,'Steuerung Klapplisten'!$A$79*'Steuerung Klapplisten'!$D$34-'Steuerung Klapplisten'!$D$34,0)</f>
        <v>-50</v>
      </c>
      <c r="J32" s="11" t="str">
        <f t="shared" ca="1" si="0"/>
        <v>x</v>
      </c>
      <c r="K32" s="2" t="str">
        <f ca="1">IFERROR(J32-OFFSET('roh_3.1'!F24,'Steuerung Klapplisten'!$A$79*'Steuerung Klapplisten'!$D$34-'Steuerung Klapplisten'!$D$34,0)/OFFSET('roh_3.1'!N24,'Steuerung Klapplisten'!$A$79*'Steuerung Klapplisten'!$D$34-'Steuerung Klapplisten'!$D$34,0)*100,"x")</f>
        <v>x</v>
      </c>
      <c r="L32" s="11" t="str">
        <f t="shared" ca="1" si="1"/>
        <v>x</v>
      </c>
      <c r="M32" s="10" t="str">
        <f ca="1">IFERROR(L32-OFFSET('roh_3.1'!H24,'Steuerung Klapplisten'!$A$79*'Steuerung Klapplisten'!$D$34-'Steuerung Klapplisten'!$D$34,0)/OFFSET('roh_3.1'!P24,'Steuerung Klapplisten'!$A$79*'Steuerung Klapplisten'!$D$34-'Steuerung Klapplisten'!$D$34,0)*100,"x")</f>
        <v>x</v>
      </c>
    </row>
    <row r="33" spans="1:13" x14ac:dyDescent="0.2">
      <c r="A33" s="197" t="s">
        <v>111</v>
      </c>
      <c r="B33" s="11">
        <f ca="1">OFFSET('roh_3.1'!B25,'Steuerung Klapplisten'!$A$79*'Steuerung Klapplisten'!$D$34-'Steuerung Klapplisten'!$D$34,0)</f>
        <v>0</v>
      </c>
      <c r="C33" s="12">
        <f ca="1">OFFSET('roh_3.1'!C25,'Steuerung Klapplisten'!$A$79*'Steuerung Klapplisten'!$D$34-'Steuerung Klapplisten'!$D$34,0)</f>
        <v>0</v>
      </c>
      <c r="D33" s="2">
        <f ca="1">OFFSET('roh_3.1'!D25,'Steuerung Klapplisten'!$A$79*'Steuerung Klapplisten'!$D$34-'Steuerung Klapplisten'!$D$34,0)</f>
        <v>0</v>
      </c>
      <c r="E33" s="3">
        <f ca="1">OFFSET('roh_3.1'!E25,'Steuerung Klapplisten'!$A$79*'Steuerung Klapplisten'!$D$34-'Steuerung Klapplisten'!$D$34,0)</f>
        <v>0</v>
      </c>
      <c r="F33" s="11" t="str">
        <f ca="1">OFFSET('roh_3.1'!J25,'Steuerung Klapplisten'!$A$79*'Steuerung Klapplisten'!$D$34-'Steuerung Klapplisten'!$D$34,0)</f>
        <v>*</v>
      </c>
      <c r="G33" s="12">
        <f ca="1">OFFSET('roh_3.1'!K25,'Steuerung Klapplisten'!$A$79*'Steuerung Klapplisten'!$D$34-'Steuerung Klapplisten'!$D$34,0)</f>
        <v>-60</v>
      </c>
      <c r="H33" s="2" t="str">
        <f ca="1">OFFSET('roh_3.1'!L25,'Steuerung Klapplisten'!$A$79*'Steuerung Klapplisten'!$D$34-'Steuerung Klapplisten'!$D$34,0)</f>
        <v>*</v>
      </c>
      <c r="I33" s="3">
        <f ca="1">OFFSET('roh_3.1'!M25,'Steuerung Klapplisten'!$A$79*'Steuerung Klapplisten'!$D$34-'Steuerung Klapplisten'!$D$34,0)</f>
        <v>-33.333333333299997</v>
      </c>
      <c r="J33" s="11" t="str">
        <f t="shared" ca="1" si="0"/>
        <v>x</v>
      </c>
      <c r="K33" s="2" t="str">
        <f ca="1">IFERROR(J33-OFFSET('roh_3.1'!F25,'Steuerung Klapplisten'!$A$79*'Steuerung Klapplisten'!$D$34-'Steuerung Klapplisten'!$D$34,0)/OFFSET('roh_3.1'!N25,'Steuerung Klapplisten'!$A$79*'Steuerung Klapplisten'!$D$34-'Steuerung Klapplisten'!$D$34,0)*100,"x")</f>
        <v>x</v>
      </c>
      <c r="L33" s="11" t="str">
        <f t="shared" ca="1" si="1"/>
        <v>x</v>
      </c>
      <c r="M33" s="10" t="str">
        <f ca="1">IFERROR(L33-OFFSET('roh_3.1'!H25,'Steuerung Klapplisten'!$A$79*'Steuerung Klapplisten'!$D$34-'Steuerung Klapplisten'!$D$34,0)/OFFSET('roh_3.1'!P25,'Steuerung Klapplisten'!$A$79*'Steuerung Klapplisten'!$D$34-'Steuerung Klapplisten'!$D$34,0)*100,"x")</f>
        <v>x</v>
      </c>
    </row>
    <row r="34" spans="1:13" x14ac:dyDescent="0.2">
      <c r="A34" s="197" t="s">
        <v>112</v>
      </c>
      <c r="B34" s="11">
        <f ca="1">OFFSET('roh_3.1'!B26,'Steuerung Klapplisten'!$A$79*'Steuerung Klapplisten'!$D$34-'Steuerung Klapplisten'!$D$34,0)</f>
        <v>18</v>
      </c>
      <c r="C34" s="12">
        <f ca="1">OFFSET('roh_3.1'!C26,'Steuerung Klapplisten'!$A$79*'Steuerung Klapplisten'!$D$34-'Steuerung Klapplisten'!$D$34,0)</f>
        <v>-48.571428571399998</v>
      </c>
      <c r="D34" s="2">
        <f ca="1">OFFSET('roh_3.1'!D26,'Steuerung Klapplisten'!$A$79*'Steuerung Klapplisten'!$D$34-'Steuerung Klapplisten'!$D$34,0)</f>
        <v>12</v>
      </c>
      <c r="E34" s="3">
        <f ca="1">OFFSET('roh_3.1'!E26,'Steuerung Klapplisten'!$A$79*'Steuerung Klapplisten'!$D$34-'Steuerung Klapplisten'!$D$34,0)</f>
        <v>-47.826086956499999</v>
      </c>
      <c r="F34" s="11">
        <f ca="1">OFFSET('roh_3.1'!J26,'Steuerung Klapplisten'!$A$79*'Steuerung Klapplisten'!$D$34-'Steuerung Klapplisten'!$D$34,0)</f>
        <v>25</v>
      </c>
      <c r="G34" s="12">
        <f ca="1">OFFSET('roh_3.1'!K26,'Steuerung Klapplisten'!$A$79*'Steuerung Klapplisten'!$D$34-'Steuerung Klapplisten'!$D$34,0)</f>
        <v>25</v>
      </c>
      <c r="H34" s="2">
        <f ca="1">OFFSET('roh_3.1'!L26,'Steuerung Klapplisten'!$A$79*'Steuerung Klapplisten'!$D$34-'Steuerung Klapplisten'!$D$34,0)</f>
        <v>17</v>
      </c>
      <c r="I34" s="3">
        <f ca="1">OFFSET('roh_3.1'!M26,'Steuerung Klapplisten'!$A$79*'Steuerung Klapplisten'!$D$34-'Steuerung Klapplisten'!$D$34,0)</f>
        <v>54.5454545455</v>
      </c>
      <c r="J34" s="11">
        <f t="shared" ca="1" si="0"/>
        <v>72</v>
      </c>
      <c r="K34" s="2">
        <f ca="1">IFERROR(J34-OFFSET('roh_3.1'!F26,'Steuerung Klapplisten'!$A$79*'Steuerung Klapplisten'!$D$34-'Steuerung Klapplisten'!$D$34,0)/OFFSET('roh_3.1'!N26,'Steuerung Klapplisten'!$A$79*'Steuerung Klapplisten'!$D$34-'Steuerung Klapplisten'!$D$34,0)*100,"x")</f>
        <v>-103</v>
      </c>
      <c r="L34" s="11">
        <f t="shared" ca="1" si="1"/>
        <v>70.588235294117652</v>
      </c>
      <c r="M34" s="10">
        <f ca="1">IFERROR(L34-OFFSET('roh_3.1'!H26,'Steuerung Klapplisten'!$A$79*'Steuerung Klapplisten'!$D$34-'Steuerung Klapplisten'!$D$34,0)/OFFSET('roh_3.1'!P26,'Steuerung Klapplisten'!$A$79*'Steuerung Klapplisten'!$D$34-'Steuerung Klapplisten'!$D$34,0)*100,"x")</f>
        <v>-138.50267379679144</v>
      </c>
    </row>
    <row r="35" spans="1:13" x14ac:dyDescent="0.2">
      <c r="A35" s="197" t="s">
        <v>113</v>
      </c>
      <c r="B35" s="11">
        <f ca="1">OFFSET('roh_3.1'!B27,'Steuerung Klapplisten'!$A$79*'Steuerung Klapplisten'!$D$34-'Steuerung Klapplisten'!$D$34,0)</f>
        <v>0</v>
      </c>
      <c r="C35" s="12">
        <f ca="1">OFFSET('roh_3.1'!C27,'Steuerung Klapplisten'!$A$79*'Steuerung Klapplisten'!$D$34-'Steuerung Klapplisten'!$D$34,0)</f>
        <v>0</v>
      </c>
      <c r="D35" s="2">
        <f ca="1">OFFSET('roh_3.1'!D27,'Steuerung Klapplisten'!$A$79*'Steuerung Klapplisten'!$D$34-'Steuerung Klapplisten'!$D$34,0)</f>
        <v>0</v>
      </c>
      <c r="E35" s="3">
        <f ca="1">OFFSET('roh_3.1'!E27,'Steuerung Klapplisten'!$A$79*'Steuerung Klapplisten'!$D$34-'Steuerung Klapplisten'!$D$34,0)</f>
        <v>0</v>
      </c>
      <c r="F35" s="11" t="str">
        <f ca="1">OFFSET('roh_3.1'!J27,'Steuerung Klapplisten'!$A$79*'Steuerung Klapplisten'!$D$34-'Steuerung Klapplisten'!$D$34,0)</f>
        <v>*</v>
      </c>
      <c r="G35" s="12">
        <f ca="1">OFFSET('roh_3.1'!K27,'Steuerung Klapplisten'!$A$79*'Steuerung Klapplisten'!$D$34-'Steuerung Klapplisten'!$D$34,0)</f>
        <v>0</v>
      </c>
      <c r="H35" s="2" t="str">
        <f ca="1">OFFSET('roh_3.1'!L27,'Steuerung Klapplisten'!$A$79*'Steuerung Klapplisten'!$D$34-'Steuerung Klapplisten'!$D$34,0)</f>
        <v>*</v>
      </c>
      <c r="I35" s="3">
        <f ca="1">OFFSET('roh_3.1'!M27,'Steuerung Klapplisten'!$A$79*'Steuerung Klapplisten'!$D$34-'Steuerung Klapplisten'!$D$34,0)</f>
        <v>0</v>
      </c>
      <c r="J35" s="11" t="str">
        <f t="shared" ca="1" si="0"/>
        <v>x</v>
      </c>
      <c r="K35" s="2" t="str">
        <f ca="1">IFERROR(J35-OFFSET('roh_3.1'!F27,'Steuerung Klapplisten'!$A$79*'Steuerung Klapplisten'!$D$34-'Steuerung Klapplisten'!$D$34,0)/OFFSET('roh_3.1'!N27,'Steuerung Klapplisten'!$A$79*'Steuerung Klapplisten'!$D$34-'Steuerung Klapplisten'!$D$34,0)*100,"x")</f>
        <v>x</v>
      </c>
      <c r="L35" s="11" t="str">
        <f t="shared" ca="1" si="1"/>
        <v>x</v>
      </c>
      <c r="M35" s="10" t="str">
        <f ca="1">IFERROR(L35-OFFSET('roh_3.1'!H27,'Steuerung Klapplisten'!$A$79*'Steuerung Klapplisten'!$D$34-'Steuerung Klapplisten'!$D$34,0)/OFFSET('roh_3.1'!P27,'Steuerung Klapplisten'!$A$79*'Steuerung Klapplisten'!$D$34-'Steuerung Klapplisten'!$D$34,0)*100,"x")</f>
        <v>x</v>
      </c>
    </row>
    <row r="36" spans="1:13" x14ac:dyDescent="0.2">
      <c r="A36" s="197" t="s">
        <v>114</v>
      </c>
      <c r="B36" s="11">
        <f ca="1">OFFSET('roh_3.1'!B28,'Steuerung Klapplisten'!$A$79*'Steuerung Klapplisten'!$D$34-'Steuerung Klapplisten'!$D$34,0)</f>
        <v>22</v>
      </c>
      <c r="C36" s="12">
        <f ca="1">OFFSET('roh_3.1'!C28,'Steuerung Klapplisten'!$A$79*'Steuerung Klapplisten'!$D$34-'Steuerung Klapplisten'!$D$34,0)</f>
        <v>-38.888888888899999</v>
      </c>
      <c r="D36" s="2">
        <f ca="1">OFFSET('roh_3.1'!D28,'Steuerung Klapplisten'!$A$79*'Steuerung Klapplisten'!$D$34-'Steuerung Klapplisten'!$D$34,0)</f>
        <v>16</v>
      </c>
      <c r="E36" s="3">
        <f ca="1">OFFSET('roh_3.1'!E28,'Steuerung Klapplisten'!$A$79*'Steuerung Klapplisten'!$D$34-'Steuerung Klapplisten'!$D$34,0)</f>
        <v>-38.461538461499998</v>
      </c>
      <c r="F36" s="11">
        <f ca="1">OFFSET('roh_3.1'!J28,'Steuerung Klapplisten'!$A$79*'Steuerung Klapplisten'!$D$34-'Steuerung Klapplisten'!$D$34,0)</f>
        <v>14</v>
      </c>
      <c r="G36" s="12">
        <f ca="1">OFFSET('roh_3.1'!K28,'Steuerung Klapplisten'!$A$79*'Steuerung Klapplisten'!$D$34-'Steuerung Klapplisten'!$D$34,0)</f>
        <v>-12.5</v>
      </c>
      <c r="H36" s="2">
        <f ca="1">OFFSET('roh_3.1'!L28,'Steuerung Klapplisten'!$A$79*'Steuerung Klapplisten'!$D$34-'Steuerung Klapplisten'!$D$34,0)</f>
        <v>10</v>
      </c>
      <c r="I36" s="3">
        <f ca="1">OFFSET('roh_3.1'!M28,'Steuerung Klapplisten'!$A$79*'Steuerung Klapplisten'!$D$34-'Steuerung Klapplisten'!$D$34,0)</f>
        <v>-23.076923076900002</v>
      </c>
      <c r="J36" s="11">
        <f t="shared" ca="1" si="0"/>
        <v>157.14285714285714</v>
      </c>
      <c r="K36" s="2">
        <f ca="1">IFERROR(J36-OFFSET('roh_3.1'!F28,'Steuerung Klapplisten'!$A$79*'Steuerung Klapplisten'!$D$34-'Steuerung Klapplisten'!$D$34,0)/OFFSET('roh_3.1'!N28,'Steuerung Klapplisten'!$A$79*'Steuerung Klapplisten'!$D$34-'Steuerung Klapplisten'!$D$34,0)*100,"x")</f>
        <v>-67.857142857142861</v>
      </c>
      <c r="L36" s="11">
        <f t="shared" ca="1" si="1"/>
        <v>160</v>
      </c>
      <c r="M36" s="10">
        <f ca="1">IFERROR(L36-OFFSET('roh_3.1'!H28,'Steuerung Klapplisten'!$A$79*'Steuerung Klapplisten'!$D$34-'Steuerung Klapplisten'!$D$34,0)/OFFSET('roh_3.1'!P28,'Steuerung Klapplisten'!$A$79*'Steuerung Klapplisten'!$D$34-'Steuerung Klapplisten'!$D$34,0)*100,"x")</f>
        <v>-40</v>
      </c>
    </row>
    <row r="37" spans="1:13" x14ac:dyDescent="0.2">
      <c r="A37" s="197" t="s">
        <v>115</v>
      </c>
      <c r="B37" s="11">
        <f ca="1">OFFSET('roh_3.1'!B29,'Steuerung Klapplisten'!$A$79*'Steuerung Klapplisten'!$D$34-'Steuerung Klapplisten'!$D$34,0)</f>
        <v>4</v>
      </c>
      <c r="C37" s="12">
        <f ca="1">OFFSET('roh_3.1'!C29,'Steuerung Klapplisten'!$A$79*'Steuerung Klapplisten'!$D$34-'Steuerung Klapplisten'!$D$34,0)</f>
        <v>-42.857142857100001</v>
      </c>
      <c r="D37" s="2" t="str">
        <f ca="1">OFFSET('roh_3.1'!D29,'Steuerung Klapplisten'!$A$79*'Steuerung Klapplisten'!$D$34-'Steuerung Klapplisten'!$D$34,0)</f>
        <v>*</v>
      </c>
      <c r="E37" s="3">
        <f ca="1">OFFSET('roh_3.1'!E29,'Steuerung Klapplisten'!$A$79*'Steuerung Klapplisten'!$D$34-'Steuerung Klapplisten'!$D$34,0)</f>
        <v>-83.333333333300004</v>
      </c>
      <c r="F37" s="11">
        <f ca="1">OFFSET('roh_3.1'!J29,'Steuerung Klapplisten'!$A$79*'Steuerung Klapplisten'!$D$34-'Steuerung Klapplisten'!$D$34,0)</f>
        <v>19</v>
      </c>
      <c r="G37" s="12">
        <f ca="1">OFFSET('roh_3.1'!K29,'Steuerung Klapplisten'!$A$79*'Steuerung Klapplisten'!$D$34-'Steuerung Klapplisten'!$D$34,0)</f>
        <v>26.666666666699999</v>
      </c>
      <c r="H37" s="2">
        <f ca="1">OFFSET('roh_3.1'!L29,'Steuerung Klapplisten'!$A$79*'Steuerung Klapplisten'!$D$34-'Steuerung Klapplisten'!$D$34,0)</f>
        <v>15</v>
      </c>
      <c r="I37" s="3">
        <f ca="1">OFFSET('roh_3.1'!M29,'Steuerung Klapplisten'!$A$79*'Steuerung Klapplisten'!$D$34-'Steuerung Klapplisten'!$D$34,0)</f>
        <v>15.3846153846</v>
      </c>
      <c r="J37" s="11">
        <f t="shared" ca="1" si="0"/>
        <v>21.052631578947366</v>
      </c>
      <c r="K37" s="2">
        <f ca="1">IFERROR(J37-OFFSET('roh_3.1'!F29,'Steuerung Klapplisten'!$A$79*'Steuerung Klapplisten'!$D$34-'Steuerung Klapplisten'!$D$34,0)/OFFSET('roh_3.1'!N29,'Steuerung Klapplisten'!$A$79*'Steuerung Klapplisten'!$D$34-'Steuerung Klapplisten'!$D$34,0)*100,"x")</f>
        <v>-25.614035087719298</v>
      </c>
      <c r="L37" s="11" t="str">
        <f t="shared" ca="1" si="1"/>
        <v>x</v>
      </c>
      <c r="M37" s="10" t="str">
        <f ca="1">IFERROR(L37-OFFSET('roh_3.1'!H29,'Steuerung Klapplisten'!$A$79*'Steuerung Klapplisten'!$D$34-'Steuerung Klapplisten'!$D$34,0)/OFFSET('roh_3.1'!P29,'Steuerung Klapplisten'!$A$79*'Steuerung Klapplisten'!$D$34-'Steuerung Klapplisten'!$D$34,0)*100,"x")</f>
        <v>x</v>
      </c>
    </row>
    <row r="38" spans="1:13" x14ac:dyDescent="0.2">
      <c r="A38" s="197" t="s">
        <v>116</v>
      </c>
      <c r="B38" s="11">
        <f ca="1">OFFSET('roh_3.1'!B30,'Steuerung Klapplisten'!$A$79*'Steuerung Klapplisten'!$D$34-'Steuerung Klapplisten'!$D$34,0)</f>
        <v>56</v>
      </c>
      <c r="C38" s="12">
        <f ca="1">OFFSET('roh_3.1'!C30,'Steuerung Klapplisten'!$A$79*'Steuerung Klapplisten'!$D$34-'Steuerung Klapplisten'!$D$34,0)</f>
        <v>-23.287671232899999</v>
      </c>
      <c r="D38" s="2">
        <f ca="1">OFFSET('roh_3.1'!D30,'Steuerung Klapplisten'!$A$79*'Steuerung Klapplisten'!$D$34-'Steuerung Klapplisten'!$D$34,0)</f>
        <v>34</v>
      </c>
      <c r="E38" s="3">
        <f ca="1">OFFSET('roh_3.1'!E30,'Steuerung Klapplisten'!$A$79*'Steuerung Klapplisten'!$D$34-'Steuerung Klapplisten'!$D$34,0)</f>
        <v>-22.727272727300001</v>
      </c>
      <c r="F38" s="11">
        <f ca="1">OFFSET('roh_3.1'!J30,'Steuerung Klapplisten'!$A$79*'Steuerung Klapplisten'!$D$34-'Steuerung Klapplisten'!$D$34,0)</f>
        <v>71</v>
      </c>
      <c r="G38" s="12">
        <f ca="1">OFFSET('roh_3.1'!K30,'Steuerung Klapplisten'!$A$79*'Steuerung Klapplisten'!$D$34-'Steuerung Klapplisten'!$D$34,0)</f>
        <v>22.4137931034</v>
      </c>
      <c r="H38" s="2">
        <f ca="1">OFFSET('roh_3.1'!L30,'Steuerung Klapplisten'!$A$79*'Steuerung Klapplisten'!$D$34-'Steuerung Klapplisten'!$D$34,0)</f>
        <v>50</v>
      </c>
      <c r="I38" s="3">
        <f ca="1">OFFSET('roh_3.1'!M30,'Steuerung Klapplisten'!$A$79*'Steuerung Klapplisten'!$D$34-'Steuerung Klapplisten'!$D$34,0)</f>
        <v>51.515151515200003</v>
      </c>
      <c r="J38" s="11">
        <f t="shared" ca="1" si="0"/>
        <v>78.873239436619713</v>
      </c>
      <c r="K38" s="2">
        <f ca="1">IFERROR(J38-OFFSET('roh_3.1'!F30,'Steuerung Klapplisten'!$A$79*'Steuerung Klapplisten'!$D$34-'Steuerung Klapplisten'!$D$34,0)/OFFSET('roh_3.1'!N30,'Steuerung Klapplisten'!$A$79*'Steuerung Klapplisten'!$D$34-'Steuerung Klapplisten'!$D$34,0)*100,"x")</f>
        <v>-46.988829528897526</v>
      </c>
      <c r="L38" s="11">
        <f t="shared" ca="1" si="1"/>
        <v>68</v>
      </c>
      <c r="M38" s="10">
        <f ca="1">IFERROR(L38-OFFSET('roh_3.1'!H30,'Steuerung Klapplisten'!$A$79*'Steuerung Klapplisten'!$D$34-'Steuerung Klapplisten'!$D$34,0)/OFFSET('roh_3.1'!P30,'Steuerung Klapplisten'!$A$79*'Steuerung Klapplisten'!$D$34-'Steuerung Klapplisten'!$D$34,0)*100,"x")</f>
        <v>-65.333333333333314</v>
      </c>
    </row>
    <row r="39" spans="1:13" x14ac:dyDescent="0.2">
      <c r="A39" s="197" t="s">
        <v>117</v>
      </c>
      <c r="B39" s="11">
        <f ca="1">OFFSET('roh_3.1'!B31,'Steuerung Klapplisten'!$A$79*'Steuerung Klapplisten'!$D$34-'Steuerung Klapplisten'!$D$34,0)</f>
        <v>246</v>
      </c>
      <c r="C39" s="12">
        <f ca="1">OFFSET('roh_3.1'!C31,'Steuerung Klapplisten'!$A$79*'Steuerung Klapplisten'!$D$34-'Steuerung Klapplisten'!$D$34,0)</f>
        <v>-10.5454545455</v>
      </c>
      <c r="D39" s="2">
        <f ca="1">OFFSET('roh_3.1'!D31,'Steuerung Klapplisten'!$A$79*'Steuerung Klapplisten'!$D$34-'Steuerung Klapplisten'!$D$34,0)</f>
        <v>151</v>
      </c>
      <c r="E39" s="3">
        <f ca="1">OFFSET('roh_3.1'!E31,'Steuerung Klapplisten'!$A$79*'Steuerung Klapplisten'!$D$34-'Steuerung Klapplisten'!$D$34,0)</f>
        <v>-16.574585635399998</v>
      </c>
      <c r="F39" s="11">
        <f ca="1">OFFSET('roh_3.1'!J31,'Steuerung Klapplisten'!$A$79*'Steuerung Klapplisten'!$D$34-'Steuerung Klapplisten'!$D$34,0)</f>
        <v>98</v>
      </c>
      <c r="G39" s="12">
        <f ca="1">OFFSET('roh_3.1'!K31,'Steuerung Klapplisten'!$A$79*'Steuerung Klapplisten'!$D$34-'Steuerung Klapplisten'!$D$34,0)</f>
        <v>28.947368421099998</v>
      </c>
      <c r="H39" s="2">
        <f ca="1">OFFSET('roh_3.1'!L31,'Steuerung Klapplisten'!$A$79*'Steuerung Klapplisten'!$D$34-'Steuerung Klapplisten'!$D$34,0)</f>
        <v>76</v>
      </c>
      <c r="I39" s="3">
        <f ca="1">OFFSET('roh_3.1'!M31,'Steuerung Klapplisten'!$A$79*'Steuerung Klapplisten'!$D$34-'Steuerung Klapplisten'!$D$34,0)</f>
        <v>35.714285714299997</v>
      </c>
      <c r="J39" s="11">
        <f t="shared" ca="1" si="0"/>
        <v>251.0204081632653</v>
      </c>
      <c r="K39" s="2">
        <f ca="1">IFERROR(J39-OFFSET('roh_3.1'!F31,'Steuerung Klapplisten'!$A$79*'Steuerung Klapplisten'!$D$34-'Steuerung Klapplisten'!$D$34,0)/OFFSET('roh_3.1'!N31,'Steuerung Klapplisten'!$A$79*'Steuerung Klapplisten'!$D$34-'Steuerung Klapplisten'!$D$34,0)*100,"x")</f>
        <v>-110.82169709989256</v>
      </c>
      <c r="L39" s="11">
        <f t="shared" ca="1" si="1"/>
        <v>198.68421052631581</v>
      </c>
      <c r="M39" s="10">
        <f ca="1">IFERROR(L39-OFFSET('roh_3.1'!H31,'Steuerung Klapplisten'!$A$79*'Steuerung Klapplisten'!$D$34-'Steuerung Klapplisten'!$D$34,0)/OFFSET('roh_3.1'!P31,'Steuerung Klapplisten'!$A$79*'Steuerung Klapplisten'!$D$34-'Steuerung Klapplisten'!$D$34,0)*100,"x")</f>
        <v>-124.53007518796991</v>
      </c>
    </row>
    <row r="40" spans="1:13" x14ac:dyDescent="0.2">
      <c r="A40" s="197" t="s">
        <v>118</v>
      </c>
      <c r="B40" s="11">
        <f ca="1">OFFSET('roh_3.1'!B32,'Steuerung Klapplisten'!$A$79*'Steuerung Klapplisten'!$D$34-'Steuerung Klapplisten'!$D$34,0)</f>
        <v>27</v>
      </c>
      <c r="C40" s="12">
        <f ca="1">OFFSET('roh_3.1'!C32,'Steuerung Klapplisten'!$A$79*'Steuerung Klapplisten'!$D$34-'Steuerung Klapplisten'!$D$34,0)</f>
        <v>-3.5714285713999998</v>
      </c>
      <c r="D40" s="2">
        <f ca="1">OFFSET('roh_3.1'!D32,'Steuerung Klapplisten'!$A$79*'Steuerung Klapplisten'!$D$34-'Steuerung Klapplisten'!$D$34,0)</f>
        <v>17</v>
      </c>
      <c r="E40" s="3">
        <f ca="1">OFFSET('roh_3.1'!E32,'Steuerung Klapplisten'!$A$79*'Steuerung Klapplisten'!$D$34-'Steuerung Klapplisten'!$D$34,0)</f>
        <v>41.666666666700003</v>
      </c>
      <c r="F40" s="11">
        <f ca="1">OFFSET('roh_3.1'!J32,'Steuerung Klapplisten'!$A$79*'Steuerung Klapplisten'!$D$34-'Steuerung Klapplisten'!$D$34,0)</f>
        <v>25</v>
      </c>
      <c r="G40" s="12">
        <f ca="1">OFFSET('roh_3.1'!K32,'Steuerung Klapplisten'!$A$79*'Steuerung Klapplisten'!$D$34-'Steuerung Klapplisten'!$D$34,0)</f>
        <v>0</v>
      </c>
      <c r="H40" s="2">
        <f ca="1">OFFSET('roh_3.1'!L32,'Steuerung Klapplisten'!$A$79*'Steuerung Klapplisten'!$D$34-'Steuerung Klapplisten'!$D$34,0)</f>
        <v>21</v>
      </c>
      <c r="I40" s="3">
        <f ca="1">OFFSET('roh_3.1'!M32,'Steuerung Klapplisten'!$A$79*'Steuerung Klapplisten'!$D$34-'Steuerung Klapplisten'!$D$34,0)</f>
        <v>16.666666666699999</v>
      </c>
      <c r="J40" s="11">
        <f t="shared" ca="1" si="0"/>
        <v>108</v>
      </c>
      <c r="K40" s="2">
        <f ca="1">IFERROR(J40-OFFSET('roh_3.1'!F32,'Steuerung Klapplisten'!$A$79*'Steuerung Klapplisten'!$D$34-'Steuerung Klapplisten'!$D$34,0)/OFFSET('roh_3.1'!N32,'Steuerung Klapplisten'!$A$79*'Steuerung Klapplisten'!$D$34-'Steuerung Klapplisten'!$D$34,0)*100,"x")</f>
        <v>-4.0000000000000142</v>
      </c>
      <c r="L40" s="11">
        <f t="shared" ca="1" si="1"/>
        <v>80.952380952380949</v>
      </c>
      <c r="M40" s="10">
        <f ca="1">IFERROR(L40-OFFSET('roh_3.1'!H32,'Steuerung Klapplisten'!$A$79*'Steuerung Klapplisten'!$D$34-'Steuerung Klapplisten'!$D$34,0)/OFFSET('roh_3.1'!P32,'Steuerung Klapplisten'!$A$79*'Steuerung Klapplisten'!$D$34-'Steuerung Klapplisten'!$D$34,0)*100,"x")</f>
        <v>14.285714285714292</v>
      </c>
    </row>
    <row r="41" spans="1:13" x14ac:dyDescent="0.2">
      <c r="A41" s="197" t="s">
        <v>119</v>
      </c>
      <c r="B41" s="11">
        <f ca="1">OFFSET('roh_3.1'!B33,'Steuerung Klapplisten'!$A$79*'Steuerung Klapplisten'!$D$34-'Steuerung Klapplisten'!$D$34,0)</f>
        <v>136</v>
      </c>
      <c r="C41" s="12">
        <f ca="1">OFFSET('roh_3.1'!C33,'Steuerung Klapplisten'!$A$79*'Steuerung Klapplisten'!$D$34-'Steuerung Klapplisten'!$D$34,0)</f>
        <v>6.25</v>
      </c>
      <c r="D41" s="2">
        <f ca="1">OFFSET('roh_3.1'!D33,'Steuerung Klapplisten'!$A$79*'Steuerung Klapplisten'!$D$34-'Steuerung Klapplisten'!$D$34,0)</f>
        <v>90</v>
      </c>
      <c r="E41" s="3">
        <f ca="1">OFFSET('roh_3.1'!E33,'Steuerung Klapplisten'!$A$79*'Steuerung Klapplisten'!$D$34-'Steuerung Klapplisten'!$D$34,0)</f>
        <v>13.9240506329</v>
      </c>
      <c r="F41" s="11">
        <f ca="1">OFFSET('roh_3.1'!J33,'Steuerung Klapplisten'!$A$79*'Steuerung Klapplisten'!$D$34-'Steuerung Klapplisten'!$D$34,0)</f>
        <v>120</v>
      </c>
      <c r="G41" s="12">
        <f ca="1">OFFSET('roh_3.1'!K33,'Steuerung Klapplisten'!$A$79*'Steuerung Klapplisten'!$D$34-'Steuerung Klapplisten'!$D$34,0)</f>
        <v>-18.367346938800001</v>
      </c>
      <c r="H41" s="2">
        <f ca="1">OFFSET('roh_3.1'!L33,'Steuerung Klapplisten'!$A$79*'Steuerung Klapplisten'!$D$34-'Steuerung Klapplisten'!$D$34,0)</f>
        <v>100</v>
      </c>
      <c r="I41" s="3">
        <f ca="1">OFFSET('roh_3.1'!M33,'Steuerung Klapplisten'!$A$79*'Steuerung Klapplisten'!$D$34-'Steuerung Klapplisten'!$D$34,0)</f>
        <v>-1.9607843137000001</v>
      </c>
      <c r="J41" s="11">
        <f t="shared" ca="1" si="0"/>
        <v>113.33333333333333</v>
      </c>
      <c r="K41" s="2">
        <f ca="1">IFERROR(J41-OFFSET('roh_3.1'!F33,'Steuerung Klapplisten'!$A$79*'Steuerung Klapplisten'!$D$34-'Steuerung Klapplisten'!$D$34,0)/OFFSET('roh_3.1'!N33,'Steuerung Klapplisten'!$A$79*'Steuerung Klapplisten'!$D$34-'Steuerung Klapplisten'!$D$34,0)*100,"x")</f>
        <v>26.258503401360542</v>
      </c>
      <c r="L41" s="11">
        <f t="shared" ca="1" si="1"/>
        <v>90</v>
      </c>
      <c r="M41" s="10">
        <f ca="1">IFERROR(L41-OFFSET('roh_3.1'!H33,'Steuerung Klapplisten'!$A$79*'Steuerung Klapplisten'!$D$34-'Steuerung Klapplisten'!$D$34,0)/OFFSET('roh_3.1'!P33,'Steuerung Klapplisten'!$A$79*'Steuerung Klapplisten'!$D$34-'Steuerung Klapplisten'!$D$34,0)*100,"x")</f>
        <v>12.549019607843135</v>
      </c>
    </row>
    <row r="42" spans="1:13" x14ac:dyDescent="0.2">
      <c r="A42" s="197" t="s">
        <v>120</v>
      </c>
      <c r="B42" s="11">
        <f ca="1">OFFSET('roh_3.1'!B34,'Steuerung Klapplisten'!$A$79*'Steuerung Klapplisten'!$D$34-'Steuerung Klapplisten'!$D$34,0)</f>
        <v>30</v>
      </c>
      <c r="C42" s="12">
        <f ca="1">OFFSET('roh_3.1'!C34,'Steuerung Klapplisten'!$A$79*'Steuerung Klapplisten'!$D$34-'Steuerung Klapplisten'!$D$34,0)</f>
        <v>-45.4545454545</v>
      </c>
      <c r="D42" s="2">
        <f ca="1">OFFSET('roh_3.1'!D34,'Steuerung Klapplisten'!$A$79*'Steuerung Klapplisten'!$D$34-'Steuerung Klapplisten'!$D$34,0)</f>
        <v>20</v>
      </c>
      <c r="E42" s="3">
        <f ca="1">OFFSET('roh_3.1'!E34,'Steuerung Klapplisten'!$A$79*'Steuerung Klapplisten'!$D$34-'Steuerung Klapplisten'!$D$34,0)</f>
        <v>-48.717948717900001</v>
      </c>
      <c r="F42" s="11">
        <f ca="1">OFFSET('roh_3.1'!J34,'Steuerung Klapplisten'!$A$79*'Steuerung Klapplisten'!$D$34-'Steuerung Klapplisten'!$D$34,0)</f>
        <v>51</v>
      </c>
      <c r="G42" s="12">
        <f ca="1">OFFSET('roh_3.1'!K34,'Steuerung Klapplisten'!$A$79*'Steuerung Klapplisten'!$D$34-'Steuerung Klapplisten'!$D$34,0)</f>
        <v>0</v>
      </c>
      <c r="H42" s="2">
        <f ca="1">OFFSET('roh_3.1'!L34,'Steuerung Klapplisten'!$A$79*'Steuerung Klapplisten'!$D$34-'Steuerung Klapplisten'!$D$34,0)</f>
        <v>47</v>
      </c>
      <c r="I42" s="3">
        <f ca="1">OFFSET('roh_3.1'!M34,'Steuerung Klapplisten'!$A$79*'Steuerung Klapplisten'!$D$34-'Steuerung Klapplisten'!$D$34,0)</f>
        <v>-6</v>
      </c>
      <c r="J42" s="11">
        <f t="shared" ca="1" si="0"/>
        <v>58.82352941176471</v>
      </c>
      <c r="K42" s="2">
        <f ca="1">IFERROR(J42-OFFSET('roh_3.1'!F34,'Steuerung Klapplisten'!$A$79*'Steuerung Klapplisten'!$D$34-'Steuerung Klapplisten'!$D$34,0)/OFFSET('roh_3.1'!N34,'Steuerung Klapplisten'!$A$79*'Steuerung Klapplisten'!$D$34-'Steuerung Klapplisten'!$D$34,0)*100,"x")</f>
        <v>-49.019607843137251</v>
      </c>
      <c r="L42" s="11">
        <f t="shared" ca="1" si="1"/>
        <v>42.553191489361701</v>
      </c>
      <c r="M42" s="10">
        <f ca="1">IFERROR(L42-OFFSET('roh_3.1'!H34,'Steuerung Klapplisten'!$A$79*'Steuerung Klapplisten'!$D$34-'Steuerung Klapplisten'!$D$34,0)/OFFSET('roh_3.1'!P34,'Steuerung Klapplisten'!$A$79*'Steuerung Klapplisten'!$D$34-'Steuerung Klapplisten'!$D$34,0)*100,"x")</f>
        <v>-35.446808510638299</v>
      </c>
    </row>
    <row r="43" spans="1:13" x14ac:dyDescent="0.2">
      <c r="A43" s="197" t="s">
        <v>121</v>
      </c>
      <c r="B43" s="11">
        <f ca="1">OFFSET('roh_3.1'!B35,'Steuerung Klapplisten'!$A$79*'Steuerung Klapplisten'!$D$34-'Steuerung Klapplisten'!$D$34,0)</f>
        <v>42</v>
      </c>
      <c r="C43" s="12">
        <f ca="1">OFFSET('roh_3.1'!C35,'Steuerung Klapplisten'!$A$79*'Steuerung Klapplisten'!$D$34-'Steuerung Klapplisten'!$D$34,0)</f>
        <v>40</v>
      </c>
      <c r="D43" s="2">
        <f ca="1">OFFSET('roh_3.1'!D35,'Steuerung Klapplisten'!$A$79*'Steuerung Klapplisten'!$D$34-'Steuerung Klapplisten'!$D$34,0)</f>
        <v>26</v>
      </c>
      <c r="E43" s="3">
        <f ca="1">OFFSET('roh_3.1'!E35,'Steuerung Klapplisten'!$A$79*'Steuerung Klapplisten'!$D$34-'Steuerung Klapplisten'!$D$34,0)</f>
        <v>44.444444444399998</v>
      </c>
      <c r="F43" s="11">
        <f ca="1">OFFSET('roh_3.1'!J35,'Steuerung Klapplisten'!$A$79*'Steuerung Klapplisten'!$D$34-'Steuerung Klapplisten'!$D$34,0)</f>
        <v>16</v>
      </c>
      <c r="G43" s="12">
        <f ca="1">OFFSET('roh_3.1'!K35,'Steuerung Klapplisten'!$A$79*'Steuerung Klapplisten'!$D$34-'Steuerung Klapplisten'!$D$34,0)</f>
        <v>77.777777777799997</v>
      </c>
      <c r="H43" s="2">
        <f ca="1">OFFSET('roh_3.1'!L35,'Steuerung Klapplisten'!$A$79*'Steuerung Klapplisten'!$D$34-'Steuerung Klapplisten'!$D$34,0)</f>
        <v>14</v>
      </c>
      <c r="I43" s="3">
        <f ca="1">OFFSET('roh_3.1'!M35,'Steuerung Klapplisten'!$A$79*'Steuerung Klapplisten'!$D$34-'Steuerung Klapplisten'!$D$34,0)</f>
        <v>55.555555555600002</v>
      </c>
      <c r="J43" s="11">
        <f t="shared" ca="1" si="0"/>
        <v>262.5</v>
      </c>
      <c r="K43" s="2">
        <f ca="1">IFERROR(J43-OFFSET('roh_3.1'!F35,'Steuerung Klapplisten'!$A$79*'Steuerung Klapplisten'!$D$34-'Steuerung Klapplisten'!$D$34,0)/OFFSET('roh_3.1'!N35,'Steuerung Klapplisten'!$A$79*'Steuerung Klapplisten'!$D$34-'Steuerung Klapplisten'!$D$34,0)*100,"x")</f>
        <v>-70.833333333333371</v>
      </c>
      <c r="L43" s="11">
        <f t="shared" ca="1" si="1"/>
        <v>185.71428571428572</v>
      </c>
      <c r="M43" s="10">
        <f ca="1">IFERROR(L43-OFFSET('roh_3.1'!H35,'Steuerung Klapplisten'!$A$79*'Steuerung Klapplisten'!$D$34-'Steuerung Klapplisten'!$D$34,0)/OFFSET('roh_3.1'!P35,'Steuerung Klapplisten'!$A$79*'Steuerung Klapplisten'!$D$34-'Steuerung Klapplisten'!$D$34,0)*100,"x")</f>
        <v>-14.285714285714278</v>
      </c>
    </row>
    <row r="44" spans="1:13" x14ac:dyDescent="0.2">
      <c r="A44" s="197" t="s">
        <v>122</v>
      </c>
      <c r="B44" s="11">
        <f ca="1">OFFSET('roh_3.1'!B36,'Steuerung Klapplisten'!$A$79*'Steuerung Klapplisten'!$D$34-'Steuerung Klapplisten'!$D$34,0)</f>
        <v>0</v>
      </c>
      <c r="C44" s="12">
        <f ca="1">OFFSET('roh_3.1'!C36,'Steuerung Klapplisten'!$A$79*'Steuerung Klapplisten'!$D$34-'Steuerung Klapplisten'!$D$34,0)</f>
        <v>0</v>
      </c>
      <c r="D44" s="2">
        <f ca="1">OFFSET('roh_3.1'!D36,'Steuerung Klapplisten'!$A$79*'Steuerung Klapplisten'!$D$34-'Steuerung Klapplisten'!$D$34,0)</f>
        <v>0</v>
      </c>
      <c r="E44" s="3">
        <f ca="1">OFFSET('roh_3.1'!E36,'Steuerung Klapplisten'!$A$79*'Steuerung Klapplisten'!$D$34-'Steuerung Klapplisten'!$D$34,0)</f>
        <v>0</v>
      </c>
      <c r="F44" s="11">
        <f ca="1">OFFSET('roh_3.1'!J36,'Steuerung Klapplisten'!$A$79*'Steuerung Klapplisten'!$D$34-'Steuerung Klapplisten'!$D$34,0)</f>
        <v>0</v>
      </c>
      <c r="G44" s="12">
        <f ca="1">OFFSET('roh_3.1'!K36,'Steuerung Klapplisten'!$A$79*'Steuerung Klapplisten'!$D$34-'Steuerung Klapplisten'!$D$34,0)</f>
        <v>0</v>
      </c>
      <c r="H44" s="2">
        <f ca="1">OFFSET('roh_3.1'!L36,'Steuerung Klapplisten'!$A$79*'Steuerung Klapplisten'!$D$34-'Steuerung Klapplisten'!$D$34,0)</f>
        <v>0</v>
      </c>
      <c r="I44" s="3">
        <f ca="1">OFFSET('roh_3.1'!M36,'Steuerung Klapplisten'!$A$79*'Steuerung Klapplisten'!$D$34-'Steuerung Klapplisten'!$D$34,0)</f>
        <v>0</v>
      </c>
      <c r="J44" s="11" t="str">
        <f t="shared" ca="1" si="0"/>
        <v>x</v>
      </c>
      <c r="K44" s="2" t="str">
        <f ca="1">IFERROR(J44-OFFSET('roh_3.1'!F36,'Steuerung Klapplisten'!$A$79*'Steuerung Klapplisten'!$D$34-'Steuerung Klapplisten'!$D$34,0)/OFFSET('roh_3.1'!N36,'Steuerung Klapplisten'!$A$79*'Steuerung Klapplisten'!$D$34-'Steuerung Klapplisten'!$D$34,0)*100,"x")</f>
        <v>x</v>
      </c>
      <c r="L44" s="11" t="str">
        <f t="shared" ca="1" si="1"/>
        <v>x</v>
      </c>
      <c r="M44" s="10" t="str">
        <f ca="1">IFERROR(L44-OFFSET('roh_3.1'!H36,'Steuerung Klapplisten'!$A$79*'Steuerung Klapplisten'!$D$34-'Steuerung Klapplisten'!$D$34,0)/OFFSET('roh_3.1'!P36,'Steuerung Klapplisten'!$A$79*'Steuerung Klapplisten'!$D$34-'Steuerung Klapplisten'!$D$34,0)*100,"x")</f>
        <v>x</v>
      </c>
    </row>
    <row r="45" spans="1:13" x14ac:dyDescent="0.2">
      <c r="A45" s="197" t="s">
        <v>123</v>
      </c>
      <c r="B45" s="11">
        <f ca="1">OFFSET('roh_3.1'!B37,'Steuerung Klapplisten'!$A$79*'Steuerung Klapplisten'!$D$34-'Steuerung Klapplisten'!$D$34,0)</f>
        <v>0</v>
      </c>
      <c r="C45" s="12">
        <f ca="1">OFFSET('roh_3.1'!C37,'Steuerung Klapplisten'!$A$79*'Steuerung Klapplisten'!$D$34-'Steuerung Klapplisten'!$D$34,0)</f>
        <v>0</v>
      </c>
      <c r="D45" s="2">
        <f ca="1">OFFSET('roh_3.1'!D37,'Steuerung Klapplisten'!$A$79*'Steuerung Klapplisten'!$D$34-'Steuerung Klapplisten'!$D$34,0)</f>
        <v>0</v>
      </c>
      <c r="E45" s="3">
        <f ca="1">OFFSET('roh_3.1'!E37,'Steuerung Klapplisten'!$A$79*'Steuerung Klapplisten'!$D$34-'Steuerung Klapplisten'!$D$34,0)</f>
        <v>0</v>
      </c>
      <c r="F45" s="11">
        <f ca="1">OFFSET('roh_3.1'!J37,'Steuerung Klapplisten'!$A$79*'Steuerung Klapplisten'!$D$34-'Steuerung Klapplisten'!$D$34,0)</f>
        <v>0</v>
      </c>
      <c r="G45" s="12">
        <f ca="1">OFFSET('roh_3.1'!K37,'Steuerung Klapplisten'!$A$79*'Steuerung Klapplisten'!$D$34-'Steuerung Klapplisten'!$D$34,0)</f>
        <v>0</v>
      </c>
      <c r="H45" s="2">
        <f ca="1">OFFSET('roh_3.1'!L37,'Steuerung Klapplisten'!$A$79*'Steuerung Klapplisten'!$D$34-'Steuerung Klapplisten'!$D$34,0)</f>
        <v>0</v>
      </c>
      <c r="I45" s="3">
        <f ca="1">OFFSET('roh_3.1'!M37,'Steuerung Klapplisten'!$A$79*'Steuerung Klapplisten'!$D$34-'Steuerung Klapplisten'!$D$34,0)</f>
        <v>0</v>
      </c>
      <c r="J45" s="11" t="str">
        <f t="shared" ca="1" si="0"/>
        <v>x</v>
      </c>
      <c r="K45" s="2" t="str">
        <f ca="1">IFERROR(J45-OFFSET('roh_3.1'!F37,'Steuerung Klapplisten'!$A$79*'Steuerung Klapplisten'!$D$34-'Steuerung Klapplisten'!$D$34,0)/OFFSET('roh_3.1'!N37,'Steuerung Klapplisten'!$A$79*'Steuerung Klapplisten'!$D$34-'Steuerung Klapplisten'!$D$34,0)*100,"x")</f>
        <v>x</v>
      </c>
      <c r="L45" s="11" t="str">
        <f t="shared" ca="1" si="1"/>
        <v>x</v>
      </c>
      <c r="M45" s="10" t="str">
        <f ca="1">IFERROR(L45-OFFSET('roh_3.1'!H37,'Steuerung Klapplisten'!$A$79*'Steuerung Klapplisten'!$D$34-'Steuerung Klapplisten'!$D$34,0)/OFFSET('roh_3.1'!P37,'Steuerung Klapplisten'!$A$79*'Steuerung Klapplisten'!$D$34-'Steuerung Klapplisten'!$D$34,0)*100,"x")</f>
        <v>x</v>
      </c>
    </row>
    <row r="46" spans="1:13" x14ac:dyDescent="0.2">
      <c r="A46" s="197" t="s">
        <v>124</v>
      </c>
      <c r="B46" s="11" t="str">
        <f ca="1">OFFSET('roh_3.1'!B38,'Steuerung Klapplisten'!$A$79*'Steuerung Klapplisten'!$D$34-'Steuerung Klapplisten'!$D$34,0)</f>
        <v>*</v>
      </c>
      <c r="C46" s="12">
        <f ca="1">OFFSET('roh_3.1'!C38,'Steuerung Klapplisten'!$A$79*'Steuerung Klapplisten'!$D$34-'Steuerung Klapplisten'!$D$34,0)</f>
        <v>-66.666666666699996</v>
      </c>
      <c r="D46" s="2" t="str">
        <f ca="1">OFFSET('roh_3.1'!D38,'Steuerung Klapplisten'!$A$79*'Steuerung Klapplisten'!$D$34-'Steuerung Klapplisten'!$D$34,0)</f>
        <v>*</v>
      </c>
      <c r="E46" s="3">
        <f ca="1">OFFSET('roh_3.1'!E38,'Steuerung Klapplisten'!$A$79*'Steuerung Klapplisten'!$D$34-'Steuerung Klapplisten'!$D$34,0)</f>
        <v>-83.333333333300004</v>
      </c>
      <c r="F46" s="11">
        <f ca="1">OFFSET('roh_3.1'!J38,'Steuerung Klapplisten'!$A$79*'Steuerung Klapplisten'!$D$34-'Steuerung Klapplisten'!$D$34,0)</f>
        <v>0</v>
      </c>
      <c r="G46" s="12">
        <f ca="1">OFFSET('roh_3.1'!K38,'Steuerung Klapplisten'!$A$79*'Steuerung Klapplisten'!$D$34-'Steuerung Klapplisten'!$D$34,0)</f>
        <v>0</v>
      </c>
      <c r="H46" s="2">
        <f ca="1">OFFSET('roh_3.1'!L38,'Steuerung Klapplisten'!$A$79*'Steuerung Klapplisten'!$D$34-'Steuerung Klapplisten'!$D$34,0)</f>
        <v>0</v>
      </c>
      <c r="I46" s="3">
        <f ca="1">OFFSET('roh_3.1'!M38,'Steuerung Klapplisten'!$A$79*'Steuerung Klapplisten'!$D$34-'Steuerung Klapplisten'!$D$34,0)</f>
        <v>0</v>
      </c>
      <c r="J46" s="11" t="str">
        <f t="shared" ca="1" si="0"/>
        <v>x</v>
      </c>
      <c r="K46" s="2" t="str">
        <f ca="1">IFERROR(J46-OFFSET('roh_3.1'!F38,'Steuerung Klapplisten'!$A$79*'Steuerung Klapplisten'!$D$34-'Steuerung Klapplisten'!$D$34,0)/OFFSET('roh_3.1'!N38,'Steuerung Klapplisten'!$A$79*'Steuerung Klapplisten'!$D$34-'Steuerung Klapplisten'!$D$34,0)*100,"x")</f>
        <v>x</v>
      </c>
      <c r="L46" s="11" t="str">
        <f t="shared" ca="1" si="1"/>
        <v>x</v>
      </c>
      <c r="M46" s="10" t="str">
        <f ca="1">IFERROR(L46-OFFSET('roh_3.1'!H38,'Steuerung Klapplisten'!$A$79*'Steuerung Klapplisten'!$D$34-'Steuerung Klapplisten'!$D$34,0)/OFFSET('roh_3.1'!P38,'Steuerung Klapplisten'!$A$79*'Steuerung Klapplisten'!$D$34-'Steuerung Klapplisten'!$D$34,0)*100,"x")</f>
        <v>x</v>
      </c>
    </row>
    <row r="47" spans="1:13" x14ac:dyDescent="0.2">
      <c r="A47" s="197" t="s">
        <v>125</v>
      </c>
      <c r="B47" s="11" t="str">
        <f ca="1">OFFSET('roh_3.1'!B39,'Steuerung Klapplisten'!$A$79*'Steuerung Klapplisten'!$D$34-'Steuerung Klapplisten'!$D$34,0)</f>
        <v>*</v>
      </c>
      <c r="C47" s="12">
        <f ca="1">OFFSET('roh_3.1'!C39,'Steuerung Klapplisten'!$A$79*'Steuerung Klapplisten'!$D$34-'Steuerung Klapplisten'!$D$34,0)</f>
        <v>-50</v>
      </c>
      <c r="D47" s="2">
        <f ca="1">OFFSET('roh_3.1'!D39,'Steuerung Klapplisten'!$A$79*'Steuerung Klapplisten'!$D$34-'Steuerung Klapplisten'!$D$34,0)</f>
        <v>0</v>
      </c>
      <c r="E47" s="3">
        <f ca="1">OFFSET('roh_3.1'!E39,'Steuerung Klapplisten'!$A$79*'Steuerung Klapplisten'!$D$34-'Steuerung Klapplisten'!$D$34,0)</f>
        <v>-100</v>
      </c>
      <c r="F47" s="11" t="str">
        <f ca="1">OFFSET('roh_3.1'!J39,'Steuerung Klapplisten'!$A$79*'Steuerung Klapplisten'!$D$34-'Steuerung Klapplisten'!$D$34,0)</f>
        <v>*</v>
      </c>
      <c r="G47" s="12">
        <f ca="1">OFFSET('roh_3.1'!K39,'Steuerung Klapplisten'!$A$79*'Steuerung Klapplisten'!$D$34-'Steuerung Klapplisten'!$D$34,0)</f>
        <v>0</v>
      </c>
      <c r="H47" s="2" t="str">
        <f ca="1">OFFSET('roh_3.1'!L39,'Steuerung Klapplisten'!$A$79*'Steuerung Klapplisten'!$D$34-'Steuerung Klapplisten'!$D$34,0)</f>
        <v>*</v>
      </c>
      <c r="I47" s="3">
        <f ca="1">OFFSET('roh_3.1'!M39,'Steuerung Klapplisten'!$A$79*'Steuerung Klapplisten'!$D$34-'Steuerung Klapplisten'!$D$34,0)</f>
        <v>0</v>
      </c>
      <c r="J47" s="11" t="str">
        <f t="shared" ca="1" si="0"/>
        <v>x</v>
      </c>
      <c r="K47" s="2" t="str">
        <f ca="1">IFERROR(J47-OFFSET('roh_3.1'!F39,'Steuerung Klapplisten'!$A$79*'Steuerung Klapplisten'!$D$34-'Steuerung Klapplisten'!$D$34,0)/OFFSET('roh_3.1'!N39,'Steuerung Klapplisten'!$A$79*'Steuerung Klapplisten'!$D$34-'Steuerung Klapplisten'!$D$34,0)*100,"x")</f>
        <v>x</v>
      </c>
      <c r="L47" s="11" t="str">
        <f t="shared" ca="1" si="1"/>
        <v>x</v>
      </c>
      <c r="M47" s="10" t="str">
        <f ca="1">IFERROR(L47-OFFSET('roh_3.1'!H39,'Steuerung Klapplisten'!$A$79*'Steuerung Klapplisten'!$D$34-'Steuerung Klapplisten'!$D$34,0)/OFFSET('roh_3.1'!P39,'Steuerung Klapplisten'!$A$79*'Steuerung Klapplisten'!$D$34-'Steuerung Klapplisten'!$D$34,0)*100,"x")</f>
        <v>x</v>
      </c>
    </row>
    <row r="48" spans="1:13" x14ac:dyDescent="0.2">
      <c r="A48" s="197" t="s">
        <v>126</v>
      </c>
      <c r="B48" s="11">
        <f ca="1">OFFSET('roh_3.1'!B40,'Steuerung Klapplisten'!$A$79*'Steuerung Klapplisten'!$D$34-'Steuerung Klapplisten'!$D$34,0)</f>
        <v>4</v>
      </c>
      <c r="C48" s="12">
        <f ca="1">OFFSET('roh_3.1'!C40,'Steuerung Klapplisten'!$A$79*'Steuerung Klapplisten'!$D$34-'Steuerung Klapplisten'!$D$34,0)</f>
        <v>0</v>
      </c>
      <c r="D48" s="2">
        <f ca="1">OFFSET('roh_3.1'!D40,'Steuerung Klapplisten'!$A$79*'Steuerung Klapplisten'!$D$34-'Steuerung Klapplisten'!$D$34,0)</f>
        <v>3</v>
      </c>
      <c r="E48" s="3">
        <f ca="1">OFFSET('roh_3.1'!E40,'Steuerung Klapplisten'!$A$79*'Steuerung Klapplisten'!$D$34-'Steuerung Klapplisten'!$D$34,0)</f>
        <v>0</v>
      </c>
      <c r="F48" s="11">
        <f ca="1">OFFSET('roh_3.1'!J40,'Steuerung Klapplisten'!$A$79*'Steuerung Klapplisten'!$D$34-'Steuerung Klapplisten'!$D$34,0)</f>
        <v>0</v>
      </c>
      <c r="G48" s="12">
        <f ca="1">OFFSET('roh_3.1'!K40,'Steuerung Klapplisten'!$A$79*'Steuerung Klapplisten'!$D$34-'Steuerung Klapplisten'!$D$34,0)</f>
        <v>0</v>
      </c>
      <c r="H48" s="2">
        <f ca="1">OFFSET('roh_3.1'!L40,'Steuerung Klapplisten'!$A$79*'Steuerung Klapplisten'!$D$34-'Steuerung Klapplisten'!$D$34,0)</f>
        <v>0</v>
      </c>
      <c r="I48" s="3">
        <f ca="1">OFFSET('roh_3.1'!M40,'Steuerung Klapplisten'!$A$79*'Steuerung Klapplisten'!$D$34-'Steuerung Klapplisten'!$D$34,0)</f>
        <v>0</v>
      </c>
      <c r="J48" s="11" t="str">
        <f t="shared" ca="1" si="0"/>
        <v>x</v>
      </c>
      <c r="K48" s="2" t="str">
        <f ca="1">IFERROR(J48-OFFSET('roh_3.1'!F40,'Steuerung Klapplisten'!$A$79*'Steuerung Klapplisten'!$D$34-'Steuerung Klapplisten'!$D$34,0)/OFFSET('roh_3.1'!N40,'Steuerung Klapplisten'!$A$79*'Steuerung Klapplisten'!$D$34-'Steuerung Klapplisten'!$D$34,0)*100,"x")</f>
        <v>x</v>
      </c>
      <c r="L48" s="11" t="str">
        <f t="shared" ca="1" si="1"/>
        <v>x</v>
      </c>
      <c r="M48" s="10" t="str">
        <f ca="1">IFERROR(L48-OFFSET('roh_3.1'!H40,'Steuerung Klapplisten'!$A$79*'Steuerung Klapplisten'!$D$34-'Steuerung Klapplisten'!$D$34,0)/OFFSET('roh_3.1'!P40,'Steuerung Klapplisten'!$A$79*'Steuerung Klapplisten'!$D$34-'Steuerung Klapplisten'!$D$34,0)*100,"x")</f>
        <v>x</v>
      </c>
    </row>
    <row r="49" spans="1:13" x14ac:dyDescent="0.2">
      <c r="A49" s="197" t="s">
        <v>127</v>
      </c>
      <c r="B49" s="11">
        <f ca="1">OFFSET('roh_3.1'!B41,'Steuerung Klapplisten'!$A$79*'Steuerung Klapplisten'!$D$34-'Steuerung Klapplisten'!$D$34,0)</f>
        <v>21</v>
      </c>
      <c r="C49" s="12">
        <f ca="1">OFFSET('roh_3.1'!C41,'Steuerung Klapplisten'!$A$79*'Steuerung Klapplisten'!$D$34-'Steuerung Klapplisten'!$D$34,0)</f>
        <v>0</v>
      </c>
      <c r="D49" s="2">
        <f ca="1">OFFSET('roh_3.1'!D41,'Steuerung Klapplisten'!$A$79*'Steuerung Klapplisten'!$D$34-'Steuerung Klapplisten'!$D$34,0)</f>
        <v>12</v>
      </c>
      <c r="E49" s="3">
        <f ca="1">OFFSET('roh_3.1'!E41,'Steuerung Klapplisten'!$A$79*'Steuerung Klapplisten'!$D$34-'Steuerung Klapplisten'!$D$34,0)</f>
        <v>-25</v>
      </c>
      <c r="F49" s="11">
        <f ca="1">OFFSET('roh_3.1'!J41,'Steuerung Klapplisten'!$A$79*'Steuerung Klapplisten'!$D$34-'Steuerung Klapplisten'!$D$34,0)</f>
        <v>34</v>
      </c>
      <c r="G49" s="12">
        <f ca="1">OFFSET('roh_3.1'!K41,'Steuerung Klapplisten'!$A$79*'Steuerung Klapplisten'!$D$34-'Steuerung Klapplisten'!$D$34,0)</f>
        <v>-20.930232558099998</v>
      </c>
      <c r="H49" s="2">
        <f ca="1">OFFSET('roh_3.1'!L41,'Steuerung Klapplisten'!$A$79*'Steuerung Klapplisten'!$D$34-'Steuerung Klapplisten'!$D$34,0)</f>
        <v>23</v>
      </c>
      <c r="I49" s="3">
        <f ca="1">OFFSET('roh_3.1'!M41,'Steuerung Klapplisten'!$A$79*'Steuerung Klapplisten'!$D$34-'Steuerung Klapplisten'!$D$34,0)</f>
        <v>-39.473684210499997</v>
      </c>
      <c r="J49" s="11">
        <f t="shared" ca="1" si="0"/>
        <v>61.764705882352942</v>
      </c>
      <c r="K49" s="2">
        <f ca="1">IFERROR(J49-OFFSET('roh_3.1'!F41,'Steuerung Klapplisten'!$A$79*'Steuerung Klapplisten'!$D$34-'Steuerung Klapplisten'!$D$34,0)/OFFSET('roh_3.1'!N41,'Steuerung Klapplisten'!$A$79*'Steuerung Klapplisten'!$D$34-'Steuerung Klapplisten'!$D$34,0)*100,"x")</f>
        <v>12.927496580027366</v>
      </c>
      <c r="L49" s="11">
        <f t="shared" ca="1" si="1"/>
        <v>52.173913043478258</v>
      </c>
      <c r="M49" s="10">
        <f ca="1">IFERROR(L49-OFFSET('roh_3.1'!H41,'Steuerung Klapplisten'!$A$79*'Steuerung Klapplisten'!$D$34-'Steuerung Klapplisten'!$D$34,0)/OFFSET('roh_3.1'!P41,'Steuerung Klapplisten'!$A$79*'Steuerung Klapplisten'!$D$34-'Steuerung Klapplisten'!$D$34,0)*100,"x")</f>
        <v>10.068649885583525</v>
      </c>
    </row>
    <row r="50" spans="1:13" x14ac:dyDescent="0.2">
      <c r="A50" s="197" t="s">
        <v>128</v>
      </c>
      <c r="B50" s="11">
        <f ca="1">OFFSET('roh_3.1'!B42,'Steuerung Klapplisten'!$A$79*'Steuerung Klapplisten'!$D$34-'Steuerung Klapplisten'!$D$34,0)</f>
        <v>31</v>
      </c>
      <c r="C50" s="12">
        <f ca="1">OFFSET('roh_3.1'!C42,'Steuerung Klapplisten'!$A$79*'Steuerung Klapplisten'!$D$34-'Steuerung Klapplisten'!$D$34,0)</f>
        <v>24</v>
      </c>
      <c r="D50" s="2">
        <f ca="1">OFFSET('roh_3.1'!D42,'Steuerung Klapplisten'!$A$79*'Steuerung Klapplisten'!$D$34-'Steuerung Klapplisten'!$D$34,0)</f>
        <v>20</v>
      </c>
      <c r="E50" s="3">
        <f ca="1">OFFSET('roh_3.1'!E42,'Steuerung Klapplisten'!$A$79*'Steuerung Klapplisten'!$D$34-'Steuerung Klapplisten'!$D$34,0)</f>
        <v>25</v>
      </c>
      <c r="F50" s="11">
        <f ca="1">OFFSET('roh_3.1'!J42,'Steuerung Klapplisten'!$A$79*'Steuerung Klapplisten'!$D$34-'Steuerung Klapplisten'!$D$34,0)</f>
        <v>59</v>
      </c>
      <c r="G50" s="12">
        <f ca="1">OFFSET('roh_3.1'!K42,'Steuerung Klapplisten'!$A$79*'Steuerung Klapplisten'!$D$34-'Steuerung Klapplisten'!$D$34,0)</f>
        <v>-25.316455696199998</v>
      </c>
      <c r="H50" s="2">
        <f ca="1">OFFSET('roh_3.1'!L42,'Steuerung Klapplisten'!$A$79*'Steuerung Klapplisten'!$D$34-'Steuerung Klapplisten'!$D$34,0)</f>
        <v>35</v>
      </c>
      <c r="I50" s="3">
        <f ca="1">OFFSET('roh_3.1'!M42,'Steuerung Klapplisten'!$A$79*'Steuerung Klapplisten'!$D$34-'Steuerung Klapplisten'!$D$34,0)</f>
        <v>-37.5</v>
      </c>
      <c r="J50" s="11">
        <f t="shared" ca="1" si="0"/>
        <v>52.542372881355938</v>
      </c>
      <c r="K50" s="2">
        <f ca="1">IFERROR(J50-OFFSET('roh_3.1'!F42,'Steuerung Klapplisten'!$A$79*'Steuerung Klapplisten'!$D$34-'Steuerung Klapplisten'!$D$34,0)/OFFSET('roh_3.1'!N42,'Steuerung Klapplisten'!$A$79*'Steuerung Klapplisten'!$D$34-'Steuerung Klapplisten'!$D$34,0)*100,"x")</f>
        <v>20.896803261102772</v>
      </c>
      <c r="L50" s="11">
        <f t="shared" ca="1" si="1"/>
        <v>57.142857142857139</v>
      </c>
      <c r="M50" s="10">
        <f ca="1">IFERROR(L50-OFFSET('roh_3.1'!H42,'Steuerung Klapplisten'!$A$79*'Steuerung Klapplisten'!$D$34-'Steuerung Klapplisten'!$D$34,0)/OFFSET('roh_3.1'!P42,'Steuerung Klapplisten'!$A$79*'Steuerung Klapplisten'!$D$34-'Steuerung Klapplisten'!$D$34,0)*100,"x")</f>
        <v>28.571428571428569</v>
      </c>
    </row>
    <row r="51" spans="1:13" x14ac:dyDescent="0.2">
      <c r="A51" s="197" t="s">
        <v>129</v>
      </c>
      <c r="B51" s="11" t="str">
        <f ca="1">OFFSET('roh_3.1'!B43,'Steuerung Klapplisten'!$A$79*'Steuerung Klapplisten'!$D$34-'Steuerung Klapplisten'!$D$34,0)</f>
        <v>*</v>
      </c>
      <c r="C51" s="12">
        <f ca="1">OFFSET('roh_3.1'!C43,'Steuerung Klapplisten'!$A$79*'Steuerung Klapplisten'!$D$34-'Steuerung Klapplisten'!$D$34,0)</f>
        <v>0</v>
      </c>
      <c r="D51" s="2" t="str">
        <f ca="1">OFFSET('roh_3.1'!D43,'Steuerung Klapplisten'!$A$79*'Steuerung Klapplisten'!$D$34-'Steuerung Klapplisten'!$D$34,0)</f>
        <v>*</v>
      </c>
      <c r="E51" s="3">
        <f ca="1">OFFSET('roh_3.1'!E43,'Steuerung Klapplisten'!$A$79*'Steuerung Klapplisten'!$D$34-'Steuerung Klapplisten'!$D$34,0)</f>
        <v>0</v>
      </c>
      <c r="F51" s="11">
        <f ca="1">OFFSET('roh_3.1'!J43,'Steuerung Klapplisten'!$A$79*'Steuerung Klapplisten'!$D$34-'Steuerung Klapplisten'!$D$34,0)</f>
        <v>0</v>
      </c>
      <c r="G51" s="12">
        <f ca="1">OFFSET('roh_3.1'!K43,'Steuerung Klapplisten'!$A$79*'Steuerung Klapplisten'!$D$34-'Steuerung Klapplisten'!$D$34,0)</f>
        <v>0</v>
      </c>
      <c r="H51" s="2">
        <f ca="1">OFFSET('roh_3.1'!L43,'Steuerung Klapplisten'!$A$79*'Steuerung Klapplisten'!$D$34-'Steuerung Klapplisten'!$D$34,0)</f>
        <v>0</v>
      </c>
      <c r="I51" s="3">
        <f ca="1">OFFSET('roh_3.1'!M43,'Steuerung Klapplisten'!$A$79*'Steuerung Klapplisten'!$D$34-'Steuerung Klapplisten'!$D$34,0)</f>
        <v>0</v>
      </c>
      <c r="J51" s="11" t="str">
        <f t="shared" ca="1" si="0"/>
        <v>x</v>
      </c>
      <c r="K51" s="2" t="str">
        <f ca="1">IFERROR(J51-OFFSET('roh_3.1'!F43,'Steuerung Klapplisten'!$A$79*'Steuerung Klapplisten'!$D$34-'Steuerung Klapplisten'!$D$34,0)/OFFSET('roh_3.1'!N43,'Steuerung Klapplisten'!$A$79*'Steuerung Klapplisten'!$D$34-'Steuerung Klapplisten'!$D$34,0)*100,"x")</f>
        <v>x</v>
      </c>
      <c r="L51" s="11" t="str">
        <f t="shared" ca="1" si="1"/>
        <v>x</v>
      </c>
      <c r="M51" s="10" t="str">
        <f ca="1">IFERROR(L51-OFFSET('roh_3.1'!H43,'Steuerung Klapplisten'!$A$79*'Steuerung Klapplisten'!$D$34-'Steuerung Klapplisten'!$D$34,0)/OFFSET('roh_3.1'!P43,'Steuerung Klapplisten'!$A$79*'Steuerung Klapplisten'!$D$34-'Steuerung Klapplisten'!$D$34,0)*100,"x")</f>
        <v>x</v>
      </c>
    </row>
    <row r="52" spans="1:13" x14ac:dyDescent="0.2">
      <c r="A52" s="197" t="s">
        <v>130</v>
      </c>
      <c r="B52" s="11">
        <f ca="1">OFFSET('roh_3.1'!B44,'Steuerung Klapplisten'!$A$79*'Steuerung Klapplisten'!$D$34-'Steuerung Klapplisten'!$D$34,0)</f>
        <v>3</v>
      </c>
      <c r="C52" s="12">
        <f ca="1">OFFSET('roh_3.1'!C44,'Steuerung Klapplisten'!$A$79*'Steuerung Klapplisten'!$D$34-'Steuerung Klapplisten'!$D$34,0)</f>
        <v>50</v>
      </c>
      <c r="D52" s="2">
        <f ca="1">OFFSET('roh_3.1'!D44,'Steuerung Klapplisten'!$A$79*'Steuerung Klapplisten'!$D$34-'Steuerung Klapplisten'!$D$34,0)</f>
        <v>3</v>
      </c>
      <c r="E52" s="3">
        <f ca="1">OFFSET('roh_3.1'!E44,'Steuerung Klapplisten'!$A$79*'Steuerung Klapplisten'!$D$34-'Steuerung Klapplisten'!$D$34,0)</f>
        <v>50</v>
      </c>
      <c r="F52" s="11">
        <f ca="1">OFFSET('roh_3.1'!J44,'Steuerung Klapplisten'!$A$79*'Steuerung Klapplisten'!$D$34-'Steuerung Klapplisten'!$D$34,0)</f>
        <v>8</v>
      </c>
      <c r="G52" s="12" t="str">
        <f ca="1">OFFSET('roh_3.1'!K44,'Steuerung Klapplisten'!$A$79*'Steuerung Klapplisten'!$D$34-'Steuerung Klapplisten'!$D$34,0)</f>
        <v>.x</v>
      </c>
      <c r="H52" s="2">
        <f ca="1">OFFSET('roh_3.1'!L44,'Steuerung Klapplisten'!$A$79*'Steuerung Klapplisten'!$D$34-'Steuerung Klapplisten'!$D$34,0)</f>
        <v>6</v>
      </c>
      <c r="I52" s="3" t="str">
        <f ca="1">OFFSET('roh_3.1'!M44,'Steuerung Klapplisten'!$A$79*'Steuerung Klapplisten'!$D$34-'Steuerung Klapplisten'!$D$34,0)</f>
        <v>.x</v>
      </c>
      <c r="J52" s="11">
        <f t="shared" ca="1" si="0"/>
        <v>37.5</v>
      </c>
      <c r="K52" s="2" t="str">
        <f ca="1">IFERROR(J52-OFFSET('roh_3.1'!F44,'Steuerung Klapplisten'!$A$79*'Steuerung Klapplisten'!$D$34-'Steuerung Klapplisten'!$D$34,0)/OFFSET('roh_3.1'!N44,'Steuerung Klapplisten'!$A$79*'Steuerung Klapplisten'!$D$34-'Steuerung Klapplisten'!$D$34,0)*100,"x")</f>
        <v>x</v>
      </c>
      <c r="L52" s="11">
        <f t="shared" ca="1" si="1"/>
        <v>50</v>
      </c>
      <c r="M52" s="10" t="str">
        <f ca="1">IFERROR(L52-OFFSET('roh_3.1'!H44,'Steuerung Klapplisten'!$A$79*'Steuerung Klapplisten'!$D$34-'Steuerung Klapplisten'!$D$34,0)/OFFSET('roh_3.1'!P44,'Steuerung Klapplisten'!$A$79*'Steuerung Klapplisten'!$D$34-'Steuerung Klapplisten'!$D$34,0)*100,"x")</f>
        <v>x</v>
      </c>
    </row>
    <row r="53" spans="1:13" x14ac:dyDescent="0.2">
      <c r="A53" s="197" t="s">
        <v>131</v>
      </c>
      <c r="B53" s="11">
        <f ca="1">OFFSET('roh_3.1'!B45,'Steuerung Klapplisten'!$A$79*'Steuerung Klapplisten'!$D$34-'Steuerung Klapplisten'!$D$34,0)</f>
        <v>36</v>
      </c>
      <c r="C53" s="12">
        <f ca="1">OFFSET('roh_3.1'!C45,'Steuerung Klapplisten'!$A$79*'Steuerung Klapplisten'!$D$34-'Steuerung Klapplisten'!$D$34,0)</f>
        <v>-32.075471698100003</v>
      </c>
      <c r="D53" s="2">
        <f ca="1">OFFSET('roh_3.1'!D45,'Steuerung Klapplisten'!$A$79*'Steuerung Klapplisten'!$D$34-'Steuerung Klapplisten'!$D$34,0)</f>
        <v>20</v>
      </c>
      <c r="E53" s="3">
        <f ca="1">OFFSET('roh_3.1'!E45,'Steuerung Klapplisten'!$A$79*'Steuerung Klapplisten'!$D$34-'Steuerung Klapplisten'!$D$34,0)</f>
        <v>-47.368421052599999</v>
      </c>
      <c r="F53" s="11">
        <f ca="1">OFFSET('roh_3.1'!J45,'Steuerung Klapplisten'!$A$79*'Steuerung Klapplisten'!$D$34-'Steuerung Klapplisten'!$D$34,0)</f>
        <v>77</v>
      </c>
      <c r="G53" s="12">
        <f ca="1">OFFSET('roh_3.1'!K45,'Steuerung Klapplisten'!$A$79*'Steuerung Klapplisten'!$D$34-'Steuerung Klapplisten'!$D$34,0)</f>
        <v>-2.5316455696000002</v>
      </c>
      <c r="H53" s="2">
        <f ca="1">OFFSET('roh_3.1'!L45,'Steuerung Klapplisten'!$A$79*'Steuerung Klapplisten'!$D$34-'Steuerung Klapplisten'!$D$34,0)</f>
        <v>60</v>
      </c>
      <c r="I53" s="3">
        <f ca="1">OFFSET('roh_3.1'!M45,'Steuerung Klapplisten'!$A$79*'Steuerung Klapplisten'!$D$34-'Steuerung Klapplisten'!$D$34,0)</f>
        <v>-1.6393442623000001</v>
      </c>
      <c r="J53" s="11">
        <f t="shared" ca="1" si="0"/>
        <v>46.753246753246749</v>
      </c>
      <c r="K53" s="2">
        <f ca="1">IFERROR(J53-OFFSET('roh_3.1'!F45,'Steuerung Klapplisten'!$A$79*'Steuerung Klapplisten'!$D$34-'Steuerung Klapplisten'!$D$34,0)/OFFSET('roh_3.1'!N45,'Steuerung Klapplisten'!$A$79*'Steuerung Klapplisten'!$D$34-'Steuerung Klapplisten'!$D$34,0)*100,"x")</f>
        <v>-20.335360841689969</v>
      </c>
      <c r="L53" s="11">
        <f t="shared" ca="1" si="1"/>
        <v>33.333333333333329</v>
      </c>
      <c r="M53" s="10">
        <f ca="1">IFERROR(L53-OFFSET('roh_3.1'!H45,'Steuerung Klapplisten'!$A$79*'Steuerung Klapplisten'!$D$34-'Steuerung Klapplisten'!$D$34,0)/OFFSET('roh_3.1'!P45,'Steuerung Klapplisten'!$A$79*'Steuerung Klapplisten'!$D$34-'Steuerung Klapplisten'!$D$34,0)*100,"x")</f>
        <v>-28.961748633879786</v>
      </c>
    </row>
    <row r="54" spans="1:13" x14ac:dyDescent="0.2">
      <c r="A54" s="197" t="s">
        <v>132</v>
      </c>
      <c r="B54" s="11">
        <f ca="1">OFFSET('roh_3.1'!B46,'Steuerung Klapplisten'!$A$79*'Steuerung Klapplisten'!$D$34-'Steuerung Klapplisten'!$D$34,0)</f>
        <v>11</v>
      </c>
      <c r="C54" s="12">
        <f ca="1">OFFSET('roh_3.1'!C46,'Steuerung Klapplisten'!$A$79*'Steuerung Klapplisten'!$D$34-'Steuerung Klapplisten'!$D$34,0)</f>
        <v>22.222222222199999</v>
      </c>
      <c r="D54" s="2">
        <f ca="1">OFFSET('roh_3.1'!D46,'Steuerung Klapplisten'!$A$79*'Steuerung Klapplisten'!$D$34-'Steuerung Klapplisten'!$D$34,0)</f>
        <v>4</v>
      </c>
      <c r="E54" s="3">
        <f ca="1">OFFSET('roh_3.1'!E46,'Steuerung Klapplisten'!$A$79*'Steuerung Klapplisten'!$D$34-'Steuerung Klapplisten'!$D$34,0)</f>
        <v>-33.333333333299997</v>
      </c>
      <c r="F54" s="11">
        <f ca="1">OFFSET('roh_3.1'!J46,'Steuerung Klapplisten'!$A$79*'Steuerung Klapplisten'!$D$34-'Steuerung Klapplisten'!$D$34,0)</f>
        <v>32</v>
      </c>
      <c r="G54" s="12">
        <f ca="1">OFFSET('roh_3.1'!K46,'Steuerung Klapplisten'!$A$79*'Steuerung Klapplisten'!$D$34-'Steuerung Klapplisten'!$D$34,0)</f>
        <v>3.2258064516</v>
      </c>
      <c r="H54" s="2">
        <f ca="1">OFFSET('roh_3.1'!L46,'Steuerung Klapplisten'!$A$79*'Steuerung Klapplisten'!$D$34-'Steuerung Klapplisten'!$D$34,0)</f>
        <v>26</v>
      </c>
      <c r="I54" s="3">
        <f ca="1">OFFSET('roh_3.1'!M46,'Steuerung Klapplisten'!$A$79*'Steuerung Klapplisten'!$D$34-'Steuerung Klapplisten'!$D$34,0)</f>
        <v>8.3333333333000006</v>
      </c>
      <c r="J54" s="11">
        <f t="shared" ca="1" si="0"/>
        <v>34.375</v>
      </c>
      <c r="K54" s="2">
        <f ca="1">IFERROR(J54-OFFSET('roh_3.1'!F46,'Steuerung Klapplisten'!$A$79*'Steuerung Klapplisten'!$D$34-'Steuerung Klapplisten'!$D$34,0)/OFFSET('roh_3.1'!N46,'Steuerung Klapplisten'!$A$79*'Steuerung Klapplisten'!$D$34-'Steuerung Klapplisten'!$D$34,0)*100,"x")</f>
        <v>5.3427419354838683</v>
      </c>
      <c r="L54" s="11">
        <f t="shared" ca="1" si="1"/>
        <v>15.384615384615385</v>
      </c>
      <c r="M54" s="10">
        <f ca="1">IFERROR(L54-OFFSET('roh_3.1'!H46,'Steuerung Klapplisten'!$A$79*'Steuerung Klapplisten'!$D$34-'Steuerung Klapplisten'!$D$34,0)/OFFSET('roh_3.1'!P46,'Steuerung Klapplisten'!$A$79*'Steuerung Klapplisten'!$D$34-'Steuerung Klapplisten'!$D$34,0)*100,"x")</f>
        <v>-9.615384615384615</v>
      </c>
    </row>
    <row r="55" spans="1:13" x14ac:dyDescent="0.2">
      <c r="A55" s="197" t="s">
        <v>133</v>
      </c>
      <c r="B55" s="11">
        <f ca="1">OFFSET('roh_3.1'!B47,'Steuerung Klapplisten'!$A$79*'Steuerung Klapplisten'!$D$34-'Steuerung Klapplisten'!$D$34,0)</f>
        <v>28</v>
      </c>
      <c r="C55" s="12">
        <f ca="1">OFFSET('roh_3.1'!C47,'Steuerung Klapplisten'!$A$79*'Steuerung Klapplisten'!$D$34-'Steuerung Klapplisten'!$D$34,0)</f>
        <v>64.705882352900005</v>
      </c>
      <c r="D55" s="2">
        <f ca="1">OFFSET('roh_3.1'!D47,'Steuerung Klapplisten'!$A$79*'Steuerung Klapplisten'!$D$34-'Steuerung Klapplisten'!$D$34,0)</f>
        <v>16</v>
      </c>
      <c r="E55" s="3">
        <f ca="1">OFFSET('roh_3.1'!E47,'Steuerung Klapplisten'!$A$79*'Steuerung Klapplisten'!$D$34-'Steuerung Klapplisten'!$D$34,0)</f>
        <v>33.333333333299997</v>
      </c>
      <c r="F55" s="11">
        <f ca="1">OFFSET('roh_3.1'!J47,'Steuerung Klapplisten'!$A$79*'Steuerung Klapplisten'!$D$34-'Steuerung Klapplisten'!$D$34,0)</f>
        <v>4</v>
      </c>
      <c r="G55" s="12">
        <f ca="1">OFFSET('roh_3.1'!K47,'Steuerung Klapplisten'!$A$79*'Steuerung Klapplisten'!$D$34-'Steuerung Klapplisten'!$D$34,0)</f>
        <v>-33.333333333299997</v>
      </c>
      <c r="H55" s="2">
        <f ca="1">OFFSET('roh_3.1'!L47,'Steuerung Klapplisten'!$A$79*'Steuerung Klapplisten'!$D$34-'Steuerung Klapplisten'!$D$34,0)</f>
        <v>3</v>
      </c>
      <c r="I55" s="3">
        <f ca="1">OFFSET('roh_3.1'!M47,'Steuerung Klapplisten'!$A$79*'Steuerung Klapplisten'!$D$34-'Steuerung Klapplisten'!$D$34,0)</f>
        <v>-50</v>
      </c>
      <c r="J55" s="11">
        <f t="shared" ca="1" si="0"/>
        <v>700</v>
      </c>
      <c r="K55" s="2">
        <f ca="1">IFERROR(J55-OFFSET('roh_3.1'!F47,'Steuerung Klapplisten'!$A$79*'Steuerung Klapplisten'!$D$34-'Steuerung Klapplisten'!$D$34,0)/OFFSET('roh_3.1'!N47,'Steuerung Klapplisten'!$A$79*'Steuerung Klapplisten'!$D$34-'Steuerung Klapplisten'!$D$34,0)*100,"x")</f>
        <v>416.66666666666663</v>
      </c>
      <c r="L55" s="11">
        <f t="shared" ca="1" si="1"/>
        <v>533.33333333333326</v>
      </c>
      <c r="M55" s="10">
        <f ca="1">IFERROR(L55-OFFSET('roh_3.1'!H47,'Steuerung Klapplisten'!$A$79*'Steuerung Klapplisten'!$D$34-'Steuerung Klapplisten'!$D$34,0)/OFFSET('roh_3.1'!P47,'Steuerung Klapplisten'!$A$79*'Steuerung Klapplisten'!$D$34-'Steuerung Klapplisten'!$D$34,0)*100,"x")</f>
        <v>333.33333333333326</v>
      </c>
    </row>
    <row r="56" spans="1:13" x14ac:dyDescent="0.2">
      <c r="A56" s="197" t="s">
        <v>134</v>
      </c>
      <c r="B56" s="11">
        <f ca="1">OFFSET('roh_3.1'!B48,'Steuerung Klapplisten'!$A$79*'Steuerung Klapplisten'!$D$34-'Steuerung Klapplisten'!$D$34,0)</f>
        <v>61</v>
      </c>
      <c r="C56" s="12">
        <f ca="1">OFFSET('roh_3.1'!C48,'Steuerung Klapplisten'!$A$79*'Steuerung Klapplisten'!$D$34-'Steuerung Klapplisten'!$D$34,0)</f>
        <v>24.489795918399999</v>
      </c>
      <c r="D56" s="2">
        <f ca="1">OFFSET('roh_3.1'!D48,'Steuerung Klapplisten'!$A$79*'Steuerung Klapplisten'!$D$34-'Steuerung Klapplisten'!$D$34,0)</f>
        <v>47</v>
      </c>
      <c r="E56" s="3">
        <f ca="1">OFFSET('roh_3.1'!E48,'Steuerung Klapplisten'!$A$79*'Steuerung Klapplisten'!$D$34-'Steuerung Klapplisten'!$D$34,0)</f>
        <v>34.285714285700003</v>
      </c>
      <c r="F56" s="11">
        <f ca="1">OFFSET('roh_3.1'!J48,'Steuerung Klapplisten'!$A$79*'Steuerung Klapplisten'!$D$34-'Steuerung Klapplisten'!$D$34,0)</f>
        <v>48</v>
      </c>
      <c r="G56" s="12">
        <f ca="1">OFFSET('roh_3.1'!K48,'Steuerung Klapplisten'!$A$79*'Steuerung Klapplisten'!$D$34-'Steuerung Klapplisten'!$D$34,0)</f>
        <v>14.285714285699999</v>
      </c>
      <c r="H56" s="2">
        <f ca="1">OFFSET('roh_3.1'!L48,'Steuerung Klapplisten'!$A$79*'Steuerung Klapplisten'!$D$34-'Steuerung Klapplisten'!$D$34,0)</f>
        <v>35</v>
      </c>
      <c r="I56" s="3">
        <f ca="1">OFFSET('roh_3.1'!M48,'Steuerung Klapplisten'!$A$79*'Steuerung Klapplisten'!$D$34-'Steuerung Klapplisten'!$D$34,0)</f>
        <v>-7.8947368421000004</v>
      </c>
      <c r="J56" s="11">
        <f t="shared" ca="1" si="0"/>
        <v>127.08333333333333</v>
      </c>
      <c r="K56" s="2">
        <f ca="1">IFERROR(J56-OFFSET('roh_3.1'!F48,'Steuerung Klapplisten'!$A$79*'Steuerung Klapplisten'!$D$34-'Steuerung Klapplisten'!$D$34,0)/OFFSET('roh_3.1'!N48,'Steuerung Klapplisten'!$A$79*'Steuerung Klapplisten'!$D$34-'Steuerung Klapplisten'!$D$34,0)*100,"x")</f>
        <v>10.416666666666657</v>
      </c>
      <c r="L56" s="11">
        <f t="shared" ca="1" si="1"/>
        <v>134.28571428571428</v>
      </c>
      <c r="M56" s="10">
        <f ca="1">IFERROR(L56-OFFSET('roh_3.1'!H48,'Steuerung Klapplisten'!$A$79*'Steuerung Klapplisten'!$D$34-'Steuerung Klapplisten'!$D$34,0)/OFFSET('roh_3.1'!P48,'Steuerung Klapplisten'!$A$79*'Steuerung Klapplisten'!$D$34-'Steuerung Klapplisten'!$D$34,0)*100,"x")</f>
        <v>42.180451127819538</v>
      </c>
    </row>
    <row r="57" spans="1:13" x14ac:dyDescent="0.2">
      <c r="A57" s="197" t="s">
        <v>135</v>
      </c>
      <c r="B57" s="11">
        <f ca="1">OFFSET('roh_3.1'!B49,'Steuerung Klapplisten'!$A$79*'Steuerung Klapplisten'!$D$34-'Steuerung Klapplisten'!$D$34,0)</f>
        <v>12</v>
      </c>
      <c r="C57" s="12">
        <f ca="1">OFFSET('roh_3.1'!C49,'Steuerung Klapplisten'!$A$79*'Steuerung Klapplisten'!$D$34-'Steuerung Klapplisten'!$D$34,0)</f>
        <v>9.0909090909000003</v>
      </c>
      <c r="D57" s="2">
        <f ca="1">OFFSET('roh_3.1'!D49,'Steuerung Klapplisten'!$A$79*'Steuerung Klapplisten'!$D$34-'Steuerung Klapplisten'!$D$34,0)</f>
        <v>10</v>
      </c>
      <c r="E57" s="3">
        <f ca="1">OFFSET('roh_3.1'!E49,'Steuerung Klapplisten'!$A$79*'Steuerung Klapplisten'!$D$34-'Steuerung Klapplisten'!$D$34,0)</f>
        <v>42.857142857100001</v>
      </c>
      <c r="F57" s="11">
        <f ca="1">OFFSET('roh_3.1'!J49,'Steuerung Klapplisten'!$A$79*'Steuerung Klapplisten'!$D$34-'Steuerung Klapplisten'!$D$34,0)</f>
        <v>19</v>
      </c>
      <c r="G57" s="12">
        <f ca="1">OFFSET('roh_3.1'!K49,'Steuerung Klapplisten'!$A$79*'Steuerung Klapplisten'!$D$34-'Steuerung Klapplisten'!$D$34,0)</f>
        <v>5.5555555555999998</v>
      </c>
      <c r="H57" s="2">
        <f ca="1">OFFSET('roh_3.1'!L49,'Steuerung Klapplisten'!$A$79*'Steuerung Klapplisten'!$D$34-'Steuerung Klapplisten'!$D$34,0)</f>
        <v>11</v>
      </c>
      <c r="I57" s="3">
        <f ca="1">OFFSET('roh_3.1'!M49,'Steuerung Klapplisten'!$A$79*'Steuerung Klapplisten'!$D$34-'Steuerung Klapplisten'!$D$34,0)</f>
        <v>-35.294117647100002</v>
      </c>
      <c r="J57" s="11">
        <f t="shared" ca="1" si="0"/>
        <v>63.157894736842103</v>
      </c>
      <c r="K57" s="2">
        <f ca="1">IFERROR(J57-OFFSET('roh_3.1'!F49,'Steuerung Klapplisten'!$A$79*'Steuerung Klapplisten'!$D$34-'Steuerung Klapplisten'!$D$34,0)/OFFSET('roh_3.1'!N49,'Steuerung Klapplisten'!$A$79*'Steuerung Klapplisten'!$D$34-'Steuerung Klapplisten'!$D$34,0)*100,"x")</f>
        <v>2.0467836257309884</v>
      </c>
      <c r="L57" s="11">
        <f t="shared" ca="1" si="1"/>
        <v>90.909090909090907</v>
      </c>
      <c r="M57" s="10">
        <f ca="1">IFERROR(L57-OFFSET('roh_3.1'!H49,'Steuerung Klapplisten'!$A$79*'Steuerung Klapplisten'!$D$34-'Steuerung Klapplisten'!$D$34,0)/OFFSET('roh_3.1'!P49,'Steuerung Klapplisten'!$A$79*'Steuerung Klapplisten'!$D$34-'Steuerung Klapplisten'!$D$34,0)*100,"x")</f>
        <v>49.732620320855617</v>
      </c>
    </row>
    <row r="58" spans="1:13" x14ac:dyDescent="0.2">
      <c r="A58" s="197" t="s">
        <v>136</v>
      </c>
      <c r="B58" s="11">
        <f ca="1">OFFSET('roh_3.1'!B50,'Steuerung Klapplisten'!$A$79*'Steuerung Klapplisten'!$D$34-'Steuerung Klapplisten'!$D$34,0)</f>
        <v>0</v>
      </c>
      <c r="C58" s="12">
        <f ca="1">OFFSET('roh_3.1'!C50,'Steuerung Klapplisten'!$A$79*'Steuerung Klapplisten'!$D$34-'Steuerung Klapplisten'!$D$34,0)</f>
        <v>0</v>
      </c>
      <c r="D58" s="2">
        <f ca="1">OFFSET('roh_3.1'!D50,'Steuerung Klapplisten'!$A$79*'Steuerung Klapplisten'!$D$34-'Steuerung Klapplisten'!$D$34,0)</f>
        <v>0</v>
      </c>
      <c r="E58" s="3">
        <f ca="1">OFFSET('roh_3.1'!E50,'Steuerung Klapplisten'!$A$79*'Steuerung Klapplisten'!$D$34-'Steuerung Klapplisten'!$D$34,0)</f>
        <v>0</v>
      </c>
      <c r="F58" s="11">
        <f ca="1">OFFSET('roh_3.1'!J50,'Steuerung Klapplisten'!$A$79*'Steuerung Klapplisten'!$D$34-'Steuerung Klapplisten'!$D$34,0)</f>
        <v>0</v>
      </c>
      <c r="G58" s="12">
        <f ca="1">OFFSET('roh_3.1'!K50,'Steuerung Klapplisten'!$A$79*'Steuerung Klapplisten'!$D$34-'Steuerung Klapplisten'!$D$34,0)</f>
        <v>0</v>
      </c>
      <c r="H58" s="2">
        <f ca="1">OFFSET('roh_3.1'!L50,'Steuerung Klapplisten'!$A$79*'Steuerung Klapplisten'!$D$34-'Steuerung Klapplisten'!$D$34,0)</f>
        <v>0</v>
      </c>
      <c r="I58" s="3">
        <f ca="1">OFFSET('roh_3.1'!M50,'Steuerung Klapplisten'!$A$79*'Steuerung Klapplisten'!$D$34-'Steuerung Klapplisten'!$D$34,0)</f>
        <v>0</v>
      </c>
      <c r="J58" s="11" t="str">
        <f t="shared" ca="1" si="0"/>
        <v>x</v>
      </c>
      <c r="K58" s="2" t="str">
        <f ca="1">IFERROR(J58-OFFSET('roh_3.1'!F50,'Steuerung Klapplisten'!$A$79*'Steuerung Klapplisten'!$D$34-'Steuerung Klapplisten'!$D$34,0)/OFFSET('roh_3.1'!N50,'Steuerung Klapplisten'!$A$79*'Steuerung Klapplisten'!$D$34-'Steuerung Klapplisten'!$D$34,0)*100,"x")</f>
        <v>x</v>
      </c>
      <c r="L58" s="11" t="str">
        <f t="shared" ca="1" si="1"/>
        <v>x</v>
      </c>
      <c r="M58" s="10" t="str">
        <f ca="1">IFERROR(L58-OFFSET('roh_3.1'!H50,'Steuerung Klapplisten'!$A$79*'Steuerung Klapplisten'!$D$34-'Steuerung Klapplisten'!$D$34,0)/OFFSET('roh_3.1'!P50,'Steuerung Klapplisten'!$A$79*'Steuerung Klapplisten'!$D$34-'Steuerung Klapplisten'!$D$34,0)*100,"x")</f>
        <v>x</v>
      </c>
    </row>
    <row r="59" spans="1:13" x14ac:dyDescent="0.2">
      <c r="A59" s="197" t="s">
        <v>137</v>
      </c>
      <c r="B59" s="11">
        <f ca="1">OFFSET('roh_3.1'!B51,'Steuerung Klapplisten'!$A$79*'Steuerung Klapplisten'!$D$34-'Steuerung Klapplisten'!$D$34,0)</f>
        <v>117</v>
      </c>
      <c r="C59" s="12">
        <f ca="1">OFFSET('roh_3.1'!C51,'Steuerung Klapplisten'!$A$79*'Steuerung Klapplisten'!$D$34-'Steuerung Klapplisten'!$D$34,0)</f>
        <v>23.157894736799999</v>
      </c>
      <c r="D59" s="2">
        <f ca="1">OFFSET('roh_3.1'!D51,'Steuerung Klapplisten'!$A$79*'Steuerung Klapplisten'!$D$34-'Steuerung Klapplisten'!$D$34,0)</f>
        <v>74</v>
      </c>
      <c r="E59" s="3">
        <f ca="1">OFFSET('roh_3.1'!E51,'Steuerung Klapplisten'!$A$79*'Steuerung Klapplisten'!$D$34-'Steuerung Klapplisten'!$D$34,0)</f>
        <v>13.8461538462</v>
      </c>
      <c r="F59" s="11">
        <f ca="1">OFFSET('roh_3.1'!J51,'Steuerung Klapplisten'!$A$79*'Steuerung Klapplisten'!$D$34-'Steuerung Klapplisten'!$D$34,0)</f>
        <v>71</v>
      </c>
      <c r="G59" s="12">
        <f ca="1">OFFSET('roh_3.1'!K51,'Steuerung Klapplisten'!$A$79*'Steuerung Klapplisten'!$D$34-'Steuerung Klapplisten'!$D$34,0)</f>
        <v>-5.3333333332999997</v>
      </c>
      <c r="H59" s="2">
        <f ca="1">OFFSET('roh_3.1'!L51,'Steuerung Klapplisten'!$A$79*'Steuerung Klapplisten'!$D$34-'Steuerung Klapplisten'!$D$34,0)</f>
        <v>59</v>
      </c>
      <c r="I59" s="3">
        <f ca="1">OFFSET('roh_3.1'!M51,'Steuerung Klapplisten'!$A$79*'Steuerung Klapplisten'!$D$34-'Steuerung Klapplisten'!$D$34,0)</f>
        <v>-16.9014084507</v>
      </c>
      <c r="J59" s="11">
        <f t="shared" ca="1" si="0"/>
        <v>164.78873239436621</v>
      </c>
      <c r="K59" s="2">
        <f ca="1">IFERROR(J59-OFFSET('roh_3.1'!F51,'Steuerung Klapplisten'!$A$79*'Steuerung Klapplisten'!$D$34-'Steuerung Klapplisten'!$D$34,0)/OFFSET('roh_3.1'!N51,'Steuerung Klapplisten'!$A$79*'Steuerung Klapplisten'!$D$34-'Steuerung Klapplisten'!$D$34,0)*100,"x")</f>
        <v>38.12206572769955</v>
      </c>
      <c r="L59" s="11">
        <f t="shared" ca="1" si="1"/>
        <v>125.42372881355932</v>
      </c>
      <c r="M59" s="10">
        <f ca="1">IFERROR(L59-OFFSET('roh_3.1'!H51,'Steuerung Klapplisten'!$A$79*'Steuerung Klapplisten'!$D$34-'Steuerung Klapplisten'!$D$34,0)/OFFSET('roh_3.1'!P51,'Steuerung Klapplisten'!$A$79*'Steuerung Klapplisten'!$D$34-'Steuerung Klapplisten'!$D$34,0)*100,"x")</f>
        <v>33.874433038911434</v>
      </c>
    </row>
    <row r="60" spans="1:13" x14ac:dyDescent="0.2">
      <c r="A60" s="197" t="s">
        <v>138</v>
      </c>
      <c r="B60" s="11">
        <f ca="1">OFFSET('roh_3.1'!B52,'Steuerung Klapplisten'!$A$79*'Steuerung Klapplisten'!$D$34-'Steuerung Klapplisten'!$D$34,0)</f>
        <v>11</v>
      </c>
      <c r="C60" s="12">
        <f ca="1">OFFSET('roh_3.1'!C52,'Steuerung Klapplisten'!$A$79*'Steuerung Klapplisten'!$D$34-'Steuerung Klapplisten'!$D$34,0)</f>
        <v>-21.428571428600002</v>
      </c>
      <c r="D60" s="2">
        <f ca="1">OFFSET('roh_3.1'!D52,'Steuerung Klapplisten'!$A$79*'Steuerung Klapplisten'!$D$34-'Steuerung Klapplisten'!$D$34,0)</f>
        <v>6</v>
      </c>
      <c r="E60" s="3">
        <f ca="1">OFFSET('roh_3.1'!E52,'Steuerung Klapplisten'!$A$79*'Steuerung Klapplisten'!$D$34-'Steuerung Klapplisten'!$D$34,0)</f>
        <v>-25</v>
      </c>
      <c r="F60" s="11">
        <f ca="1">OFFSET('roh_3.1'!J52,'Steuerung Klapplisten'!$A$79*'Steuerung Klapplisten'!$D$34-'Steuerung Klapplisten'!$D$34,0)</f>
        <v>28</v>
      </c>
      <c r="G60" s="12">
        <f ca="1">OFFSET('roh_3.1'!K52,'Steuerung Klapplisten'!$A$79*'Steuerung Klapplisten'!$D$34-'Steuerung Klapplisten'!$D$34,0)</f>
        <v>12</v>
      </c>
      <c r="H60" s="2">
        <f ca="1">OFFSET('roh_3.1'!L52,'Steuerung Klapplisten'!$A$79*'Steuerung Klapplisten'!$D$34-'Steuerung Klapplisten'!$D$34,0)</f>
        <v>18</v>
      </c>
      <c r="I60" s="3">
        <f ca="1">OFFSET('roh_3.1'!M52,'Steuerung Klapplisten'!$A$79*'Steuerung Klapplisten'!$D$34-'Steuerung Klapplisten'!$D$34,0)</f>
        <v>5.8823529411999997</v>
      </c>
      <c r="J60" s="11">
        <f t="shared" ca="1" si="0"/>
        <v>39.285714285714285</v>
      </c>
      <c r="K60" s="2">
        <f ca="1">IFERROR(J60-OFFSET('roh_3.1'!F52,'Steuerung Klapplisten'!$A$79*'Steuerung Klapplisten'!$D$34-'Steuerung Klapplisten'!$D$34,0)/OFFSET('roh_3.1'!N52,'Steuerung Klapplisten'!$A$79*'Steuerung Klapplisten'!$D$34-'Steuerung Klapplisten'!$D$34,0)*100,"x")</f>
        <v>-16.714285714285722</v>
      </c>
      <c r="L60" s="11">
        <f t="shared" ca="1" si="1"/>
        <v>33.333333333333329</v>
      </c>
      <c r="M60" s="10">
        <f ca="1">IFERROR(L60-OFFSET('roh_3.1'!H52,'Steuerung Klapplisten'!$A$79*'Steuerung Klapplisten'!$D$34-'Steuerung Klapplisten'!$D$34,0)/OFFSET('roh_3.1'!P52,'Steuerung Klapplisten'!$A$79*'Steuerung Klapplisten'!$D$34-'Steuerung Klapplisten'!$D$34,0)*100,"x")</f>
        <v>-13.725490196078432</v>
      </c>
    </row>
    <row r="61" spans="1:13" x14ac:dyDescent="0.2">
      <c r="A61" s="197" t="s">
        <v>139</v>
      </c>
      <c r="B61" s="11">
        <f ca="1">OFFSET('roh_3.1'!B53,'Steuerung Klapplisten'!$A$79*'Steuerung Klapplisten'!$D$34-'Steuerung Klapplisten'!$D$34,0)</f>
        <v>11</v>
      </c>
      <c r="C61" s="12">
        <f ca="1">OFFSET('roh_3.1'!C53,'Steuerung Klapplisten'!$A$79*'Steuerung Klapplisten'!$D$34-'Steuerung Klapplisten'!$D$34,0)</f>
        <v>37.5</v>
      </c>
      <c r="D61" s="2">
        <f ca="1">OFFSET('roh_3.1'!D53,'Steuerung Klapplisten'!$A$79*'Steuerung Klapplisten'!$D$34-'Steuerung Klapplisten'!$D$34,0)</f>
        <v>8</v>
      </c>
      <c r="E61" s="3">
        <f ca="1">OFFSET('roh_3.1'!E53,'Steuerung Klapplisten'!$A$79*'Steuerung Klapplisten'!$D$34-'Steuerung Klapplisten'!$D$34,0)</f>
        <v>100</v>
      </c>
      <c r="F61" s="11">
        <f ca="1">OFFSET('roh_3.1'!J53,'Steuerung Klapplisten'!$A$79*'Steuerung Klapplisten'!$D$34-'Steuerung Klapplisten'!$D$34,0)</f>
        <v>5</v>
      </c>
      <c r="G61" s="12">
        <f ca="1">OFFSET('roh_3.1'!K53,'Steuerung Klapplisten'!$A$79*'Steuerung Klapplisten'!$D$34-'Steuerung Klapplisten'!$D$34,0)</f>
        <v>25</v>
      </c>
      <c r="H61" s="2" t="str">
        <f ca="1">OFFSET('roh_3.1'!L53,'Steuerung Klapplisten'!$A$79*'Steuerung Klapplisten'!$D$34-'Steuerung Klapplisten'!$D$34,0)</f>
        <v>*</v>
      </c>
      <c r="I61" s="3">
        <f ca="1">OFFSET('roh_3.1'!M53,'Steuerung Klapplisten'!$A$79*'Steuerung Klapplisten'!$D$34-'Steuerung Klapplisten'!$D$34,0)</f>
        <v>0</v>
      </c>
      <c r="J61" s="11">
        <f t="shared" ca="1" si="0"/>
        <v>220.00000000000003</v>
      </c>
      <c r="K61" s="2">
        <f ca="1">IFERROR(J61-OFFSET('roh_3.1'!F53,'Steuerung Klapplisten'!$A$79*'Steuerung Klapplisten'!$D$34-'Steuerung Klapplisten'!$D$34,0)/OFFSET('roh_3.1'!N53,'Steuerung Klapplisten'!$A$79*'Steuerung Klapplisten'!$D$34-'Steuerung Klapplisten'!$D$34,0)*100,"x")</f>
        <v>20.000000000000028</v>
      </c>
      <c r="L61" s="11" t="str">
        <f t="shared" ca="1" si="1"/>
        <v>x</v>
      </c>
      <c r="M61" s="10" t="str">
        <f ca="1">IFERROR(L61-OFFSET('roh_3.1'!H53,'Steuerung Klapplisten'!$A$79*'Steuerung Klapplisten'!$D$34-'Steuerung Klapplisten'!$D$34,0)/OFFSET('roh_3.1'!P53,'Steuerung Klapplisten'!$A$79*'Steuerung Klapplisten'!$D$34-'Steuerung Klapplisten'!$D$34,0)*100,"x")</f>
        <v>x</v>
      </c>
    </row>
    <row r="62" spans="1:13" x14ac:dyDescent="0.2">
      <c r="A62" s="197" t="s">
        <v>140</v>
      </c>
      <c r="B62" s="11">
        <f ca="1">OFFSET('roh_3.1'!B54,'Steuerung Klapplisten'!$A$79*'Steuerung Klapplisten'!$D$34-'Steuerung Klapplisten'!$D$34,0)</f>
        <v>44</v>
      </c>
      <c r="C62" s="12">
        <f ca="1">OFFSET('roh_3.1'!C54,'Steuerung Klapplisten'!$A$79*'Steuerung Klapplisten'!$D$34-'Steuerung Klapplisten'!$D$34,0)</f>
        <v>10</v>
      </c>
      <c r="D62" s="2">
        <f ca="1">OFFSET('roh_3.1'!D54,'Steuerung Klapplisten'!$A$79*'Steuerung Klapplisten'!$D$34-'Steuerung Klapplisten'!$D$34,0)</f>
        <v>25</v>
      </c>
      <c r="E62" s="3">
        <f ca="1">OFFSET('roh_3.1'!E54,'Steuerung Klapplisten'!$A$79*'Steuerung Klapplisten'!$D$34-'Steuerung Klapplisten'!$D$34,0)</f>
        <v>4.1666666667000003</v>
      </c>
      <c r="F62" s="11">
        <f ca="1">OFFSET('roh_3.1'!J54,'Steuerung Klapplisten'!$A$79*'Steuerung Klapplisten'!$D$34-'Steuerung Klapplisten'!$D$34,0)</f>
        <v>13</v>
      </c>
      <c r="G62" s="12">
        <f ca="1">OFFSET('roh_3.1'!K54,'Steuerung Klapplisten'!$A$79*'Steuerung Klapplisten'!$D$34-'Steuerung Klapplisten'!$D$34,0)</f>
        <v>-18.75</v>
      </c>
      <c r="H62" s="2">
        <f ca="1">OFFSET('roh_3.1'!L54,'Steuerung Klapplisten'!$A$79*'Steuerung Klapplisten'!$D$34-'Steuerung Klapplisten'!$D$34,0)</f>
        <v>8</v>
      </c>
      <c r="I62" s="3">
        <f ca="1">OFFSET('roh_3.1'!M54,'Steuerung Klapplisten'!$A$79*'Steuerung Klapplisten'!$D$34-'Steuerung Klapplisten'!$D$34,0)</f>
        <v>-42.857142857100001</v>
      </c>
      <c r="J62" s="11">
        <f t="shared" ca="1" si="0"/>
        <v>338.46153846153845</v>
      </c>
      <c r="K62" s="2">
        <f ca="1">IFERROR(J62-OFFSET('roh_3.1'!F54,'Steuerung Klapplisten'!$A$79*'Steuerung Klapplisten'!$D$34-'Steuerung Klapplisten'!$D$34,0)/OFFSET('roh_3.1'!N54,'Steuerung Klapplisten'!$A$79*'Steuerung Klapplisten'!$D$34-'Steuerung Klapplisten'!$D$34,0)*100,"x")</f>
        <v>88.461538461538453</v>
      </c>
      <c r="L62" s="11">
        <f t="shared" ca="1" si="1"/>
        <v>312.5</v>
      </c>
      <c r="M62" s="10">
        <f ca="1">IFERROR(L62-OFFSET('roh_3.1'!H54,'Steuerung Klapplisten'!$A$79*'Steuerung Klapplisten'!$D$34-'Steuerung Klapplisten'!$D$34,0)/OFFSET('roh_3.1'!P54,'Steuerung Klapplisten'!$A$79*'Steuerung Klapplisten'!$D$34-'Steuerung Klapplisten'!$D$34,0)*100,"x")</f>
        <v>141.07142857142858</v>
      </c>
    </row>
    <row r="63" spans="1:13" x14ac:dyDescent="0.2">
      <c r="A63" s="197" t="s">
        <v>141</v>
      </c>
      <c r="B63" s="11" t="str">
        <f ca="1">OFFSET('roh_3.1'!B55,'Steuerung Klapplisten'!$A$79*'Steuerung Klapplisten'!$D$34-'Steuerung Klapplisten'!$D$34,0)</f>
        <v>*</v>
      </c>
      <c r="C63" s="12">
        <f ca="1">OFFSET('roh_3.1'!C55,'Steuerung Klapplisten'!$A$79*'Steuerung Klapplisten'!$D$34-'Steuerung Klapplisten'!$D$34,0)</f>
        <v>100</v>
      </c>
      <c r="D63" s="2" t="str">
        <f ca="1">OFFSET('roh_3.1'!D55,'Steuerung Klapplisten'!$A$79*'Steuerung Klapplisten'!$D$34-'Steuerung Klapplisten'!$D$34,0)</f>
        <v>*</v>
      </c>
      <c r="E63" s="3">
        <f ca="1">OFFSET('roh_3.1'!E55,'Steuerung Klapplisten'!$A$79*'Steuerung Klapplisten'!$D$34-'Steuerung Klapplisten'!$D$34,0)</f>
        <v>0</v>
      </c>
      <c r="F63" s="11" t="str">
        <f ca="1">OFFSET('roh_3.1'!J55,'Steuerung Klapplisten'!$A$79*'Steuerung Klapplisten'!$D$34-'Steuerung Klapplisten'!$D$34,0)</f>
        <v>*</v>
      </c>
      <c r="G63" s="12">
        <f ca="1">OFFSET('roh_3.1'!K55,'Steuerung Klapplisten'!$A$79*'Steuerung Klapplisten'!$D$34-'Steuerung Klapplisten'!$D$34,0)</f>
        <v>0</v>
      </c>
      <c r="H63" s="2" t="str">
        <f ca="1">OFFSET('roh_3.1'!L55,'Steuerung Klapplisten'!$A$79*'Steuerung Klapplisten'!$D$34-'Steuerung Klapplisten'!$D$34,0)</f>
        <v>*</v>
      </c>
      <c r="I63" s="3">
        <f ca="1">OFFSET('roh_3.1'!M55,'Steuerung Klapplisten'!$A$79*'Steuerung Klapplisten'!$D$34-'Steuerung Klapplisten'!$D$34,0)</f>
        <v>0</v>
      </c>
      <c r="J63" s="11" t="str">
        <f t="shared" ca="1" si="0"/>
        <v>x</v>
      </c>
      <c r="K63" s="2" t="str">
        <f ca="1">IFERROR(J63-OFFSET('roh_3.1'!F55,'Steuerung Klapplisten'!$A$79*'Steuerung Klapplisten'!$D$34-'Steuerung Klapplisten'!$D$34,0)/OFFSET('roh_3.1'!N55,'Steuerung Klapplisten'!$A$79*'Steuerung Klapplisten'!$D$34-'Steuerung Klapplisten'!$D$34,0)*100,"x")</f>
        <v>x</v>
      </c>
      <c r="L63" s="11" t="str">
        <f t="shared" ca="1" si="1"/>
        <v>x</v>
      </c>
      <c r="M63" s="10" t="str">
        <f ca="1">IFERROR(L63-OFFSET('roh_3.1'!H55,'Steuerung Klapplisten'!$A$79*'Steuerung Klapplisten'!$D$34-'Steuerung Klapplisten'!$D$34,0)/OFFSET('roh_3.1'!P55,'Steuerung Klapplisten'!$A$79*'Steuerung Klapplisten'!$D$34-'Steuerung Klapplisten'!$D$34,0)*100,"x")</f>
        <v>x</v>
      </c>
    </row>
    <row r="64" spans="1:13" x14ac:dyDescent="0.2">
      <c r="A64" s="197" t="s">
        <v>142</v>
      </c>
      <c r="B64" s="11">
        <f ca="1">OFFSET('roh_3.1'!B56,'Steuerung Klapplisten'!$A$79*'Steuerung Klapplisten'!$D$34-'Steuerung Klapplisten'!$D$34,0)</f>
        <v>3</v>
      </c>
      <c r="C64" s="12">
        <f ca="1">OFFSET('roh_3.1'!C56,'Steuerung Klapplisten'!$A$79*'Steuerung Klapplisten'!$D$34-'Steuerung Klapplisten'!$D$34,0)</f>
        <v>-40</v>
      </c>
      <c r="D64" s="2">
        <f ca="1">OFFSET('roh_3.1'!D56,'Steuerung Klapplisten'!$A$79*'Steuerung Klapplisten'!$D$34-'Steuerung Klapplisten'!$D$34,0)</f>
        <v>3</v>
      </c>
      <c r="E64" s="3">
        <f ca="1">OFFSET('roh_3.1'!E56,'Steuerung Klapplisten'!$A$79*'Steuerung Klapplisten'!$D$34-'Steuerung Klapplisten'!$D$34,0)</f>
        <v>-25</v>
      </c>
      <c r="F64" s="11" t="str">
        <f ca="1">OFFSET('roh_3.1'!J56,'Steuerung Klapplisten'!$A$79*'Steuerung Klapplisten'!$D$34-'Steuerung Klapplisten'!$D$34,0)</f>
        <v>*</v>
      </c>
      <c r="G64" s="12">
        <f ca="1">OFFSET('roh_3.1'!K56,'Steuerung Klapplisten'!$A$79*'Steuerung Klapplisten'!$D$34-'Steuerung Klapplisten'!$D$34,0)</f>
        <v>-75</v>
      </c>
      <c r="H64" s="2" t="str">
        <f ca="1">OFFSET('roh_3.1'!L56,'Steuerung Klapplisten'!$A$79*'Steuerung Klapplisten'!$D$34-'Steuerung Klapplisten'!$D$34,0)</f>
        <v>*</v>
      </c>
      <c r="I64" s="3">
        <f ca="1">OFFSET('roh_3.1'!M56,'Steuerung Klapplisten'!$A$79*'Steuerung Klapplisten'!$D$34-'Steuerung Klapplisten'!$D$34,0)</f>
        <v>-50</v>
      </c>
      <c r="J64" s="11" t="str">
        <f t="shared" ca="1" si="0"/>
        <v>x</v>
      </c>
      <c r="K64" s="2" t="str">
        <f ca="1">IFERROR(J64-OFFSET('roh_3.1'!F56,'Steuerung Klapplisten'!$A$79*'Steuerung Klapplisten'!$D$34-'Steuerung Klapplisten'!$D$34,0)/OFFSET('roh_3.1'!N56,'Steuerung Klapplisten'!$A$79*'Steuerung Klapplisten'!$D$34-'Steuerung Klapplisten'!$D$34,0)*100,"x")</f>
        <v>x</v>
      </c>
      <c r="L64" s="11" t="str">
        <f t="shared" ca="1" si="1"/>
        <v>x</v>
      </c>
      <c r="M64" s="10" t="str">
        <f ca="1">IFERROR(L64-OFFSET('roh_3.1'!H56,'Steuerung Klapplisten'!$A$79*'Steuerung Klapplisten'!$D$34-'Steuerung Klapplisten'!$D$34,0)/OFFSET('roh_3.1'!P56,'Steuerung Klapplisten'!$A$79*'Steuerung Klapplisten'!$D$34-'Steuerung Klapplisten'!$D$34,0)*100,"x")</f>
        <v>x</v>
      </c>
    </row>
    <row r="65" spans="1:13" x14ac:dyDescent="0.2">
      <c r="A65" s="197" t="s">
        <v>143</v>
      </c>
      <c r="B65" s="11">
        <f ca="1">OFFSET('roh_3.1'!B57,'Steuerung Klapplisten'!$A$79*'Steuerung Klapplisten'!$D$34-'Steuerung Klapplisten'!$D$34,0)</f>
        <v>80</v>
      </c>
      <c r="C65" s="12">
        <f ca="1">OFFSET('roh_3.1'!C57,'Steuerung Klapplisten'!$A$79*'Steuerung Klapplisten'!$D$34-'Steuerung Klapplisten'!$D$34,0)</f>
        <v>-4.7619047619000003</v>
      </c>
      <c r="D65" s="2">
        <f ca="1">OFFSET('roh_3.1'!D57,'Steuerung Klapplisten'!$A$79*'Steuerung Klapplisten'!$D$34-'Steuerung Klapplisten'!$D$34,0)</f>
        <v>43</v>
      </c>
      <c r="E65" s="3">
        <f ca="1">OFFSET('roh_3.1'!E57,'Steuerung Klapplisten'!$A$79*'Steuerung Klapplisten'!$D$34-'Steuerung Klapplisten'!$D$34,0)</f>
        <v>-8.5106382978999999</v>
      </c>
      <c r="F65" s="11">
        <f ca="1">OFFSET('roh_3.1'!J57,'Steuerung Klapplisten'!$A$79*'Steuerung Klapplisten'!$D$34-'Steuerung Klapplisten'!$D$34,0)</f>
        <v>105</v>
      </c>
      <c r="G65" s="12">
        <f ca="1">OFFSET('roh_3.1'!K57,'Steuerung Klapplisten'!$A$79*'Steuerung Klapplisten'!$D$34-'Steuerung Klapplisten'!$D$34,0)</f>
        <v>7.1428571428999996</v>
      </c>
      <c r="H65" s="2">
        <f ca="1">OFFSET('roh_3.1'!L57,'Steuerung Klapplisten'!$A$79*'Steuerung Klapplisten'!$D$34-'Steuerung Klapplisten'!$D$34,0)</f>
        <v>63</v>
      </c>
      <c r="I65" s="3">
        <f ca="1">OFFSET('roh_3.1'!M57,'Steuerung Klapplisten'!$A$79*'Steuerung Klapplisten'!$D$34-'Steuerung Klapplisten'!$D$34,0)</f>
        <v>21.1538461538</v>
      </c>
      <c r="J65" s="11">
        <f t="shared" ca="1" si="0"/>
        <v>76.19047619047619</v>
      </c>
      <c r="K65" s="2">
        <f ca="1">IFERROR(J65-OFFSET('roh_3.1'!F57,'Steuerung Klapplisten'!$A$79*'Steuerung Klapplisten'!$D$34-'Steuerung Klapplisten'!$D$34,0)/OFFSET('roh_3.1'!N57,'Steuerung Klapplisten'!$A$79*'Steuerung Klapplisten'!$D$34-'Steuerung Klapplisten'!$D$34,0)*100,"x")</f>
        <v>-9.5238095238095184</v>
      </c>
      <c r="L65" s="11">
        <f t="shared" ca="1" si="1"/>
        <v>68.253968253968253</v>
      </c>
      <c r="M65" s="10">
        <f ca="1">IFERROR(L65-OFFSET('roh_3.1'!H57,'Steuerung Klapplisten'!$A$79*'Steuerung Klapplisten'!$D$34-'Steuerung Klapplisten'!$D$34,0)/OFFSET('roh_3.1'!P57,'Steuerung Klapplisten'!$A$79*'Steuerung Klapplisten'!$D$34-'Steuerung Klapplisten'!$D$34,0)*100,"x")</f>
        <v>-22.130647130647134</v>
      </c>
    </row>
    <row r="66" spans="1:13" x14ac:dyDescent="0.2">
      <c r="A66" s="197" t="s">
        <v>144</v>
      </c>
      <c r="B66" s="11">
        <f ca="1">OFFSET('roh_3.1'!B58,'Steuerung Klapplisten'!$A$79*'Steuerung Klapplisten'!$D$34-'Steuerung Klapplisten'!$D$34,0)</f>
        <v>5</v>
      </c>
      <c r="C66" s="12">
        <f ca="1">OFFSET('roh_3.1'!C58,'Steuerung Klapplisten'!$A$79*'Steuerung Klapplisten'!$D$34-'Steuerung Klapplisten'!$D$34,0)</f>
        <v>150</v>
      </c>
      <c r="D66" s="2" t="str">
        <f ca="1">OFFSET('roh_3.1'!D58,'Steuerung Klapplisten'!$A$79*'Steuerung Klapplisten'!$D$34-'Steuerung Klapplisten'!$D$34,0)</f>
        <v>*</v>
      </c>
      <c r="E66" s="3">
        <f ca="1">OFFSET('roh_3.1'!E58,'Steuerung Klapplisten'!$A$79*'Steuerung Klapplisten'!$D$34-'Steuerung Klapplisten'!$D$34,0)</f>
        <v>0</v>
      </c>
      <c r="F66" s="11">
        <f ca="1">OFFSET('roh_3.1'!J58,'Steuerung Klapplisten'!$A$79*'Steuerung Klapplisten'!$D$34-'Steuerung Klapplisten'!$D$34,0)</f>
        <v>17</v>
      </c>
      <c r="G66" s="12">
        <f ca="1">OFFSET('roh_3.1'!K58,'Steuerung Klapplisten'!$A$79*'Steuerung Klapplisten'!$D$34-'Steuerung Klapplisten'!$D$34,0)</f>
        <v>-26.086956521699999</v>
      </c>
      <c r="H66" s="2">
        <f ca="1">OFFSET('roh_3.1'!L58,'Steuerung Klapplisten'!$A$79*'Steuerung Klapplisten'!$D$34-'Steuerung Klapplisten'!$D$34,0)</f>
        <v>15</v>
      </c>
      <c r="I66" s="3">
        <f ca="1">OFFSET('roh_3.1'!M58,'Steuerung Klapplisten'!$A$79*'Steuerung Klapplisten'!$D$34-'Steuerung Klapplisten'!$D$34,0)</f>
        <v>-25</v>
      </c>
      <c r="J66" s="11">
        <f t="shared" ref="J66:J119" ca="1" si="2">IFERROR(B66/F66*100,"x")</f>
        <v>29.411764705882355</v>
      </c>
      <c r="K66" s="2" t="str">
        <f ca="1">IFERROR(J66-OFFSET('roh_3.1'!F58,'Steuerung Klapplisten'!$A$79*'Steuerung Klapplisten'!$D$34-'Steuerung Klapplisten'!$D$34,0)/OFFSET('roh_3.1'!N58,'Steuerung Klapplisten'!$A$79*'Steuerung Klapplisten'!$D$34-'Steuerung Klapplisten'!$D$34,0)*100,"x")</f>
        <v>x</v>
      </c>
      <c r="L66" s="11" t="str">
        <f t="shared" ref="L66:L119" ca="1" si="3">IFERROR(D66/H66*100,"x")</f>
        <v>x</v>
      </c>
      <c r="M66" s="10" t="str">
        <f ca="1">IFERROR(L66-OFFSET('roh_3.1'!H58,'Steuerung Klapplisten'!$A$79*'Steuerung Klapplisten'!$D$34-'Steuerung Klapplisten'!$D$34,0)/OFFSET('roh_3.1'!P58,'Steuerung Klapplisten'!$A$79*'Steuerung Klapplisten'!$D$34-'Steuerung Klapplisten'!$D$34,0)*100,"x")</f>
        <v>x</v>
      </c>
    </row>
    <row r="67" spans="1:13" x14ac:dyDescent="0.2">
      <c r="A67" s="197" t="s">
        <v>505</v>
      </c>
      <c r="B67" s="11" t="str">
        <f ca="1">OFFSET('roh_3.1'!B59,'Steuerung Klapplisten'!$A$79*'Steuerung Klapplisten'!$D$34-'Steuerung Klapplisten'!$D$34,0)</f>
        <v>*</v>
      </c>
      <c r="C67" s="12">
        <f ca="1">OFFSET('roh_3.1'!C59,'Steuerung Klapplisten'!$A$79*'Steuerung Klapplisten'!$D$34-'Steuerung Klapplisten'!$D$34,0)</f>
        <v>0</v>
      </c>
      <c r="D67" s="2" t="str">
        <f ca="1">OFFSET('roh_3.1'!D59,'Steuerung Klapplisten'!$A$79*'Steuerung Klapplisten'!$D$34-'Steuerung Klapplisten'!$D$34,0)</f>
        <v>*</v>
      </c>
      <c r="E67" s="3">
        <f ca="1">OFFSET('roh_3.1'!E59,'Steuerung Klapplisten'!$A$79*'Steuerung Klapplisten'!$D$34-'Steuerung Klapplisten'!$D$34,0)</f>
        <v>0</v>
      </c>
      <c r="F67" s="11">
        <f ca="1">OFFSET('roh_3.1'!J59,'Steuerung Klapplisten'!$A$79*'Steuerung Klapplisten'!$D$34-'Steuerung Klapplisten'!$D$34,0)</f>
        <v>0</v>
      </c>
      <c r="G67" s="12">
        <f ca="1">OFFSET('roh_3.1'!K59,'Steuerung Klapplisten'!$A$79*'Steuerung Klapplisten'!$D$34-'Steuerung Klapplisten'!$D$34,0)</f>
        <v>-100</v>
      </c>
      <c r="H67" s="2">
        <f ca="1">OFFSET('roh_3.1'!L59,'Steuerung Klapplisten'!$A$79*'Steuerung Klapplisten'!$D$34-'Steuerung Klapplisten'!$D$34,0)</f>
        <v>0</v>
      </c>
      <c r="I67" s="3">
        <f ca="1">OFFSET('roh_3.1'!M59,'Steuerung Klapplisten'!$A$79*'Steuerung Klapplisten'!$D$34-'Steuerung Klapplisten'!$D$34,0)</f>
        <v>-100</v>
      </c>
      <c r="J67" s="11" t="str">
        <f t="shared" ca="1" si="2"/>
        <v>x</v>
      </c>
      <c r="K67" s="2" t="str">
        <f ca="1">IFERROR(J67-OFFSET('roh_3.1'!F59,'Steuerung Klapplisten'!$A$79*'Steuerung Klapplisten'!$D$34-'Steuerung Klapplisten'!$D$34,0)/OFFSET('roh_3.1'!N59,'Steuerung Klapplisten'!$A$79*'Steuerung Klapplisten'!$D$34-'Steuerung Klapplisten'!$D$34,0)*100,"x")</f>
        <v>x</v>
      </c>
      <c r="L67" s="11" t="str">
        <f t="shared" ca="1" si="3"/>
        <v>x</v>
      </c>
      <c r="M67" s="10" t="str">
        <f ca="1">IFERROR(L67-OFFSET('roh_3.1'!H59,'Steuerung Klapplisten'!$A$79*'Steuerung Klapplisten'!$D$34-'Steuerung Klapplisten'!$D$34,0)/OFFSET('roh_3.1'!P59,'Steuerung Klapplisten'!$A$79*'Steuerung Klapplisten'!$D$34-'Steuerung Klapplisten'!$D$34,0)*100,"x")</f>
        <v>x</v>
      </c>
    </row>
    <row r="68" spans="1:13" x14ac:dyDescent="0.2">
      <c r="A68" s="197" t="s">
        <v>145</v>
      </c>
      <c r="B68" s="11">
        <f ca="1">OFFSET('roh_3.1'!B60,'Steuerung Klapplisten'!$A$79*'Steuerung Klapplisten'!$D$34-'Steuerung Klapplisten'!$D$34,0)</f>
        <v>108</v>
      </c>
      <c r="C68" s="12">
        <f ca="1">OFFSET('roh_3.1'!C60,'Steuerung Klapplisten'!$A$79*'Steuerung Klapplisten'!$D$34-'Steuerung Klapplisten'!$D$34,0)</f>
        <v>8</v>
      </c>
      <c r="D68" s="2">
        <f ca="1">OFFSET('roh_3.1'!D60,'Steuerung Klapplisten'!$A$79*'Steuerung Klapplisten'!$D$34-'Steuerung Klapplisten'!$D$34,0)</f>
        <v>60</v>
      </c>
      <c r="E68" s="3">
        <f ca="1">OFFSET('roh_3.1'!E60,'Steuerung Klapplisten'!$A$79*'Steuerung Klapplisten'!$D$34-'Steuerung Klapplisten'!$D$34,0)</f>
        <v>-6.25</v>
      </c>
      <c r="F68" s="11">
        <f ca="1">OFFSET('roh_3.1'!J60,'Steuerung Klapplisten'!$A$79*'Steuerung Klapplisten'!$D$34-'Steuerung Klapplisten'!$D$34,0)</f>
        <v>31</v>
      </c>
      <c r="G68" s="12">
        <f ca="1">OFFSET('roh_3.1'!K60,'Steuerung Klapplisten'!$A$79*'Steuerung Klapplisten'!$D$34-'Steuerung Klapplisten'!$D$34,0)</f>
        <v>-27.906976744200001</v>
      </c>
      <c r="H68" s="2">
        <f ca="1">OFFSET('roh_3.1'!L60,'Steuerung Klapplisten'!$A$79*'Steuerung Klapplisten'!$D$34-'Steuerung Klapplisten'!$D$34,0)</f>
        <v>4</v>
      </c>
      <c r="I68" s="3">
        <f ca="1">OFFSET('roh_3.1'!M60,'Steuerung Klapplisten'!$A$79*'Steuerung Klapplisten'!$D$34-'Steuerung Klapplisten'!$D$34,0)</f>
        <v>-87.096774193499996</v>
      </c>
      <c r="J68" s="11">
        <f t="shared" ca="1" si="2"/>
        <v>348.38709677419354</v>
      </c>
      <c r="K68" s="2">
        <f ca="1">IFERROR(J68-OFFSET('roh_3.1'!F60,'Steuerung Klapplisten'!$A$79*'Steuerung Klapplisten'!$D$34-'Steuerung Klapplisten'!$D$34,0)/OFFSET('roh_3.1'!N60,'Steuerung Klapplisten'!$A$79*'Steuerung Klapplisten'!$D$34-'Steuerung Klapplisten'!$D$34,0)*100,"x")</f>
        <v>115.8289572393098</v>
      </c>
      <c r="L68" s="11">
        <f t="shared" ca="1" si="3"/>
        <v>1500</v>
      </c>
      <c r="M68" s="10">
        <f ca="1">IFERROR(L68-OFFSET('roh_3.1'!H60,'Steuerung Klapplisten'!$A$79*'Steuerung Klapplisten'!$D$34-'Steuerung Klapplisten'!$D$34,0)/OFFSET('roh_3.1'!P60,'Steuerung Klapplisten'!$A$79*'Steuerung Klapplisten'!$D$34-'Steuerung Klapplisten'!$D$34,0)*100,"x")</f>
        <v>1293.5483870967741</v>
      </c>
    </row>
    <row r="69" spans="1:13" x14ac:dyDescent="0.2">
      <c r="A69" s="197" t="s">
        <v>146</v>
      </c>
      <c r="B69" s="11">
        <f ca="1">OFFSET('roh_3.1'!B61,'Steuerung Klapplisten'!$A$79*'Steuerung Klapplisten'!$D$34-'Steuerung Klapplisten'!$D$34,0)</f>
        <v>3</v>
      </c>
      <c r="C69" s="12">
        <f ca="1">OFFSET('roh_3.1'!C61,'Steuerung Klapplisten'!$A$79*'Steuerung Klapplisten'!$D$34-'Steuerung Klapplisten'!$D$34,0)</f>
        <v>-50</v>
      </c>
      <c r="D69" s="2">
        <f ca="1">OFFSET('roh_3.1'!D61,'Steuerung Klapplisten'!$A$79*'Steuerung Klapplisten'!$D$34-'Steuerung Klapplisten'!$D$34,0)</f>
        <v>3</v>
      </c>
      <c r="E69" s="3">
        <f ca="1">OFFSET('roh_3.1'!E61,'Steuerung Klapplisten'!$A$79*'Steuerung Klapplisten'!$D$34-'Steuerung Klapplisten'!$D$34,0)</f>
        <v>0</v>
      </c>
      <c r="F69" s="11">
        <f ca="1">OFFSET('roh_3.1'!J61,'Steuerung Klapplisten'!$A$79*'Steuerung Klapplisten'!$D$34-'Steuerung Klapplisten'!$D$34,0)</f>
        <v>4</v>
      </c>
      <c r="G69" s="12">
        <f ca="1">OFFSET('roh_3.1'!K61,'Steuerung Klapplisten'!$A$79*'Steuerung Klapplisten'!$D$34-'Steuerung Klapplisten'!$D$34,0)</f>
        <v>100</v>
      </c>
      <c r="H69" s="2">
        <f ca="1">OFFSET('roh_3.1'!L61,'Steuerung Klapplisten'!$A$79*'Steuerung Klapplisten'!$D$34-'Steuerung Klapplisten'!$D$34,0)</f>
        <v>3</v>
      </c>
      <c r="I69" s="3">
        <f ca="1">OFFSET('roh_3.1'!M61,'Steuerung Klapplisten'!$A$79*'Steuerung Klapplisten'!$D$34-'Steuerung Klapplisten'!$D$34,0)</f>
        <v>0</v>
      </c>
      <c r="J69" s="11">
        <f t="shared" ca="1" si="2"/>
        <v>75</v>
      </c>
      <c r="K69" s="2" t="str">
        <f ca="1">IFERROR(J69-OFFSET('roh_3.1'!F61,'Steuerung Klapplisten'!$A$79*'Steuerung Klapplisten'!$D$34-'Steuerung Klapplisten'!$D$34,0)/OFFSET('roh_3.1'!N61,'Steuerung Klapplisten'!$A$79*'Steuerung Klapplisten'!$D$34-'Steuerung Klapplisten'!$D$34,0)*100,"x")</f>
        <v>x</v>
      </c>
      <c r="L69" s="11">
        <f t="shared" ca="1" si="3"/>
        <v>100</v>
      </c>
      <c r="M69" s="10" t="str">
        <f ca="1">IFERROR(L69-OFFSET('roh_3.1'!H61,'Steuerung Klapplisten'!$A$79*'Steuerung Klapplisten'!$D$34-'Steuerung Klapplisten'!$D$34,0)/OFFSET('roh_3.1'!P61,'Steuerung Klapplisten'!$A$79*'Steuerung Klapplisten'!$D$34-'Steuerung Klapplisten'!$D$34,0)*100,"x")</f>
        <v>x</v>
      </c>
    </row>
    <row r="70" spans="1:13" x14ac:dyDescent="0.2">
      <c r="A70" s="197" t="s">
        <v>147</v>
      </c>
      <c r="B70" s="11">
        <f ca="1">OFFSET('roh_3.1'!B62,'Steuerung Klapplisten'!$A$79*'Steuerung Klapplisten'!$D$34-'Steuerung Klapplisten'!$D$34,0)</f>
        <v>59</v>
      </c>
      <c r="C70" s="12">
        <f ca="1">OFFSET('roh_3.1'!C62,'Steuerung Klapplisten'!$A$79*'Steuerung Klapplisten'!$D$34-'Steuerung Klapplisten'!$D$34,0)</f>
        <v>-28.915662650600002</v>
      </c>
      <c r="D70" s="2">
        <f ca="1">OFFSET('roh_3.1'!D62,'Steuerung Klapplisten'!$A$79*'Steuerung Klapplisten'!$D$34-'Steuerung Klapplisten'!$D$34,0)</f>
        <v>38</v>
      </c>
      <c r="E70" s="3">
        <f ca="1">OFFSET('roh_3.1'!E62,'Steuerung Klapplisten'!$A$79*'Steuerung Klapplisten'!$D$34-'Steuerung Klapplisten'!$D$34,0)</f>
        <v>-30.909090909100001</v>
      </c>
      <c r="F70" s="11">
        <f ca="1">OFFSET('roh_3.1'!J62,'Steuerung Klapplisten'!$A$79*'Steuerung Klapplisten'!$D$34-'Steuerung Klapplisten'!$D$34,0)</f>
        <v>77</v>
      </c>
      <c r="G70" s="12">
        <f ca="1">OFFSET('roh_3.1'!K62,'Steuerung Klapplisten'!$A$79*'Steuerung Klapplisten'!$D$34-'Steuerung Klapplisten'!$D$34,0)</f>
        <v>-19.791666666699999</v>
      </c>
      <c r="H70" s="2">
        <f ca="1">OFFSET('roh_3.1'!L62,'Steuerung Klapplisten'!$A$79*'Steuerung Klapplisten'!$D$34-'Steuerung Klapplisten'!$D$34,0)</f>
        <v>61</v>
      </c>
      <c r="I70" s="3">
        <f ca="1">OFFSET('roh_3.1'!M62,'Steuerung Klapplisten'!$A$79*'Steuerung Klapplisten'!$D$34-'Steuerung Klapplisten'!$D$34,0)</f>
        <v>-15.277777777800001</v>
      </c>
      <c r="J70" s="11">
        <f t="shared" ca="1" si="2"/>
        <v>76.623376623376629</v>
      </c>
      <c r="K70" s="2">
        <f ca="1">IFERROR(J70-OFFSET('roh_3.1'!F62,'Steuerung Klapplisten'!$A$79*'Steuerung Klapplisten'!$D$34-'Steuerung Klapplisten'!$D$34,0)/OFFSET('roh_3.1'!N62,'Steuerung Klapplisten'!$A$79*'Steuerung Klapplisten'!$D$34-'Steuerung Klapplisten'!$D$34,0)*100,"x")</f>
        <v>-9.8349567099567139</v>
      </c>
      <c r="L70" s="11">
        <f t="shared" ca="1" si="3"/>
        <v>62.295081967213115</v>
      </c>
      <c r="M70" s="10">
        <f ca="1">IFERROR(L70-OFFSET('roh_3.1'!H62,'Steuerung Klapplisten'!$A$79*'Steuerung Klapplisten'!$D$34-'Steuerung Klapplisten'!$D$34,0)/OFFSET('roh_3.1'!P62,'Steuerung Klapplisten'!$A$79*'Steuerung Klapplisten'!$D$34-'Steuerung Klapplisten'!$D$34,0)*100,"x")</f>
        <v>-14.093806921675771</v>
      </c>
    </row>
    <row r="71" spans="1:13" x14ac:dyDescent="0.2">
      <c r="A71" s="197" t="s">
        <v>148</v>
      </c>
      <c r="B71" s="11">
        <f ca="1">OFFSET('roh_3.1'!B63,'Steuerung Klapplisten'!$A$79*'Steuerung Klapplisten'!$D$34-'Steuerung Klapplisten'!$D$34,0)</f>
        <v>0</v>
      </c>
      <c r="C71" s="12">
        <f ca="1">OFFSET('roh_3.1'!C63,'Steuerung Klapplisten'!$A$79*'Steuerung Klapplisten'!$D$34-'Steuerung Klapplisten'!$D$34,0)</f>
        <v>-100</v>
      </c>
      <c r="D71" s="2">
        <f ca="1">OFFSET('roh_3.1'!D63,'Steuerung Klapplisten'!$A$79*'Steuerung Klapplisten'!$D$34-'Steuerung Klapplisten'!$D$34,0)</f>
        <v>0</v>
      </c>
      <c r="E71" s="3">
        <f ca="1">OFFSET('roh_3.1'!E63,'Steuerung Klapplisten'!$A$79*'Steuerung Klapplisten'!$D$34-'Steuerung Klapplisten'!$D$34,0)</f>
        <v>-100</v>
      </c>
      <c r="F71" s="11">
        <f ca="1">OFFSET('roh_3.1'!J63,'Steuerung Klapplisten'!$A$79*'Steuerung Klapplisten'!$D$34-'Steuerung Klapplisten'!$D$34,0)</f>
        <v>3</v>
      </c>
      <c r="G71" s="12">
        <f ca="1">OFFSET('roh_3.1'!K63,'Steuerung Klapplisten'!$A$79*'Steuerung Klapplisten'!$D$34-'Steuerung Klapplisten'!$D$34,0)</f>
        <v>0</v>
      </c>
      <c r="H71" s="2" t="str">
        <f ca="1">OFFSET('roh_3.1'!L63,'Steuerung Klapplisten'!$A$79*'Steuerung Klapplisten'!$D$34-'Steuerung Klapplisten'!$D$34,0)</f>
        <v>*</v>
      </c>
      <c r="I71" s="3">
        <f ca="1">OFFSET('roh_3.1'!M63,'Steuerung Klapplisten'!$A$79*'Steuerung Klapplisten'!$D$34-'Steuerung Klapplisten'!$D$34,0)</f>
        <v>0</v>
      </c>
      <c r="J71" s="11">
        <f t="shared" ca="1" si="2"/>
        <v>0</v>
      </c>
      <c r="K71" s="2" t="str">
        <f ca="1">IFERROR(J71-OFFSET('roh_3.1'!F63,'Steuerung Klapplisten'!$A$79*'Steuerung Klapplisten'!$D$34-'Steuerung Klapplisten'!$D$34,0)/OFFSET('roh_3.1'!N63,'Steuerung Klapplisten'!$A$79*'Steuerung Klapplisten'!$D$34-'Steuerung Klapplisten'!$D$34,0)*100,"x")</f>
        <v>x</v>
      </c>
      <c r="L71" s="11" t="str">
        <f t="shared" ca="1" si="3"/>
        <v>x</v>
      </c>
      <c r="M71" s="10" t="str">
        <f ca="1">IFERROR(L71-OFFSET('roh_3.1'!H63,'Steuerung Klapplisten'!$A$79*'Steuerung Klapplisten'!$D$34-'Steuerung Klapplisten'!$D$34,0)/OFFSET('roh_3.1'!P63,'Steuerung Klapplisten'!$A$79*'Steuerung Klapplisten'!$D$34-'Steuerung Klapplisten'!$D$34,0)*100,"x")</f>
        <v>x</v>
      </c>
    </row>
    <row r="72" spans="1:13" x14ac:dyDescent="0.2">
      <c r="A72" s="197" t="s">
        <v>149</v>
      </c>
      <c r="B72" s="11">
        <f ca="1">OFFSET('roh_3.1'!B64,'Steuerung Klapplisten'!$A$79*'Steuerung Klapplisten'!$D$34-'Steuerung Klapplisten'!$D$34,0)</f>
        <v>3</v>
      </c>
      <c r="C72" s="12">
        <f ca="1">OFFSET('roh_3.1'!C64,'Steuerung Klapplisten'!$A$79*'Steuerung Klapplisten'!$D$34-'Steuerung Klapplisten'!$D$34,0)</f>
        <v>0</v>
      </c>
      <c r="D72" s="2">
        <f ca="1">OFFSET('roh_3.1'!D64,'Steuerung Klapplisten'!$A$79*'Steuerung Klapplisten'!$D$34-'Steuerung Klapplisten'!$D$34,0)</f>
        <v>3</v>
      </c>
      <c r="E72" s="3">
        <f ca="1">OFFSET('roh_3.1'!E64,'Steuerung Klapplisten'!$A$79*'Steuerung Klapplisten'!$D$34-'Steuerung Klapplisten'!$D$34,0)</f>
        <v>0</v>
      </c>
      <c r="F72" s="11" t="str">
        <f ca="1">OFFSET('roh_3.1'!J64,'Steuerung Klapplisten'!$A$79*'Steuerung Klapplisten'!$D$34-'Steuerung Klapplisten'!$D$34,0)</f>
        <v>*</v>
      </c>
      <c r="G72" s="12">
        <f ca="1">OFFSET('roh_3.1'!K64,'Steuerung Klapplisten'!$A$79*'Steuerung Klapplisten'!$D$34-'Steuerung Klapplisten'!$D$34,0)</f>
        <v>0</v>
      </c>
      <c r="H72" s="2">
        <f ca="1">OFFSET('roh_3.1'!L64,'Steuerung Klapplisten'!$A$79*'Steuerung Klapplisten'!$D$34-'Steuerung Klapplisten'!$D$34,0)</f>
        <v>0</v>
      </c>
      <c r="I72" s="3">
        <f ca="1">OFFSET('roh_3.1'!M64,'Steuerung Klapplisten'!$A$79*'Steuerung Klapplisten'!$D$34-'Steuerung Klapplisten'!$D$34,0)</f>
        <v>0</v>
      </c>
      <c r="J72" s="11" t="str">
        <f t="shared" ca="1" si="2"/>
        <v>x</v>
      </c>
      <c r="K72" s="2" t="str">
        <f ca="1">IFERROR(J72-OFFSET('roh_3.1'!F64,'Steuerung Klapplisten'!$A$79*'Steuerung Klapplisten'!$D$34-'Steuerung Klapplisten'!$D$34,0)/OFFSET('roh_3.1'!N64,'Steuerung Klapplisten'!$A$79*'Steuerung Klapplisten'!$D$34-'Steuerung Klapplisten'!$D$34,0)*100,"x")</f>
        <v>x</v>
      </c>
      <c r="L72" s="11" t="str">
        <f t="shared" ca="1" si="3"/>
        <v>x</v>
      </c>
      <c r="M72" s="10" t="str">
        <f ca="1">IFERROR(L72-OFFSET('roh_3.1'!H64,'Steuerung Klapplisten'!$A$79*'Steuerung Klapplisten'!$D$34-'Steuerung Klapplisten'!$D$34,0)/OFFSET('roh_3.1'!P64,'Steuerung Klapplisten'!$A$79*'Steuerung Klapplisten'!$D$34-'Steuerung Klapplisten'!$D$34,0)*100,"x")</f>
        <v>x</v>
      </c>
    </row>
    <row r="73" spans="1:13" x14ac:dyDescent="0.2">
      <c r="A73" s="197" t="s">
        <v>150</v>
      </c>
      <c r="B73" s="11">
        <f ca="1">OFFSET('roh_3.1'!B65,'Steuerung Klapplisten'!$A$79*'Steuerung Klapplisten'!$D$34-'Steuerung Klapplisten'!$D$34,0)</f>
        <v>16</v>
      </c>
      <c r="C73" s="12">
        <f ca="1">OFFSET('roh_3.1'!C65,'Steuerung Klapplisten'!$A$79*'Steuerung Klapplisten'!$D$34-'Steuerung Klapplisten'!$D$34,0)</f>
        <v>-5.8823529411999997</v>
      </c>
      <c r="D73" s="2">
        <f ca="1">OFFSET('roh_3.1'!D65,'Steuerung Klapplisten'!$A$79*'Steuerung Klapplisten'!$D$34-'Steuerung Klapplisten'!$D$34,0)</f>
        <v>7</v>
      </c>
      <c r="E73" s="3">
        <f ca="1">OFFSET('roh_3.1'!E65,'Steuerung Klapplisten'!$A$79*'Steuerung Klapplisten'!$D$34-'Steuerung Klapplisten'!$D$34,0)</f>
        <v>-30</v>
      </c>
      <c r="F73" s="11">
        <f ca="1">OFFSET('roh_3.1'!J65,'Steuerung Klapplisten'!$A$79*'Steuerung Klapplisten'!$D$34-'Steuerung Klapplisten'!$D$34,0)</f>
        <v>28</v>
      </c>
      <c r="G73" s="12">
        <f ca="1">OFFSET('roh_3.1'!K65,'Steuerung Klapplisten'!$A$79*'Steuerung Klapplisten'!$D$34-'Steuerung Klapplisten'!$D$34,0)</f>
        <v>-22.222222222199999</v>
      </c>
      <c r="H73" s="2">
        <f ca="1">OFFSET('roh_3.1'!L65,'Steuerung Klapplisten'!$A$79*'Steuerung Klapplisten'!$D$34-'Steuerung Klapplisten'!$D$34,0)</f>
        <v>25</v>
      </c>
      <c r="I73" s="3">
        <f ca="1">OFFSET('roh_3.1'!M65,'Steuerung Klapplisten'!$A$79*'Steuerung Klapplisten'!$D$34-'Steuerung Klapplisten'!$D$34,0)</f>
        <v>19.047619047600001</v>
      </c>
      <c r="J73" s="11">
        <f t="shared" ca="1" si="2"/>
        <v>57.142857142857139</v>
      </c>
      <c r="K73" s="2">
        <f ca="1">IFERROR(J73-OFFSET('roh_3.1'!F65,'Steuerung Klapplisten'!$A$79*'Steuerung Klapplisten'!$D$34-'Steuerung Klapplisten'!$D$34,0)/OFFSET('roh_3.1'!N65,'Steuerung Klapplisten'!$A$79*'Steuerung Klapplisten'!$D$34-'Steuerung Klapplisten'!$D$34,0)*100,"x")</f>
        <v>9.9206349206349174</v>
      </c>
      <c r="L73" s="11">
        <f t="shared" ca="1" si="3"/>
        <v>28.000000000000004</v>
      </c>
      <c r="M73" s="10">
        <f ca="1">IFERROR(L73-OFFSET('roh_3.1'!H65,'Steuerung Klapplisten'!$A$79*'Steuerung Klapplisten'!$D$34-'Steuerung Klapplisten'!$D$34,0)/OFFSET('roh_3.1'!P65,'Steuerung Klapplisten'!$A$79*'Steuerung Klapplisten'!$D$34-'Steuerung Klapplisten'!$D$34,0)*100,"x")</f>
        <v>-19.61904761904761</v>
      </c>
    </row>
    <row r="74" spans="1:13" x14ac:dyDescent="0.2">
      <c r="A74" s="197" t="s">
        <v>151</v>
      </c>
      <c r="B74" s="11">
        <f ca="1">OFFSET('roh_3.1'!B66,'Steuerung Klapplisten'!$A$79*'Steuerung Klapplisten'!$D$34-'Steuerung Klapplisten'!$D$34,0)</f>
        <v>18</v>
      </c>
      <c r="C74" s="12">
        <f ca="1">OFFSET('roh_3.1'!C66,'Steuerung Klapplisten'!$A$79*'Steuerung Klapplisten'!$D$34-'Steuerung Klapplisten'!$D$34,0)</f>
        <v>20</v>
      </c>
      <c r="D74" s="2">
        <f ca="1">OFFSET('roh_3.1'!D66,'Steuerung Klapplisten'!$A$79*'Steuerung Klapplisten'!$D$34-'Steuerung Klapplisten'!$D$34,0)</f>
        <v>7</v>
      </c>
      <c r="E74" s="3">
        <f ca="1">OFFSET('roh_3.1'!E66,'Steuerung Klapplisten'!$A$79*'Steuerung Klapplisten'!$D$34-'Steuerung Klapplisten'!$D$34,0)</f>
        <v>-30</v>
      </c>
      <c r="F74" s="11">
        <f ca="1">OFFSET('roh_3.1'!J66,'Steuerung Klapplisten'!$A$79*'Steuerung Klapplisten'!$D$34-'Steuerung Klapplisten'!$D$34,0)</f>
        <v>24</v>
      </c>
      <c r="G74" s="12">
        <f ca="1">OFFSET('roh_3.1'!K66,'Steuerung Klapplisten'!$A$79*'Steuerung Klapplisten'!$D$34-'Steuerung Klapplisten'!$D$34,0)</f>
        <v>-7.6923076923</v>
      </c>
      <c r="H74" s="2">
        <f ca="1">OFFSET('roh_3.1'!L66,'Steuerung Klapplisten'!$A$79*'Steuerung Klapplisten'!$D$34-'Steuerung Klapplisten'!$D$34,0)</f>
        <v>24</v>
      </c>
      <c r="I74" s="3">
        <f ca="1">OFFSET('roh_3.1'!M66,'Steuerung Klapplisten'!$A$79*'Steuerung Klapplisten'!$D$34-'Steuerung Klapplisten'!$D$34,0)</f>
        <v>4.3478260869999996</v>
      </c>
      <c r="J74" s="11">
        <f t="shared" ca="1" si="2"/>
        <v>75</v>
      </c>
      <c r="K74" s="2">
        <f ca="1">IFERROR(J74-OFFSET('roh_3.1'!F66,'Steuerung Klapplisten'!$A$79*'Steuerung Klapplisten'!$D$34-'Steuerung Klapplisten'!$D$34,0)/OFFSET('roh_3.1'!N66,'Steuerung Klapplisten'!$A$79*'Steuerung Klapplisten'!$D$34-'Steuerung Klapplisten'!$D$34,0)*100,"x")</f>
        <v>17.307692307692314</v>
      </c>
      <c r="L74" s="11">
        <f t="shared" ca="1" si="3"/>
        <v>29.166666666666668</v>
      </c>
      <c r="M74" s="10">
        <f ca="1">IFERROR(L74-OFFSET('roh_3.1'!H66,'Steuerung Klapplisten'!$A$79*'Steuerung Klapplisten'!$D$34-'Steuerung Klapplisten'!$D$34,0)/OFFSET('roh_3.1'!P66,'Steuerung Klapplisten'!$A$79*'Steuerung Klapplisten'!$D$34-'Steuerung Klapplisten'!$D$34,0)*100,"x")</f>
        <v>-14.311594202898551</v>
      </c>
    </row>
    <row r="75" spans="1:13" x14ac:dyDescent="0.2">
      <c r="A75" s="197" t="s">
        <v>152</v>
      </c>
      <c r="B75" s="11">
        <f ca="1">OFFSET('roh_3.1'!B67,'Steuerung Klapplisten'!$A$79*'Steuerung Klapplisten'!$D$34-'Steuerung Klapplisten'!$D$34,0)</f>
        <v>6</v>
      </c>
      <c r="C75" s="12">
        <f ca="1">OFFSET('roh_3.1'!C67,'Steuerung Klapplisten'!$A$79*'Steuerung Klapplisten'!$D$34-'Steuerung Klapplisten'!$D$34,0)</f>
        <v>-45.4545454545</v>
      </c>
      <c r="D75" s="2">
        <f ca="1">OFFSET('roh_3.1'!D67,'Steuerung Klapplisten'!$A$79*'Steuerung Klapplisten'!$D$34-'Steuerung Klapplisten'!$D$34,0)</f>
        <v>5</v>
      </c>
      <c r="E75" s="3">
        <f ca="1">OFFSET('roh_3.1'!E67,'Steuerung Klapplisten'!$A$79*'Steuerung Klapplisten'!$D$34-'Steuerung Klapplisten'!$D$34,0)</f>
        <v>-50</v>
      </c>
      <c r="F75" s="11">
        <f ca="1">OFFSET('roh_3.1'!J67,'Steuerung Klapplisten'!$A$79*'Steuerung Klapplisten'!$D$34-'Steuerung Klapplisten'!$D$34,0)</f>
        <v>0</v>
      </c>
      <c r="G75" s="12">
        <f ca="1">OFFSET('roh_3.1'!K67,'Steuerung Klapplisten'!$A$79*'Steuerung Klapplisten'!$D$34-'Steuerung Klapplisten'!$D$34,0)</f>
        <v>0</v>
      </c>
      <c r="H75" s="2">
        <f ca="1">OFFSET('roh_3.1'!L67,'Steuerung Klapplisten'!$A$79*'Steuerung Klapplisten'!$D$34-'Steuerung Klapplisten'!$D$34,0)</f>
        <v>0</v>
      </c>
      <c r="I75" s="3">
        <f ca="1">OFFSET('roh_3.1'!M67,'Steuerung Klapplisten'!$A$79*'Steuerung Klapplisten'!$D$34-'Steuerung Klapplisten'!$D$34,0)</f>
        <v>0</v>
      </c>
      <c r="J75" s="11" t="str">
        <f t="shared" ca="1" si="2"/>
        <v>x</v>
      </c>
      <c r="K75" s="2" t="str">
        <f ca="1">IFERROR(J75-OFFSET('roh_3.1'!F67,'Steuerung Klapplisten'!$A$79*'Steuerung Klapplisten'!$D$34-'Steuerung Klapplisten'!$D$34,0)/OFFSET('roh_3.1'!N67,'Steuerung Klapplisten'!$A$79*'Steuerung Klapplisten'!$D$34-'Steuerung Klapplisten'!$D$34,0)*100,"x")</f>
        <v>x</v>
      </c>
      <c r="L75" s="11" t="str">
        <f t="shared" ca="1" si="3"/>
        <v>x</v>
      </c>
      <c r="M75" s="10" t="str">
        <f ca="1">IFERROR(L75-OFFSET('roh_3.1'!H67,'Steuerung Klapplisten'!$A$79*'Steuerung Klapplisten'!$D$34-'Steuerung Klapplisten'!$D$34,0)/OFFSET('roh_3.1'!P67,'Steuerung Klapplisten'!$A$79*'Steuerung Klapplisten'!$D$34-'Steuerung Klapplisten'!$D$34,0)*100,"x")</f>
        <v>x</v>
      </c>
    </row>
    <row r="76" spans="1:13" x14ac:dyDescent="0.2">
      <c r="A76" s="197" t="s">
        <v>153</v>
      </c>
      <c r="B76" s="11" t="str">
        <f ca="1">OFFSET('roh_3.1'!B68,'Steuerung Klapplisten'!$A$79*'Steuerung Klapplisten'!$D$34-'Steuerung Klapplisten'!$D$34,0)</f>
        <v>*</v>
      </c>
      <c r="C76" s="12">
        <f ca="1">OFFSET('roh_3.1'!C68,'Steuerung Klapplisten'!$A$79*'Steuerung Klapplisten'!$D$34-'Steuerung Klapplisten'!$D$34,0)</f>
        <v>0</v>
      </c>
      <c r="D76" s="2" t="str">
        <f ca="1">OFFSET('roh_3.1'!D68,'Steuerung Klapplisten'!$A$79*'Steuerung Klapplisten'!$D$34-'Steuerung Klapplisten'!$D$34,0)</f>
        <v>*</v>
      </c>
      <c r="E76" s="3">
        <f ca="1">OFFSET('roh_3.1'!E68,'Steuerung Klapplisten'!$A$79*'Steuerung Klapplisten'!$D$34-'Steuerung Klapplisten'!$D$34,0)</f>
        <v>0</v>
      </c>
      <c r="F76" s="11" t="str">
        <f ca="1">OFFSET('roh_3.1'!J68,'Steuerung Klapplisten'!$A$79*'Steuerung Klapplisten'!$D$34-'Steuerung Klapplisten'!$D$34,0)</f>
        <v>*</v>
      </c>
      <c r="G76" s="12">
        <f ca="1">OFFSET('roh_3.1'!K68,'Steuerung Klapplisten'!$A$79*'Steuerung Klapplisten'!$D$34-'Steuerung Klapplisten'!$D$34,0)</f>
        <v>0</v>
      </c>
      <c r="H76" s="2" t="str">
        <f ca="1">OFFSET('roh_3.1'!L68,'Steuerung Klapplisten'!$A$79*'Steuerung Klapplisten'!$D$34-'Steuerung Klapplisten'!$D$34,0)</f>
        <v>*</v>
      </c>
      <c r="I76" s="3">
        <f ca="1">OFFSET('roh_3.1'!M68,'Steuerung Klapplisten'!$A$79*'Steuerung Klapplisten'!$D$34-'Steuerung Klapplisten'!$D$34,0)</f>
        <v>0</v>
      </c>
      <c r="J76" s="11" t="str">
        <f t="shared" ca="1" si="2"/>
        <v>x</v>
      </c>
      <c r="K76" s="2" t="str">
        <f ca="1">IFERROR(J76-OFFSET('roh_3.1'!F68,'Steuerung Klapplisten'!$A$79*'Steuerung Klapplisten'!$D$34-'Steuerung Klapplisten'!$D$34,0)/OFFSET('roh_3.1'!N68,'Steuerung Klapplisten'!$A$79*'Steuerung Klapplisten'!$D$34-'Steuerung Klapplisten'!$D$34,0)*100,"x")</f>
        <v>x</v>
      </c>
      <c r="L76" s="11" t="str">
        <f t="shared" ca="1" si="3"/>
        <v>x</v>
      </c>
      <c r="M76" s="10" t="str">
        <f ca="1">IFERROR(L76-OFFSET('roh_3.1'!H68,'Steuerung Klapplisten'!$A$79*'Steuerung Klapplisten'!$D$34-'Steuerung Klapplisten'!$D$34,0)/OFFSET('roh_3.1'!P68,'Steuerung Klapplisten'!$A$79*'Steuerung Klapplisten'!$D$34-'Steuerung Klapplisten'!$D$34,0)*100,"x")</f>
        <v>x</v>
      </c>
    </row>
    <row r="77" spans="1:13" x14ac:dyDescent="0.2">
      <c r="A77" s="197" t="s">
        <v>154</v>
      </c>
      <c r="B77" s="11">
        <f ca="1">OFFSET('roh_3.1'!B69,'Steuerung Klapplisten'!$A$79*'Steuerung Klapplisten'!$D$34-'Steuerung Klapplisten'!$D$34,0)</f>
        <v>3</v>
      </c>
      <c r="C77" s="12">
        <f ca="1">OFFSET('roh_3.1'!C69,'Steuerung Klapplisten'!$A$79*'Steuerung Klapplisten'!$D$34-'Steuerung Klapplisten'!$D$34,0)</f>
        <v>200</v>
      </c>
      <c r="D77" s="2" t="str">
        <f ca="1">OFFSET('roh_3.1'!D69,'Steuerung Klapplisten'!$A$79*'Steuerung Klapplisten'!$D$34-'Steuerung Klapplisten'!$D$34,0)</f>
        <v>*</v>
      </c>
      <c r="E77" s="3">
        <f ca="1">OFFSET('roh_3.1'!E69,'Steuerung Klapplisten'!$A$79*'Steuerung Klapplisten'!$D$34-'Steuerung Klapplisten'!$D$34,0)</f>
        <v>0</v>
      </c>
      <c r="F77" s="11" t="str">
        <f ca="1">OFFSET('roh_3.1'!J69,'Steuerung Klapplisten'!$A$79*'Steuerung Klapplisten'!$D$34-'Steuerung Klapplisten'!$D$34,0)</f>
        <v>*</v>
      </c>
      <c r="G77" s="12">
        <f ca="1">OFFSET('roh_3.1'!K69,'Steuerung Klapplisten'!$A$79*'Steuerung Klapplisten'!$D$34-'Steuerung Klapplisten'!$D$34,0)</f>
        <v>0</v>
      </c>
      <c r="H77" s="2" t="str">
        <f ca="1">OFFSET('roh_3.1'!L69,'Steuerung Klapplisten'!$A$79*'Steuerung Klapplisten'!$D$34-'Steuerung Klapplisten'!$D$34,0)</f>
        <v>*</v>
      </c>
      <c r="I77" s="3">
        <f ca="1">OFFSET('roh_3.1'!M69,'Steuerung Klapplisten'!$A$79*'Steuerung Klapplisten'!$D$34-'Steuerung Klapplisten'!$D$34,0)</f>
        <v>0</v>
      </c>
      <c r="J77" s="11" t="str">
        <f t="shared" ca="1" si="2"/>
        <v>x</v>
      </c>
      <c r="K77" s="2" t="str">
        <f ca="1">IFERROR(J77-OFFSET('roh_3.1'!F69,'Steuerung Klapplisten'!$A$79*'Steuerung Klapplisten'!$D$34-'Steuerung Klapplisten'!$D$34,0)/OFFSET('roh_3.1'!N69,'Steuerung Klapplisten'!$A$79*'Steuerung Klapplisten'!$D$34-'Steuerung Klapplisten'!$D$34,0)*100,"x")</f>
        <v>x</v>
      </c>
      <c r="L77" s="11" t="str">
        <f t="shared" ca="1" si="3"/>
        <v>x</v>
      </c>
      <c r="M77" s="10" t="str">
        <f ca="1">IFERROR(L77-OFFSET('roh_3.1'!H69,'Steuerung Klapplisten'!$A$79*'Steuerung Klapplisten'!$D$34-'Steuerung Klapplisten'!$D$34,0)/OFFSET('roh_3.1'!P69,'Steuerung Klapplisten'!$A$79*'Steuerung Klapplisten'!$D$34-'Steuerung Klapplisten'!$D$34,0)*100,"x")</f>
        <v>x</v>
      </c>
    </row>
    <row r="78" spans="1:13" x14ac:dyDescent="0.2">
      <c r="A78" s="197" t="s">
        <v>155</v>
      </c>
      <c r="B78" s="11">
        <f ca="1">OFFSET('roh_3.1'!B70,'Steuerung Klapplisten'!$A$79*'Steuerung Klapplisten'!$D$34-'Steuerung Klapplisten'!$D$34,0)</f>
        <v>18</v>
      </c>
      <c r="C78" s="12">
        <f ca="1">OFFSET('roh_3.1'!C70,'Steuerung Klapplisten'!$A$79*'Steuerung Klapplisten'!$D$34-'Steuerung Klapplisten'!$D$34,0)</f>
        <v>-18.181818181800001</v>
      </c>
      <c r="D78" s="2">
        <f ca="1">OFFSET('roh_3.1'!D70,'Steuerung Klapplisten'!$A$79*'Steuerung Klapplisten'!$D$34-'Steuerung Klapplisten'!$D$34,0)</f>
        <v>11</v>
      </c>
      <c r="E78" s="3">
        <f ca="1">OFFSET('roh_3.1'!E70,'Steuerung Klapplisten'!$A$79*'Steuerung Klapplisten'!$D$34-'Steuerung Klapplisten'!$D$34,0)</f>
        <v>-15.3846153846</v>
      </c>
      <c r="F78" s="11" t="str">
        <f ca="1">OFFSET('roh_3.1'!J70,'Steuerung Klapplisten'!$A$79*'Steuerung Klapplisten'!$D$34-'Steuerung Klapplisten'!$D$34,0)</f>
        <v>*</v>
      </c>
      <c r="G78" s="12">
        <f ca="1">OFFSET('roh_3.1'!K70,'Steuerung Klapplisten'!$A$79*'Steuerung Klapplisten'!$D$34-'Steuerung Klapplisten'!$D$34,0)</f>
        <v>-90.476190476200003</v>
      </c>
      <c r="H78" s="2" t="str">
        <f ca="1">OFFSET('roh_3.1'!L70,'Steuerung Klapplisten'!$A$79*'Steuerung Klapplisten'!$D$34-'Steuerung Klapplisten'!$D$34,0)</f>
        <v>*</v>
      </c>
      <c r="I78" s="3">
        <f ca="1">OFFSET('roh_3.1'!M70,'Steuerung Klapplisten'!$A$79*'Steuerung Klapplisten'!$D$34-'Steuerung Klapplisten'!$D$34,0)</f>
        <v>-83.333333333300004</v>
      </c>
      <c r="J78" s="11" t="str">
        <f t="shared" ca="1" si="2"/>
        <v>x</v>
      </c>
      <c r="K78" s="2" t="str">
        <f ca="1">IFERROR(J78-OFFSET('roh_3.1'!F70,'Steuerung Klapplisten'!$A$79*'Steuerung Klapplisten'!$D$34-'Steuerung Klapplisten'!$D$34,0)/OFFSET('roh_3.1'!N70,'Steuerung Klapplisten'!$A$79*'Steuerung Klapplisten'!$D$34-'Steuerung Klapplisten'!$D$34,0)*100,"x")</f>
        <v>x</v>
      </c>
      <c r="L78" s="11" t="str">
        <f t="shared" ca="1" si="3"/>
        <v>x</v>
      </c>
      <c r="M78" s="10" t="str">
        <f ca="1">IFERROR(L78-OFFSET('roh_3.1'!H70,'Steuerung Klapplisten'!$A$79*'Steuerung Klapplisten'!$D$34-'Steuerung Klapplisten'!$D$34,0)/OFFSET('roh_3.1'!P70,'Steuerung Klapplisten'!$A$79*'Steuerung Klapplisten'!$D$34-'Steuerung Klapplisten'!$D$34,0)*100,"x")</f>
        <v>x</v>
      </c>
    </row>
    <row r="79" spans="1:13" x14ac:dyDescent="0.2">
      <c r="A79" s="197" t="s">
        <v>156</v>
      </c>
      <c r="B79" s="11">
        <f ca="1">OFFSET('roh_3.1'!B71,'Steuerung Klapplisten'!$A$79*'Steuerung Klapplisten'!$D$34-'Steuerung Klapplisten'!$D$34,0)</f>
        <v>0</v>
      </c>
      <c r="C79" s="12">
        <f ca="1">OFFSET('roh_3.1'!C71,'Steuerung Klapplisten'!$A$79*'Steuerung Klapplisten'!$D$34-'Steuerung Klapplisten'!$D$34,0)</f>
        <v>0</v>
      </c>
      <c r="D79" s="2">
        <f ca="1">OFFSET('roh_3.1'!D71,'Steuerung Klapplisten'!$A$79*'Steuerung Klapplisten'!$D$34-'Steuerung Klapplisten'!$D$34,0)</f>
        <v>0</v>
      </c>
      <c r="E79" s="3">
        <f ca="1">OFFSET('roh_3.1'!E71,'Steuerung Klapplisten'!$A$79*'Steuerung Klapplisten'!$D$34-'Steuerung Klapplisten'!$D$34,0)</f>
        <v>0</v>
      </c>
      <c r="F79" s="11">
        <f ca="1">OFFSET('roh_3.1'!J71,'Steuerung Klapplisten'!$A$79*'Steuerung Klapplisten'!$D$34-'Steuerung Klapplisten'!$D$34,0)</f>
        <v>0</v>
      </c>
      <c r="G79" s="12">
        <f ca="1">OFFSET('roh_3.1'!K71,'Steuerung Klapplisten'!$A$79*'Steuerung Klapplisten'!$D$34-'Steuerung Klapplisten'!$D$34,0)</f>
        <v>-100</v>
      </c>
      <c r="H79" s="2">
        <f ca="1">OFFSET('roh_3.1'!L71,'Steuerung Klapplisten'!$A$79*'Steuerung Klapplisten'!$D$34-'Steuerung Klapplisten'!$D$34,0)</f>
        <v>0</v>
      </c>
      <c r="I79" s="3">
        <f ca="1">OFFSET('roh_3.1'!M71,'Steuerung Klapplisten'!$A$79*'Steuerung Klapplisten'!$D$34-'Steuerung Klapplisten'!$D$34,0)</f>
        <v>0</v>
      </c>
      <c r="J79" s="11" t="str">
        <f t="shared" ca="1" si="2"/>
        <v>x</v>
      </c>
      <c r="K79" s="2" t="str">
        <f ca="1">IFERROR(J79-OFFSET('roh_3.1'!F71,'Steuerung Klapplisten'!$A$79*'Steuerung Klapplisten'!$D$34-'Steuerung Klapplisten'!$D$34,0)/OFFSET('roh_3.1'!N71,'Steuerung Klapplisten'!$A$79*'Steuerung Klapplisten'!$D$34-'Steuerung Klapplisten'!$D$34,0)*100,"x")</f>
        <v>x</v>
      </c>
      <c r="L79" s="11" t="str">
        <f t="shared" ca="1" si="3"/>
        <v>x</v>
      </c>
      <c r="M79" s="10" t="str">
        <f ca="1">IFERROR(L79-OFFSET('roh_3.1'!H71,'Steuerung Klapplisten'!$A$79*'Steuerung Klapplisten'!$D$34-'Steuerung Klapplisten'!$D$34,0)/OFFSET('roh_3.1'!P71,'Steuerung Klapplisten'!$A$79*'Steuerung Klapplisten'!$D$34-'Steuerung Klapplisten'!$D$34,0)*100,"x")</f>
        <v>x</v>
      </c>
    </row>
    <row r="80" spans="1:13" x14ac:dyDescent="0.2">
      <c r="A80" s="197" t="s">
        <v>157</v>
      </c>
      <c r="B80" s="11">
        <f ca="1">OFFSET('roh_3.1'!B72,'Steuerung Klapplisten'!$A$79*'Steuerung Klapplisten'!$D$34-'Steuerung Klapplisten'!$D$34,0)</f>
        <v>0</v>
      </c>
      <c r="C80" s="12">
        <f ca="1">OFFSET('roh_3.1'!C72,'Steuerung Klapplisten'!$A$79*'Steuerung Klapplisten'!$D$34-'Steuerung Klapplisten'!$D$34,0)</f>
        <v>-100</v>
      </c>
      <c r="D80" s="2">
        <f ca="1">OFFSET('roh_3.1'!D72,'Steuerung Klapplisten'!$A$79*'Steuerung Klapplisten'!$D$34-'Steuerung Klapplisten'!$D$34,0)</f>
        <v>0</v>
      </c>
      <c r="E80" s="3">
        <f ca="1">OFFSET('roh_3.1'!E72,'Steuerung Klapplisten'!$A$79*'Steuerung Klapplisten'!$D$34-'Steuerung Klapplisten'!$D$34,0)</f>
        <v>-100</v>
      </c>
      <c r="F80" s="11">
        <f ca="1">OFFSET('roh_3.1'!J72,'Steuerung Klapplisten'!$A$79*'Steuerung Klapplisten'!$D$34-'Steuerung Klapplisten'!$D$34,0)</f>
        <v>0</v>
      </c>
      <c r="G80" s="12">
        <f ca="1">OFFSET('roh_3.1'!K72,'Steuerung Klapplisten'!$A$79*'Steuerung Klapplisten'!$D$34-'Steuerung Klapplisten'!$D$34,0)</f>
        <v>0</v>
      </c>
      <c r="H80" s="2">
        <f ca="1">OFFSET('roh_3.1'!L72,'Steuerung Klapplisten'!$A$79*'Steuerung Klapplisten'!$D$34-'Steuerung Klapplisten'!$D$34,0)</f>
        <v>0</v>
      </c>
      <c r="I80" s="3">
        <f ca="1">OFFSET('roh_3.1'!M72,'Steuerung Klapplisten'!$A$79*'Steuerung Klapplisten'!$D$34-'Steuerung Klapplisten'!$D$34,0)</f>
        <v>0</v>
      </c>
      <c r="J80" s="11" t="str">
        <f t="shared" ca="1" si="2"/>
        <v>x</v>
      </c>
      <c r="K80" s="2" t="str">
        <f ca="1">IFERROR(J80-OFFSET('roh_3.1'!F72,'Steuerung Klapplisten'!$A$79*'Steuerung Klapplisten'!$D$34-'Steuerung Klapplisten'!$D$34,0)/OFFSET('roh_3.1'!N72,'Steuerung Klapplisten'!$A$79*'Steuerung Klapplisten'!$D$34-'Steuerung Klapplisten'!$D$34,0)*100,"x")</f>
        <v>x</v>
      </c>
      <c r="L80" s="11" t="str">
        <f t="shared" ca="1" si="3"/>
        <v>x</v>
      </c>
      <c r="M80" s="10" t="str">
        <f ca="1">IFERROR(L80-OFFSET('roh_3.1'!H72,'Steuerung Klapplisten'!$A$79*'Steuerung Klapplisten'!$D$34-'Steuerung Klapplisten'!$D$34,0)/OFFSET('roh_3.1'!P72,'Steuerung Klapplisten'!$A$79*'Steuerung Klapplisten'!$D$34-'Steuerung Klapplisten'!$D$34,0)*100,"x")</f>
        <v>x</v>
      </c>
    </row>
    <row r="81" spans="1:13" x14ac:dyDescent="0.2">
      <c r="A81" s="197" t="s">
        <v>158</v>
      </c>
      <c r="B81" s="11">
        <f ca="1">OFFSET('roh_3.1'!B73,'Steuerung Klapplisten'!$A$79*'Steuerung Klapplisten'!$D$34-'Steuerung Klapplisten'!$D$34,0)</f>
        <v>7</v>
      </c>
      <c r="C81" s="12">
        <f ca="1">OFFSET('roh_3.1'!C73,'Steuerung Klapplisten'!$A$79*'Steuerung Klapplisten'!$D$34-'Steuerung Klapplisten'!$D$34,0)</f>
        <v>40</v>
      </c>
      <c r="D81" s="2">
        <f ca="1">OFFSET('roh_3.1'!D73,'Steuerung Klapplisten'!$A$79*'Steuerung Klapplisten'!$D$34-'Steuerung Klapplisten'!$D$34,0)</f>
        <v>4</v>
      </c>
      <c r="E81" s="3">
        <f ca="1">OFFSET('roh_3.1'!E73,'Steuerung Klapplisten'!$A$79*'Steuerung Klapplisten'!$D$34-'Steuerung Klapplisten'!$D$34,0)</f>
        <v>0</v>
      </c>
      <c r="F81" s="11">
        <f ca="1">OFFSET('roh_3.1'!J73,'Steuerung Klapplisten'!$A$79*'Steuerung Klapplisten'!$D$34-'Steuerung Klapplisten'!$D$34,0)</f>
        <v>10</v>
      </c>
      <c r="G81" s="12" t="str">
        <f ca="1">OFFSET('roh_3.1'!K73,'Steuerung Klapplisten'!$A$79*'Steuerung Klapplisten'!$D$34-'Steuerung Klapplisten'!$D$34,0)</f>
        <v>.x</v>
      </c>
      <c r="H81" s="2">
        <f ca="1">OFFSET('roh_3.1'!L73,'Steuerung Klapplisten'!$A$79*'Steuerung Klapplisten'!$D$34-'Steuerung Klapplisten'!$D$34,0)</f>
        <v>9</v>
      </c>
      <c r="I81" s="3" t="str">
        <f ca="1">OFFSET('roh_3.1'!M73,'Steuerung Klapplisten'!$A$79*'Steuerung Klapplisten'!$D$34-'Steuerung Klapplisten'!$D$34,0)</f>
        <v>.x</v>
      </c>
      <c r="J81" s="11">
        <f t="shared" ca="1" si="2"/>
        <v>70</v>
      </c>
      <c r="K81" s="2" t="str">
        <f ca="1">IFERROR(J81-OFFSET('roh_3.1'!F73,'Steuerung Klapplisten'!$A$79*'Steuerung Klapplisten'!$D$34-'Steuerung Klapplisten'!$D$34,0)/OFFSET('roh_3.1'!N73,'Steuerung Klapplisten'!$A$79*'Steuerung Klapplisten'!$D$34-'Steuerung Klapplisten'!$D$34,0)*100,"x")</f>
        <v>x</v>
      </c>
      <c r="L81" s="11">
        <f t="shared" ca="1" si="3"/>
        <v>44.444444444444443</v>
      </c>
      <c r="M81" s="10" t="str">
        <f ca="1">IFERROR(L81-OFFSET('roh_3.1'!H73,'Steuerung Klapplisten'!$A$79*'Steuerung Klapplisten'!$D$34-'Steuerung Klapplisten'!$D$34,0)/OFFSET('roh_3.1'!P73,'Steuerung Klapplisten'!$A$79*'Steuerung Klapplisten'!$D$34-'Steuerung Klapplisten'!$D$34,0)*100,"x")</f>
        <v>x</v>
      </c>
    </row>
    <row r="82" spans="1:13" x14ac:dyDescent="0.2">
      <c r="A82" s="197" t="s">
        <v>159</v>
      </c>
      <c r="B82" s="11">
        <f ca="1">OFFSET('roh_3.1'!B74,'Steuerung Klapplisten'!$A$79*'Steuerung Klapplisten'!$D$34-'Steuerung Klapplisten'!$D$34,0)</f>
        <v>62</v>
      </c>
      <c r="C82" s="12">
        <f ca="1">OFFSET('roh_3.1'!C74,'Steuerung Klapplisten'!$A$79*'Steuerung Klapplisten'!$D$34-'Steuerung Klapplisten'!$D$34,0)</f>
        <v>31.914893617000001</v>
      </c>
      <c r="D82" s="2">
        <f ca="1">OFFSET('roh_3.1'!D74,'Steuerung Klapplisten'!$A$79*'Steuerung Klapplisten'!$D$34-'Steuerung Klapplisten'!$D$34,0)</f>
        <v>36</v>
      </c>
      <c r="E82" s="3">
        <f ca="1">OFFSET('roh_3.1'!E74,'Steuerung Klapplisten'!$A$79*'Steuerung Klapplisten'!$D$34-'Steuerung Klapplisten'!$D$34,0)</f>
        <v>44</v>
      </c>
      <c r="F82" s="11">
        <f ca="1">OFFSET('roh_3.1'!J74,'Steuerung Klapplisten'!$A$79*'Steuerung Klapplisten'!$D$34-'Steuerung Klapplisten'!$D$34,0)</f>
        <v>157</v>
      </c>
      <c r="G82" s="12">
        <f ca="1">OFFSET('roh_3.1'!K74,'Steuerung Klapplisten'!$A$79*'Steuerung Klapplisten'!$D$34-'Steuerung Klapplisten'!$D$34,0)</f>
        <v>-4.8484848485000001</v>
      </c>
      <c r="H82" s="2">
        <f ca="1">OFFSET('roh_3.1'!L74,'Steuerung Klapplisten'!$A$79*'Steuerung Klapplisten'!$D$34-'Steuerung Klapplisten'!$D$34,0)</f>
        <v>116</v>
      </c>
      <c r="I82" s="3">
        <f ca="1">OFFSET('roh_3.1'!M74,'Steuerung Klapplisten'!$A$79*'Steuerung Klapplisten'!$D$34-'Steuerung Klapplisten'!$D$34,0)</f>
        <v>-7.2</v>
      </c>
      <c r="J82" s="11">
        <f t="shared" ca="1" si="2"/>
        <v>39.490445859872615</v>
      </c>
      <c r="K82" s="2">
        <f ca="1">IFERROR(J82-OFFSET('roh_3.1'!F74,'Steuerung Klapplisten'!$A$79*'Steuerung Klapplisten'!$D$34-'Steuerung Klapplisten'!$D$34,0)/OFFSET('roh_3.1'!N74,'Steuerung Klapplisten'!$A$79*'Steuerung Klapplisten'!$D$34-'Steuerung Klapplisten'!$D$34,0)*100,"x")</f>
        <v>11.005597375024131</v>
      </c>
      <c r="L82" s="11">
        <f t="shared" ca="1" si="3"/>
        <v>31.03448275862069</v>
      </c>
      <c r="M82" s="10">
        <f ca="1">IFERROR(L82-OFFSET('roh_3.1'!H74,'Steuerung Klapplisten'!$A$79*'Steuerung Klapplisten'!$D$34-'Steuerung Klapplisten'!$D$34,0)/OFFSET('roh_3.1'!P74,'Steuerung Klapplisten'!$A$79*'Steuerung Klapplisten'!$D$34-'Steuerung Klapplisten'!$D$34,0)*100,"x")</f>
        <v>11.03448275862069</v>
      </c>
    </row>
    <row r="83" spans="1:13" x14ac:dyDescent="0.2">
      <c r="A83" s="197" t="s">
        <v>160</v>
      </c>
      <c r="B83" s="11">
        <f ca="1">OFFSET('roh_3.1'!B75,'Steuerung Klapplisten'!$A$79*'Steuerung Klapplisten'!$D$34-'Steuerung Klapplisten'!$D$34,0)</f>
        <v>61</v>
      </c>
      <c r="C83" s="12">
        <f ca="1">OFFSET('roh_3.1'!C75,'Steuerung Klapplisten'!$A$79*'Steuerung Klapplisten'!$D$34-'Steuerung Klapplisten'!$D$34,0)</f>
        <v>-3.1746031746000001</v>
      </c>
      <c r="D83" s="2">
        <f ca="1">OFFSET('roh_3.1'!D75,'Steuerung Klapplisten'!$A$79*'Steuerung Klapplisten'!$D$34-'Steuerung Klapplisten'!$D$34,0)</f>
        <v>38</v>
      </c>
      <c r="E83" s="3">
        <f ca="1">OFFSET('roh_3.1'!E75,'Steuerung Klapplisten'!$A$79*'Steuerung Klapplisten'!$D$34-'Steuerung Klapplisten'!$D$34,0)</f>
        <v>-2.5641025641000001</v>
      </c>
      <c r="F83" s="11">
        <f ca="1">OFFSET('roh_3.1'!J75,'Steuerung Klapplisten'!$A$79*'Steuerung Klapplisten'!$D$34-'Steuerung Klapplisten'!$D$34,0)</f>
        <v>15</v>
      </c>
      <c r="G83" s="12">
        <f ca="1">OFFSET('roh_3.1'!K75,'Steuerung Klapplisten'!$A$79*'Steuerung Klapplisten'!$D$34-'Steuerung Klapplisten'!$D$34,0)</f>
        <v>50</v>
      </c>
      <c r="H83" s="2">
        <f ca="1">OFFSET('roh_3.1'!L75,'Steuerung Klapplisten'!$A$79*'Steuerung Klapplisten'!$D$34-'Steuerung Klapplisten'!$D$34,0)</f>
        <v>9</v>
      </c>
      <c r="I83" s="3">
        <f ca="1">OFFSET('roh_3.1'!M75,'Steuerung Klapplisten'!$A$79*'Steuerung Klapplisten'!$D$34-'Steuerung Klapplisten'!$D$34,0)</f>
        <v>0</v>
      </c>
      <c r="J83" s="11">
        <f t="shared" ca="1" si="2"/>
        <v>406.66666666666663</v>
      </c>
      <c r="K83" s="2">
        <f ca="1">IFERROR(J83-OFFSET('roh_3.1'!F75,'Steuerung Klapplisten'!$A$79*'Steuerung Klapplisten'!$D$34-'Steuerung Klapplisten'!$D$34,0)/OFFSET('roh_3.1'!N75,'Steuerung Klapplisten'!$A$79*'Steuerung Klapplisten'!$D$34-'Steuerung Klapplisten'!$D$34,0)*100,"x")</f>
        <v>-223.33333333333337</v>
      </c>
      <c r="L83" s="11">
        <f t="shared" ca="1" si="3"/>
        <v>422.22222222222223</v>
      </c>
      <c r="M83" s="10">
        <f ca="1">IFERROR(L83-OFFSET('roh_3.1'!H75,'Steuerung Klapplisten'!$A$79*'Steuerung Klapplisten'!$D$34-'Steuerung Klapplisten'!$D$34,0)/OFFSET('roh_3.1'!P75,'Steuerung Klapplisten'!$A$79*'Steuerung Klapplisten'!$D$34-'Steuerung Klapplisten'!$D$34,0)*100,"x")</f>
        <v>-11.111111111111086</v>
      </c>
    </row>
    <row r="84" spans="1:13" x14ac:dyDescent="0.2">
      <c r="A84" s="197" t="s">
        <v>161</v>
      </c>
      <c r="B84" s="11">
        <f ca="1">OFFSET('roh_3.1'!B76,'Steuerung Klapplisten'!$A$79*'Steuerung Klapplisten'!$D$34-'Steuerung Klapplisten'!$D$34,0)</f>
        <v>222</v>
      </c>
      <c r="C84" s="12">
        <f ca="1">OFFSET('roh_3.1'!C76,'Steuerung Klapplisten'!$A$79*'Steuerung Klapplisten'!$D$34-'Steuerung Klapplisten'!$D$34,0)</f>
        <v>-20.430107526899999</v>
      </c>
      <c r="D84" s="2">
        <f ca="1">OFFSET('roh_3.1'!D76,'Steuerung Klapplisten'!$A$79*'Steuerung Klapplisten'!$D$34-'Steuerung Klapplisten'!$D$34,0)</f>
        <v>145</v>
      </c>
      <c r="E84" s="3">
        <f ca="1">OFFSET('roh_3.1'!E76,'Steuerung Klapplisten'!$A$79*'Steuerung Klapplisten'!$D$34-'Steuerung Klapplisten'!$D$34,0)</f>
        <v>-20.765027322400002</v>
      </c>
      <c r="F84" s="11">
        <f ca="1">OFFSET('roh_3.1'!J76,'Steuerung Klapplisten'!$A$79*'Steuerung Klapplisten'!$D$34-'Steuerung Klapplisten'!$D$34,0)</f>
        <v>427</v>
      </c>
      <c r="G84" s="12">
        <f ca="1">OFFSET('roh_3.1'!K76,'Steuerung Klapplisten'!$A$79*'Steuerung Klapplisten'!$D$34-'Steuerung Klapplisten'!$D$34,0)</f>
        <v>-21.362799263399999</v>
      </c>
      <c r="H84" s="2">
        <f ca="1">OFFSET('roh_3.1'!L76,'Steuerung Klapplisten'!$A$79*'Steuerung Klapplisten'!$D$34-'Steuerung Klapplisten'!$D$34,0)</f>
        <v>346</v>
      </c>
      <c r="I84" s="3">
        <f ca="1">OFFSET('roh_3.1'!M76,'Steuerung Klapplisten'!$A$79*'Steuerung Klapplisten'!$D$34-'Steuerung Klapplisten'!$D$34,0)</f>
        <v>-13.715710723200001</v>
      </c>
      <c r="J84" s="11">
        <f t="shared" ca="1" si="2"/>
        <v>51.99063231850117</v>
      </c>
      <c r="K84" s="2">
        <f ca="1">IFERROR(J84-OFFSET('roh_3.1'!F76,'Steuerung Klapplisten'!$A$79*'Steuerung Klapplisten'!$D$34-'Steuerung Klapplisten'!$D$34,0)/OFFSET('roh_3.1'!N76,'Steuerung Klapplisten'!$A$79*'Steuerung Klapplisten'!$D$34-'Steuerung Klapplisten'!$D$34,0)*100,"x")</f>
        <v>0.60941684888791059</v>
      </c>
      <c r="L84" s="11">
        <f t="shared" ca="1" si="3"/>
        <v>41.907514450867048</v>
      </c>
      <c r="M84" s="10">
        <f ca="1">IFERROR(L84-OFFSET('roh_3.1'!H76,'Steuerung Klapplisten'!$A$79*'Steuerung Klapplisten'!$D$34-'Steuerung Klapplisten'!$D$34,0)/OFFSET('roh_3.1'!P76,'Steuerung Klapplisten'!$A$79*'Steuerung Klapplisten'!$D$34-'Steuerung Klapplisten'!$D$34,0)*100,"x")</f>
        <v>-3.7283957735718545</v>
      </c>
    </row>
    <row r="85" spans="1:13" x14ac:dyDescent="0.2">
      <c r="A85" s="197" t="s">
        <v>162</v>
      </c>
      <c r="B85" s="11">
        <f ca="1">OFFSET('roh_3.1'!B77,'Steuerung Klapplisten'!$A$79*'Steuerung Klapplisten'!$D$34-'Steuerung Klapplisten'!$D$34,0)</f>
        <v>92</v>
      </c>
      <c r="C85" s="12">
        <f ca="1">OFFSET('roh_3.1'!C77,'Steuerung Klapplisten'!$A$79*'Steuerung Klapplisten'!$D$34-'Steuerung Klapplisten'!$D$34,0)</f>
        <v>5.7471264368000003</v>
      </c>
      <c r="D85" s="2">
        <f ca="1">OFFSET('roh_3.1'!D77,'Steuerung Klapplisten'!$A$79*'Steuerung Klapplisten'!$D$34-'Steuerung Klapplisten'!$D$34,0)</f>
        <v>61</v>
      </c>
      <c r="E85" s="3">
        <f ca="1">OFFSET('roh_3.1'!E77,'Steuerung Klapplisten'!$A$79*'Steuerung Klapplisten'!$D$34-'Steuerung Klapplisten'!$D$34,0)</f>
        <v>1.6666666667000001</v>
      </c>
      <c r="F85" s="11">
        <f ca="1">OFFSET('roh_3.1'!J77,'Steuerung Klapplisten'!$A$79*'Steuerung Klapplisten'!$D$34-'Steuerung Klapplisten'!$D$34,0)</f>
        <v>34</v>
      </c>
      <c r="G85" s="12">
        <f ca="1">OFFSET('roh_3.1'!K77,'Steuerung Klapplisten'!$A$79*'Steuerung Klapplisten'!$D$34-'Steuerung Klapplisten'!$D$34,0)</f>
        <v>30.7692307692</v>
      </c>
      <c r="H85" s="2">
        <f ca="1">OFFSET('roh_3.1'!L77,'Steuerung Klapplisten'!$A$79*'Steuerung Klapplisten'!$D$34-'Steuerung Klapplisten'!$D$34,0)</f>
        <v>32</v>
      </c>
      <c r="I85" s="3">
        <f ca="1">OFFSET('roh_3.1'!M77,'Steuerung Klapplisten'!$A$79*'Steuerung Klapplisten'!$D$34-'Steuerung Klapplisten'!$D$34,0)</f>
        <v>60</v>
      </c>
      <c r="J85" s="11">
        <f t="shared" ca="1" si="2"/>
        <v>270.58823529411768</v>
      </c>
      <c r="K85" s="2">
        <f ca="1">IFERROR(J85-OFFSET('roh_3.1'!F77,'Steuerung Klapplisten'!$A$79*'Steuerung Klapplisten'!$D$34-'Steuerung Klapplisten'!$D$34,0)/OFFSET('roh_3.1'!N77,'Steuerung Klapplisten'!$A$79*'Steuerung Klapplisten'!$D$34-'Steuerung Klapplisten'!$D$34,0)*100,"x")</f>
        <v>-64.027149321266961</v>
      </c>
      <c r="L85" s="11">
        <f t="shared" ca="1" si="3"/>
        <v>190.625</v>
      </c>
      <c r="M85" s="10">
        <f ca="1">IFERROR(L85-OFFSET('roh_3.1'!H77,'Steuerung Klapplisten'!$A$79*'Steuerung Klapplisten'!$D$34-'Steuerung Klapplisten'!$D$34,0)/OFFSET('roh_3.1'!P77,'Steuerung Klapplisten'!$A$79*'Steuerung Klapplisten'!$D$34-'Steuerung Klapplisten'!$D$34,0)*100,"x")</f>
        <v>-109.375</v>
      </c>
    </row>
    <row r="86" spans="1:13" x14ac:dyDescent="0.2">
      <c r="A86" s="197" t="s">
        <v>163</v>
      </c>
      <c r="B86" s="11">
        <f ca="1">OFFSET('roh_3.1'!B78,'Steuerung Klapplisten'!$A$79*'Steuerung Klapplisten'!$D$34-'Steuerung Klapplisten'!$D$34,0)</f>
        <v>12</v>
      </c>
      <c r="C86" s="12">
        <f ca="1">OFFSET('roh_3.1'!C78,'Steuerung Klapplisten'!$A$79*'Steuerung Klapplisten'!$D$34-'Steuerung Klapplisten'!$D$34,0)</f>
        <v>9.0909090909000003</v>
      </c>
      <c r="D86" s="2">
        <f ca="1">OFFSET('roh_3.1'!D78,'Steuerung Klapplisten'!$A$79*'Steuerung Klapplisten'!$D$34-'Steuerung Klapplisten'!$D$34,0)</f>
        <v>8</v>
      </c>
      <c r="E86" s="3">
        <f ca="1">OFFSET('roh_3.1'!E78,'Steuerung Klapplisten'!$A$79*'Steuerung Klapplisten'!$D$34-'Steuerung Klapplisten'!$D$34,0)</f>
        <v>14.285714285699999</v>
      </c>
      <c r="F86" s="11">
        <f ca="1">OFFSET('roh_3.1'!J78,'Steuerung Klapplisten'!$A$79*'Steuerung Klapplisten'!$D$34-'Steuerung Klapplisten'!$D$34,0)</f>
        <v>48</v>
      </c>
      <c r="G86" s="12">
        <f ca="1">OFFSET('roh_3.1'!K78,'Steuerung Klapplisten'!$A$79*'Steuerung Klapplisten'!$D$34-'Steuerung Klapplisten'!$D$34,0)</f>
        <v>-26.1538461538</v>
      </c>
      <c r="H86" s="2">
        <f ca="1">OFFSET('roh_3.1'!L78,'Steuerung Klapplisten'!$A$79*'Steuerung Klapplisten'!$D$34-'Steuerung Klapplisten'!$D$34,0)</f>
        <v>28</v>
      </c>
      <c r="I86" s="3">
        <f ca="1">OFFSET('roh_3.1'!M78,'Steuerung Klapplisten'!$A$79*'Steuerung Klapplisten'!$D$34-'Steuerung Klapplisten'!$D$34,0)</f>
        <v>-40.425531914899999</v>
      </c>
      <c r="J86" s="11">
        <f t="shared" ca="1" si="2"/>
        <v>25</v>
      </c>
      <c r="K86" s="2">
        <f ca="1">IFERROR(J86-OFFSET('roh_3.1'!F78,'Steuerung Klapplisten'!$A$79*'Steuerung Klapplisten'!$D$34-'Steuerung Klapplisten'!$D$34,0)/OFFSET('roh_3.1'!N78,'Steuerung Klapplisten'!$A$79*'Steuerung Klapplisten'!$D$34-'Steuerung Klapplisten'!$D$34,0)*100,"x")</f>
        <v>8.0769230769230766</v>
      </c>
      <c r="L86" s="11">
        <f t="shared" ca="1" si="3"/>
        <v>28.571428571428569</v>
      </c>
      <c r="M86" s="10">
        <f ca="1">IFERROR(L86-OFFSET('roh_3.1'!H78,'Steuerung Klapplisten'!$A$79*'Steuerung Klapplisten'!$D$34-'Steuerung Klapplisten'!$D$34,0)/OFFSET('roh_3.1'!P78,'Steuerung Klapplisten'!$A$79*'Steuerung Klapplisten'!$D$34-'Steuerung Klapplisten'!$D$34,0)*100,"x")</f>
        <v>13.677811550151974</v>
      </c>
    </row>
    <row r="87" spans="1:13" x14ac:dyDescent="0.2">
      <c r="A87" s="197" t="s">
        <v>164</v>
      </c>
      <c r="B87" s="11">
        <f ca="1">OFFSET('roh_3.1'!B79,'Steuerung Klapplisten'!$A$79*'Steuerung Klapplisten'!$D$34-'Steuerung Klapplisten'!$D$34,0)</f>
        <v>30</v>
      </c>
      <c r="C87" s="12">
        <f ca="1">OFFSET('roh_3.1'!C79,'Steuerung Klapplisten'!$A$79*'Steuerung Klapplisten'!$D$34-'Steuerung Klapplisten'!$D$34,0)</f>
        <v>25</v>
      </c>
      <c r="D87" s="2">
        <f ca="1">OFFSET('roh_3.1'!D79,'Steuerung Klapplisten'!$A$79*'Steuerung Klapplisten'!$D$34-'Steuerung Klapplisten'!$D$34,0)</f>
        <v>18</v>
      </c>
      <c r="E87" s="3">
        <f ca="1">OFFSET('roh_3.1'!E79,'Steuerung Klapplisten'!$A$79*'Steuerung Klapplisten'!$D$34-'Steuerung Klapplisten'!$D$34,0)</f>
        <v>28.571428571399998</v>
      </c>
      <c r="F87" s="11">
        <f ca="1">OFFSET('roh_3.1'!J79,'Steuerung Klapplisten'!$A$79*'Steuerung Klapplisten'!$D$34-'Steuerung Klapplisten'!$D$34,0)</f>
        <v>45</v>
      </c>
      <c r="G87" s="12">
        <f ca="1">OFFSET('roh_3.1'!K79,'Steuerung Klapplisten'!$A$79*'Steuerung Klapplisten'!$D$34-'Steuerung Klapplisten'!$D$34,0)</f>
        <v>-11.764705882399999</v>
      </c>
      <c r="H87" s="2">
        <f ca="1">OFFSET('roh_3.1'!L79,'Steuerung Klapplisten'!$A$79*'Steuerung Klapplisten'!$D$34-'Steuerung Klapplisten'!$D$34,0)</f>
        <v>35</v>
      </c>
      <c r="I87" s="3">
        <f ca="1">OFFSET('roh_3.1'!M79,'Steuerung Klapplisten'!$A$79*'Steuerung Klapplisten'!$D$34-'Steuerung Klapplisten'!$D$34,0)</f>
        <v>-22.222222222199999</v>
      </c>
      <c r="J87" s="11">
        <f t="shared" ca="1" si="2"/>
        <v>66.666666666666657</v>
      </c>
      <c r="K87" s="2">
        <f ca="1">IFERROR(J87-OFFSET('roh_3.1'!F79,'Steuerung Klapplisten'!$A$79*'Steuerung Klapplisten'!$D$34-'Steuerung Klapplisten'!$D$34,0)/OFFSET('roh_3.1'!N79,'Steuerung Klapplisten'!$A$79*'Steuerung Klapplisten'!$D$34-'Steuerung Klapplisten'!$D$34,0)*100,"x")</f>
        <v>19.607843137254896</v>
      </c>
      <c r="L87" s="11">
        <f t="shared" ca="1" si="3"/>
        <v>51.428571428571423</v>
      </c>
      <c r="M87" s="10">
        <f ca="1">IFERROR(L87-OFFSET('roh_3.1'!H79,'Steuerung Klapplisten'!$A$79*'Steuerung Klapplisten'!$D$34-'Steuerung Klapplisten'!$D$34,0)/OFFSET('roh_3.1'!P79,'Steuerung Klapplisten'!$A$79*'Steuerung Klapplisten'!$D$34-'Steuerung Klapplisten'!$D$34,0)*100,"x")</f>
        <v>20.317460317460313</v>
      </c>
    </row>
    <row r="88" spans="1:13" x14ac:dyDescent="0.2">
      <c r="A88" s="197" t="s">
        <v>165</v>
      </c>
      <c r="B88" s="11">
        <f ca="1">OFFSET('roh_3.1'!B80,'Steuerung Klapplisten'!$A$79*'Steuerung Klapplisten'!$D$34-'Steuerung Klapplisten'!$D$34,0)</f>
        <v>5</v>
      </c>
      <c r="C88" s="12">
        <f ca="1">OFFSET('roh_3.1'!C80,'Steuerung Klapplisten'!$A$79*'Steuerung Klapplisten'!$D$34-'Steuerung Klapplisten'!$D$34,0)</f>
        <v>25</v>
      </c>
      <c r="D88" s="2" t="str">
        <f ca="1">OFFSET('roh_3.1'!D80,'Steuerung Klapplisten'!$A$79*'Steuerung Klapplisten'!$D$34-'Steuerung Klapplisten'!$D$34,0)</f>
        <v>*</v>
      </c>
      <c r="E88" s="3">
        <f ca="1">OFFSET('roh_3.1'!E80,'Steuerung Klapplisten'!$A$79*'Steuerung Klapplisten'!$D$34-'Steuerung Klapplisten'!$D$34,0)</f>
        <v>-50</v>
      </c>
      <c r="F88" s="11">
        <f ca="1">OFFSET('roh_3.1'!J80,'Steuerung Klapplisten'!$A$79*'Steuerung Klapplisten'!$D$34-'Steuerung Klapplisten'!$D$34,0)</f>
        <v>0</v>
      </c>
      <c r="G88" s="12">
        <f ca="1">OFFSET('roh_3.1'!K80,'Steuerung Klapplisten'!$A$79*'Steuerung Klapplisten'!$D$34-'Steuerung Klapplisten'!$D$34,0)</f>
        <v>-100</v>
      </c>
      <c r="H88" s="2">
        <f ca="1">OFFSET('roh_3.1'!L80,'Steuerung Klapplisten'!$A$79*'Steuerung Klapplisten'!$D$34-'Steuerung Klapplisten'!$D$34,0)</f>
        <v>0</v>
      </c>
      <c r="I88" s="3">
        <f ca="1">OFFSET('roh_3.1'!M80,'Steuerung Klapplisten'!$A$79*'Steuerung Klapplisten'!$D$34-'Steuerung Klapplisten'!$D$34,0)</f>
        <v>-100</v>
      </c>
      <c r="J88" s="11" t="str">
        <f t="shared" ca="1" si="2"/>
        <v>x</v>
      </c>
      <c r="K88" s="2" t="str">
        <f ca="1">IFERROR(J88-OFFSET('roh_3.1'!F80,'Steuerung Klapplisten'!$A$79*'Steuerung Klapplisten'!$D$34-'Steuerung Klapplisten'!$D$34,0)/OFFSET('roh_3.1'!N80,'Steuerung Klapplisten'!$A$79*'Steuerung Klapplisten'!$D$34-'Steuerung Klapplisten'!$D$34,0)*100,"x")</f>
        <v>x</v>
      </c>
      <c r="L88" s="11" t="str">
        <f t="shared" ca="1" si="3"/>
        <v>x</v>
      </c>
      <c r="M88" s="10" t="str">
        <f ca="1">IFERROR(L88-OFFSET('roh_3.1'!H80,'Steuerung Klapplisten'!$A$79*'Steuerung Klapplisten'!$D$34-'Steuerung Klapplisten'!$D$34,0)/OFFSET('roh_3.1'!P80,'Steuerung Klapplisten'!$A$79*'Steuerung Klapplisten'!$D$34-'Steuerung Klapplisten'!$D$34,0)*100,"x")</f>
        <v>x</v>
      </c>
    </row>
    <row r="89" spans="1:13" x14ac:dyDescent="0.2">
      <c r="A89" s="197" t="s">
        <v>166</v>
      </c>
      <c r="B89" s="11">
        <f ca="1">OFFSET('roh_3.1'!B81,'Steuerung Klapplisten'!$A$79*'Steuerung Klapplisten'!$D$34-'Steuerung Klapplisten'!$D$34,0)</f>
        <v>30</v>
      </c>
      <c r="C89" s="12">
        <f ca="1">OFFSET('roh_3.1'!C81,'Steuerung Klapplisten'!$A$79*'Steuerung Klapplisten'!$D$34-'Steuerung Klapplisten'!$D$34,0)</f>
        <v>-16.666666666699999</v>
      </c>
      <c r="D89" s="2">
        <f ca="1">OFFSET('roh_3.1'!D81,'Steuerung Klapplisten'!$A$79*'Steuerung Klapplisten'!$D$34-'Steuerung Klapplisten'!$D$34,0)</f>
        <v>21</v>
      </c>
      <c r="E89" s="3">
        <f ca="1">OFFSET('roh_3.1'!E81,'Steuerung Klapplisten'!$A$79*'Steuerung Klapplisten'!$D$34-'Steuerung Klapplisten'!$D$34,0)</f>
        <v>5</v>
      </c>
      <c r="F89" s="11">
        <f ca="1">OFFSET('roh_3.1'!J81,'Steuerung Klapplisten'!$A$79*'Steuerung Klapplisten'!$D$34-'Steuerung Klapplisten'!$D$34,0)</f>
        <v>22</v>
      </c>
      <c r="G89" s="12">
        <f ca="1">OFFSET('roh_3.1'!K81,'Steuerung Klapplisten'!$A$79*'Steuerung Klapplisten'!$D$34-'Steuerung Klapplisten'!$D$34,0)</f>
        <v>37.5</v>
      </c>
      <c r="H89" s="2">
        <f ca="1">OFFSET('roh_3.1'!L81,'Steuerung Klapplisten'!$A$79*'Steuerung Klapplisten'!$D$34-'Steuerung Klapplisten'!$D$34,0)</f>
        <v>20</v>
      </c>
      <c r="I89" s="3">
        <f ca="1">OFFSET('roh_3.1'!M81,'Steuerung Klapplisten'!$A$79*'Steuerung Klapplisten'!$D$34-'Steuerung Klapplisten'!$D$34,0)</f>
        <v>53.846153846199996</v>
      </c>
      <c r="J89" s="11">
        <f t="shared" ca="1" si="2"/>
        <v>136.36363636363635</v>
      </c>
      <c r="K89" s="2">
        <f ca="1">IFERROR(J89-OFFSET('roh_3.1'!F81,'Steuerung Klapplisten'!$A$79*'Steuerung Klapplisten'!$D$34-'Steuerung Klapplisten'!$D$34,0)/OFFSET('roh_3.1'!N81,'Steuerung Klapplisten'!$A$79*'Steuerung Klapplisten'!$D$34-'Steuerung Klapplisten'!$D$34,0)*100,"x")</f>
        <v>-88.636363636363654</v>
      </c>
      <c r="L89" s="11">
        <f t="shared" ca="1" si="3"/>
        <v>105</v>
      </c>
      <c r="M89" s="10">
        <f ca="1">IFERROR(L89-OFFSET('roh_3.1'!H81,'Steuerung Klapplisten'!$A$79*'Steuerung Klapplisten'!$D$34-'Steuerung Klapplisten'!$D$34,0)/OFFSET('roh_3.1'!P81,'Steuerung Klapplisten'!$A$79*'Steuerung Klapplisten'!$D$34-'Steuerung Klapplisten'!$D$34,0)*100,"x")</f>
        <v>-48.846153846153868</v>
      </c>
    </row>
    <row r="90" spans="1:13" x14ac:dyDescent="0.2">
      <c r="A90" s="197" t="s">
        <v>167</v>
      </c>
      <c r="B90" s="11">
        <f ca="1">OFFSET('roh_3.1'!B82,'Steuerung Klapplisten'!$A$79*'Steuerung Klapplisten'!$D$34-'Steuerung Klapplisten'!$D$34,0)</f>
        <v>22</v>
      </c>
      <c r="C90" s="12">
        <f ca="1">OFFSET('roh_3.1'!C82,'Steuerung Klapplisten'!$A$79*'Steuerung Klapplisten'!$D$34-'Steuerung Klapplisten'!$D$34,0)</f>
        <v>-37.142857142899999</v>
      </c>
      <c r="D90" s="2">
        <f ca="1">OFFSET('roh_3.1'!D82,'Steuerung Klapplisten'!$A$79*'Steuerung Klapplisten'!$D$34-'Steuerung Klapplisten'!$D$34,0)</f>
        <v>15</v>
      </c>
      <c r="E90" s="3">
        <f ca="1">OFFSET('roh_3.1'!E82,'Steuerung Klapplisten'!$A$79*'Steuerung Klapplisten'!$D$34-'Steuerung Klapplisten'!$D$34,0)</f>
        <v>25</v>
      </c>
      <c r="F90" s="11">
        <f ca="1">OFFSET('roh_3.1'!J82,'Steuerung Klapplisten'!$A$79*'Steuerung Klapplisten'!$D$34-'Steuerung Klapplisten'!$D$34,0)</f>
        <v>42</v>
      </c>
      <c r="G90" s="12">
        <f ca="1">OFFSET('roh_3.1'!K82,'Steuerung Klapplisten'!$A$79*'Steuerung Klapplisten'!$D$34-'Steuerung Klapplisten'!$D$34,0)</f>
        <v>-19.2307692308</v>
      </c>
      <c r="H90" s="2">
        <f ca="1">OFFSET('roh_3.1'!L82,'Steuerung Klapplisten'!$A$79*'Steuerung Klapplisten'!$D$34-'Steuerung Klapplisten'!$D$34,0)</f>
        <v>29</v>
      </c>
      <c r="I90" s="3">
        <f ca="1">OFFSET('roh_3.1'!M82,'Steuerung Klapplisten'!$A$79*'Steuerung Klapplisten'!$D$34-'Steuerung Klapplisten'!$D$34,0)</f>
        <v>-21.621621621599999</v>
      </c>
      <c r="J90" s="11">
        <f t="shared" ca="1" si="2"/>
        <v>52.380952380952387</v>
      </c>
      <c r="K90" s="2">
        <f ca="1">IFERROR(J90-OFFSET('roh_3.1'!F82,'Steuerung Klapplisten'!$A$79*'Steuerung Klapplisten'!$D$34-'Steuerung Klapplisten'!$D$34,0)/OFFSET('roh_3.1'!N82,'Steuerung Klapplisten'!$A$79*'Steuerung Klapplisten'!$D$34-'Steuerung Klapplisten'!$D$34,0)*100,"x")</f>
        <v>-14.92673992673992</v>
      </c>
      <c r="L90" s="11">
        <f t="shared" ca="1" si="3"/>
        <v>51.724137931034484</v>
      </c>
      <c r="M90" s="10">
        <f ca="1">IFERROR(L90-OFFSET('roh_3.1'!H82,'Steuerung Klapplisten'!$A$79*'Steuerung Klapplisten'!$D$34-'Steuerung Klapplisten'!$D$34,0)/OFFSET('roh_3.1'!P82,'Steuerung Klapplisten'!$A$79*'Steuerung Klapplisten'!$D$34-'Steuerung Klapplisten'!$D$34,0)*100,"x")</f>
        <v>19.291705498602049</v>
      </c>
    </row>
    <row r="91" spans="1:13" x14ac:dyDescent="0.2">
      <c r="A91" s="197" t="s">
        <v>168</v>
      </c>
      <c r="B91" s="11">
        <f ca="1">OFFSET('roh_3.1'!B83,'Steuerung Klapplisten'!$A$79*'Steuerung Klapplisten'!$D$34-'Steuerung Klapplisten'!$D$34,0)</f>
        <v>10</v>
      </c>
      <c r="C91" s="12">
        <f ca="1">OFFSET('roh_3.1'!C83,'Steuerung Klapplisten'!$A$79*'Steuerung Klapplisten'!$D$34-'Steuerung Klapplisten'!$D$34,0)</f>
        <v>-16.666666666699999</v>
      </c>
      <c r="D91" s="2">
        <f ca="1">OFFSET('roh_3.1'!D83,'Steuerung Klapplisten'!$A$79*'Steuerung Klapplisten'!$D$34-'Steuerung Klapplisten'!$D$34,0)</f>
        <v>4</v>
      </c>
      <c r="E91" s="3">
        <f ca="1">OFFSET('roh_3.1'!E83,'Steuerung Klapplisten'!$A$79*'Steuerung Klapplisten'!$D$34-'Steuerung Klapplisten'!$D$34,0)</f>
        <v>-33.333333333299997</v>
      </c>
      <c r="F91" s="11">
        <f ca="1">OFFSET('roh_3.1'!J83,'Steuerung Klapplisten'!$A$79*'Steuerung Klapplisten'!$D$34-'Steuerung Klapplisten'!$D$34,0)</f>
        <v>50</v>
      </c>
      <c r="G91" s="12">
        <f ca="1">OFFSET('roh_3.1'!K83,'Steuerung Klapplisten'!$A$79*'Steuerung Klapplisten'!$D$34-'Steuerung Klapplisten'!$D$34,0)</f>
        <v>-28.571428571399998</v>
      </c>
      <c r="H91" s="2">
        <f ca="1">OFFSET('roh_3.1'!L83,'Steuerung Klapplisten'!$A$79*'Steuerung Klapplisten'!$D$34-'Steuerung Klapplisten'!$D$34,0)</f>
        <v>30</v>
      </c>
      <c r="I91" s="3">
        <f ca="1">OFFSET('roh_3.1'!M83,'Steuerung Klapplisten'!$A$79*'Steuerung Klapplisten'!$D$34-'Steuerung Klapplisten'!$D$34,0)</f>
        <v>-37.5</v>
      </c>
      <c r="J91" s="11">
        <f t="shared" ca="1" si="2"/>
        <v>20</v>
      </c>
      <c r="K91" s="2">
        <f ca="1">IFERROR(J91-OFFSET('roh_3.1'!F83,'Steuerung Klapplisten'!$A$79*'Steuerung Klapplisten'!$D$34-'Steuerung Klapplisten'!$D$34,0)/OFFSET('roh_3.1'!N83,'Steuerung Klapplisten'!$A$79*'Steuerung Klapplisten'!$D$34-'Steuerung Klapplisten'!$D$34,0)*100,"x")</f>
        <v>2.8571428571428577</v>
      </c>
      <c r="L91" s="11">
        <f t="shared" ca="1" si="3"/>
        <v>13.333333333333334</v>
      </c>
      <c r="M91" s="10">
        <f ca="1">IFERROR(L91-OFFSET('roh_3.1'!H83,'Steuerung Klapplisten'!$A$79*'Steuerung Klapplisten'!$D$34-'Steuerung Klapplisten'!$D$34,0)/OFFSET('roh_3.1'!P83,'Steuerung Klapplisten'!$A$79*'Steuerung Klapplisten'!$D$34-'Steuerung Klapplisten'!$D$34,0)*100,"x")</f>
        <v>0.83333333333333393</v>
      </c>
    </row>
    <row r="92" spans="1:13" x14ac:dyDescent="0.2">
      <c r="A92" s="197" t="s">
        <v>169</v>
      </c>
      <c r="B92" s="11">
        <f ca="1">OFFSET('roh_3.1'!B84,'Steuerung Klapplisten'!$A$79*'Steuerung Klapplisten'!$D$34-'Steuerung Klapplisten'!$D$34,0)</f>
        <v>20</v>
      </c>
      <c r="C92" s="12">
        <f ca="1">OFFSET('roh_3.1'!C84,'Steuerung Klapplisten'!$A$79*'Steuerung Klapplisten'!$D$34-'Steuerung Klapplisten'!$D$34,0)</f>
        <v>-4.7619047619000003</v>
      </c>
      <c r="D92" s="2">
        <f ca="1">OFFSET('roh_3.1'!D84,'Steuerung Klapplisten'!$A$79*'Steuerung Klapplisten'!$D$34-'Steuerung Klapplisten'!$D$34,0)</f>
        <v>11</v>
      </c>
      <c r="E92" s="3">
        <f ca="1">OFFSET('roh_3.1'!E84,'Steuerung Klapplisten'!$A$79*'Steuerung Klapplisten'!$D$34-'Steuerung Klapplisten'!$D$34,0)</f>
        <v>37.5</v>
      </c>
      <c r="F92" s="11">
        <f ca="1">OFFSET('roh_3.1'!J84,'Steuerung Klapplisten'!$A$79*'Steuerung Klapplisten'!$D$34-'Steuerung Klapplisten'!$D$34,0)</f>
        <v>10</v>
      </c>
      <c r="G92" s="12">
        <f ca="1">OFFSET('roh_3.1'!K84,'Steuerung Klapplisten'!$A$79*'Steuerung Klapplisten'!$D$34-'Steuerung Klapplisten'!$D$34,0)</f>
        <v>25</v>
      </c>
      <c r="H92" s="2">
        <f ca="1">OFFSET('roh_3.1'!L84,'Steuerung Klapplisten'!$A$79*'Steuerung Klapplisten'!$D$34-'Steuerung Klapplisten'!$D$34,0)</f>
        <v>3</v>
      </c>
      <c r="I92" s="3">
        <f ca="1">OFFSET('roh_3.1'!M84,'Steuerung Klapplisten'!$A$79*'Steuerung Klapplisten'!$D$34-'Steuerung Klapplisten'!$D$34,0)</f>
        <v>-57.142857142899999</v>
      </c>
      <c r="J92" s="11">
        <f t="shared" ca="1" si="2"/>
        <v>200</v>
      </c>
      <c r="K92" s="2">
        <f ca="1">IFERROR(J92-OFFSET('roh_3.1'!F84,'Steuerung Klapplisten'!$A$79*'Steuerung Klapplisten'!$D$34-'Steuerung Klapplisten'!$D$34,0)/OFFSET('roh_3.1'!N84,'Steuerung Klapplisten'!$A$79*'Steuerung Klapplisten'!$D$34-'Steuerung Klapplisten'!$D$34,0)*100,"x")</f>
        <v>-62.5</v>
      </c>
      <c r="L92" s="11">
        <f t="shared" ca="1" si="3"/>
        <v>366.66666666666663</v>
      </c>
      <c r="M92" s="10">
        <f ca="1">IFERROR(L92-OFFSET('roh_3.1'!H84,'Steuerung Klapplisten'!$A$79*'Steuerung Klapplisten'!$D$34-'Steuerung Klapplisten'!$D$34,0)/OFFSET('roh_3.1'!P84,'Steuerung Klapplisten'!$A$79*'Steuerung Klapplisten'!$D$34-'Steuerung Klapplisten'!$D$34,0)*100,"x")</f>
        <v>252.38095238095235</v>
      </c>
    </row>
    <row r="93" spans="1:13" x14ac:dyDescent="0.2">
      <c r="A93" s="197" t="s">
        <v>170</v>
      </c>
      <c r="B93" s="11">
        <f ca="1">OFFSET('roh_3.1'!B85,'Steuerung Klapplisten'!$A$79*'Steuerung Klapplisten'!$D$34-'Steuerung Klapplisten'!$D$34,0)</f>
        <v>65</v>
      </c>
      <c r="C93" s="12">
        <f ca="1">OFFSET('roh_3.1'!C85,'Steuerung Klapplisten'!$A$79*'Steuerung Klapplisten'!$D$34-'Steuerung Klapplisten'!$D$34,0)</f>
        <v>-14.4736842105</v>
      </c>
      <c r="D93" s="2">
        <f ca="1">OFFSET('roh_3.1'!D85,'Steuerung Klapplisten'!$A$79*'Steuerung Klapplisten'!$D$34-'Steuerung Klapplisten'!$D$34,0)</f>
        <v>34</v>
      </c>
      <c r="E93" s="3">
        <f ca="1">OFFSET('roh_3.1'!E85,'Steuerung Klapplisten'!$A$79*'Steuerung Klapplisten'!$D$34-'Steuerung Klapplisten'!$D$34,0)</f>
        <v>-12.820512820499999</v>
      </c>
      <c r="F93" s="11">
        <f ca="1">OFFSET('roh_3.1'!J85,'Steuerung Klapplisten'!$A$79*'Steuerung Klapplisten'!$D$34-'Steuerung Klapplisten'!$D$34,0)</f>
        <v>61</v>
      </c>
      <c r="G93" s="12">
        <f ca="1">OFFSET('roh_3.1'!K85,'Steuerung Klapplisten'!$A$79*'Steuerung Klapplisten'!$D$34-'Steuerung Klapplisten'!$D$34,0)</f>
        <v>-14.0845070423</v>
      </c>
      <c r="H93" s="2">
        <f ca="1">OFFSET('roh_3.1'!L85,'Steuerung Klapplisten'!$A$79*'Steuerung Klapplisten'!$D$34-'Steuerung Klapplisten'!$D$34,0)</f>
        <v>35</v>
      </c>
      <c r="I93" s="3">
        <f ca="1">OFFSET('roh_3.1'!M85,'Steuerung Klapplisten'!$A$79*'Steuerung Klapplisten'!$D$34-'Steuerung Klapplisten'!$D$34,0)</f>
        <v>-7.8947368421000004</v>
      </c>
      <c r="J93" s="11">
        <f t="shared" ca="1" si="2"/>
        <v>106.55737704918033</v>
      </c>
      <c r="K93" s="2">
        <f ca="1">IFERROR(J93-OFFSET('roh_3.1'!F85,'Steuerung Klapplisten'!$A$79*'Steuerung Klapplisten'!$D$34-'Steuerung Klapplisten'!$D$34,0)/OFFSET('roh_3.1'!N85,'Steuerung Klapplisten'!$A$79*'Steuerung Klapplisten'!$D$34-'Steuerung Klapplisten'!$D$34,0)*100,"x")</f>
        <v>-0.48487647194642136</v>
      </c>
      <c r="L93" s="11">
        <f t="shared" ca="1" si="3"/>
        <v>97.142857142857139</v>
      </c>
      <c r="M93" s="10">
        <f ca="1">IFERROR(L93-OFFSET('roh_3.1'!H85,'Steuerung Klapplisten'!$A$79*'Steuerung Klapplisten'!$D$34-'Steuerung Klapplisten'!$D$34,0)/OFFSET('roh_3.1'!P85,'Steuerung Klapplisten'!$A$79*'Steuerung Klapplisten'!$D$34-'Steuerung Klapplisten'!$D$34,0)*100,"x")</f>
        <v>-5.488721804511286</v>
      </c>
    </row>
    <row r="94" spans="1:13" x14ac:dyDescent="0.2">
      <c r="A94" s="197" t="s">
        <v>171</v>
      </c>
      <c r="B94" s="11">
        <f ca="1">OFFSET('roh_3.1'!B86,'Steuerung Klapplisten'!$A$79*'Steuerung Klapplisten'!$D$34-'Steuerung Klapplisten'!$D$34,0)</f>
        <v>201</v>
      </c>
      <c r="C94" s="12">
        <f ca="1">OFFSET('roh_3.1'!C86,'Steuerung Klapplisten'!$A$79*'Steuerung Klapplisten'!$D$34-'Steuerung Klapplisten'!$D$34,0)</f>
        <v>-16.25</v>
      </c>
      <c r="D94" s="2">
        <f ca="1">OFFSET('roh_3.1'!D86,'Steuerung Klapplisten'!$A$79*'Steuerung Klapplisten'!$D$34-'Steuerung Klapplisten'!$D$34,0)</f>
        <v>114</v>
      </c>
      <c r="E94" s="3">
        <f ca="1">OFFSET('roh_3.1'!E86,'Steuerung Klapplisten'!$A$79*'Steuerung Klapplisten'!$D$34-'Steuerung Klapplisten'!$D$34,0)</f>
        <v>-19.148936170199999</v>
      </c>
      <c r="F94" s="11">
        <f ca="1">OFFSET('roh_3.1'!J86,'Steuerung Klapplisten'!$A$79*'Steuerung Klapplisten'!$D$34-'Steuerung Klapplisten'!$D$34,0)</f>
        <v>215</v>
      </c>
      <c r="G94" s="12">
        <f ca="1">OFFSET('roh_3.1'!K86,'Steuerung Klapplisten'!$A$79*'Steuerung Klapplisten'!$D$34-'Steuerung Klapplisten'!$D$34,0)</f>
        <v>-10.416666666699999</v>
      </c>
      <c r="H94" s="2">
        <f ca="1">OFFSET('roh_3.1'!L86,'Steuerung Klapplisten'!$A$79*'Steuerung Klapplisten'!$D$34-'Steuerung Klapplisten'!$D$34,0)</f>
        <v>134</v>
      </c>
      <c r="I94" s="3">
        <f ca="1">OFFSET('roh_3.1'!M86,'Steuerung Klapplisten'!$A$79*'Steuerung Klapplisten'!$D$34-'Steuerung Klapplisten'!$D$34,0)</f>
        <v>-8.2191780821999991</v>
      </c>
      <c r="J94" s="11">
        <f t="shared" ca="1" si="2"/>
        <v>93.488372093023258</v>
      </c>
      <c r="K94" s="2">
        <f ca="1">IFERROR(J94-OFFSET('roh_3.1'!F86,'Steuerung Klapplisten'!$A$79*'Steuerung Klapplisten'!$D$34-'Steuerung Klapplisten'!$D$34,0)/OFFSET('roh_3.1'!N86,'Steuerung Klapplisten'!$A$79*'Steuerung Klapplisten'!$D$34-'Steuerung Klapplisten'!$D$34,0)*100,"x")</f>
        <v>-6.5116279069767415</v>
      </c>
      <c r="L94" s="11">
        <f t="shared" ca="1" si="3"/>
        <v>85.074626865671647</v>
      </c>
      <c r="M94" s="10">
        <f ca="1">IFERROR(L94-OFFSET('roh_3.1'!H86,'Steuerung Klapplisten'!$A$79*'Steuerung Klapplisten'!$D$34-'Steuerung Klapplisten'!$D$34,0)/OFFSET('roh_3.1'!P86,'Steuerung Klapplisten'!$A$79*'Steuerung Klapplisten'!$D$34-'Steuerung Klapplisten'!$D$34,0)*100,"x")</f>
        <v>-11.500715600081776</v>
      </c>
    </row>
    <row r="95" spans="1:13" x14ac:dyDescent="0.2">
      <c r="A95" s="197" t="s">
        <v>172</v>
      </c>
      <c r="B95" s="11">
        <f ca="1">OFFSET('roh_3.1'!B87,'Steuerung Klapplisten'!$A$79*'Steuerung Klapplisten'!$D$34-'Steuerung Klapplisten'!$D$34,0)</f>
        <v>3</v>
      </c>
      <c r="C95" s="12">
        <f ca="1">OFFSET('roh_3.1'!C87,'Steuerung Klapplisten'!$A$79*'Steuerung Klapplisten'!$D$34-'Steuerung Klapplisten'!$D$34,0)</f>
        <v>200</v>
      </c>
      <c r="D95" s="2" t="str">
        <f ca="1">OFFSET('roh_3.1'!D87,'Steuerung Klapplisten'!$A$79*'Steuerung Klapplisten'!$D$34-'Steuerung Klapplisten'!$D$34,0)</f>
        <v>*</v>
      </c>
      <c r="E95" s="3">
        <f ca="1">OFFSET('roh_3.1'!E87,'Steuerung Klapplisten'!$A$79*'Steuerung Klapplisten'!$D$34-'Steuerung Klapplisten'!$D$34,0)</f>
        <v>0</v>
      </c>
      <c r="F95" s="11">
        <f ca="1">OFFSET('roh_3.1'!J87,'Steuerung Klapplisten'!$A$79*'Steuerung Klapplisten'!$D$34-'Steuerung Klapplisten'!$D$34,0)</f>
        <v>5</v>
      </c>
      <c r="G95" s="12">
        <f ca="1">OFFSET('roh_3.1'!K87,'Steuerung Klapplisten'!$A$79*'Steuerung Klapplisten'!$D$34-'Steuerung Klapplisten'!$D$34,0)</f>
        <v>0</v>
      </c>
      <c r="H95" s="2">
        <f ca="1">OFFSET('roh_3.1'!L87,'Steuerung Klapplisten'!$A$79*'Steuerung Klapplisten'!$D$34-'Steuerung Klapplisten'!$D$34,0)</f>
        <v>3</v>
      </c>
      <c r="I95" s="3">
        <f ca="1">OFFSET('roh_3.1'!M87,'Steuerung Klapplisten'!$A$79*'Steuerung Klapplisten'!$D$34-'Steuerung Klapplisten'!$D$34,0)</f>
        <v>0</v>
      </c>
      <c r="J95" s="11">
        <f t="shared" ca="1" si="2"/>
        <v>60</v>
      </c>
      <c r="K95" s="2" t="str">
        <f ca="1">IFERROR(J95-OFFSET('roh_3.1'!F87,'Steuerung Klapplisten'!$A$79*'Steuerung Klapplisten'!$D$34-'Steuerung Klapplisten'!$D$34,0)/OFFSET('roh_3.1'!N87,'Steuerung Klapplisten'!$A$79*'Steuerung Klapplisten'!$D$34-'Steuerung Klapplisten'!$D$34,0)*100,"x")</f>
        <v>x</v>
      </c>
      <c r="L95" s="11" t="str">
        <f t="shared" ca="1" si="3"/>
        <v>x</v>
      </c>
      <c r="M95" s="10" t="str">
        <f ca="1">IFERROR(L95-OFFSET('roh_3.1'!H87,'Steuerung Klapplisten'!$A$79*'Steuerung Klapplisten'!$D$34-'Steuerung Klapplisten'!$D$34,0)/OFFSET('roh_3.1'!P87,'Steuerung Klapplisten'!$A$79*'Steuerung Klapplisten'!$D$34-'Steuerung Klapplisten'!$D$34,0)*100,"x")</f>
        <v>x</v>
      </c>
    </row>
    <row r="96" spans="1:13" x14ac:dyDescent="0.2">
      <c r="A96" s="197" t="s">
        <v>173</v>
      </c>
      <c r="B96" s="11">
        <f ca="1">OFFSET('roh_3.1'!B88,'Steuerung Klapplisten'!$A$79*'Steuerung Klapplisten'!$D$34-'Steuerung Klapplisten'!$D$34,0)</f>
        <v>62</v>
      </c>
      <c r="C96" s="12">
        <f ca="1">OFFSET('roh_3.1'!C88,'Steuerung Klapplisten'!$A$79*'Steuerung Klapplisten'!$D$34-'Steuerung Klapplisten'!$D$34,0)</f>
        <v>-3.125</v>
      </c>
      <c r="D96" s="2">
        <f ca="1">OFFSET('roh_3.1'!D88,'Steuerung Klapplisten'!$A$79*'Steuerung Klapplisten'!$D$34-'Steuerung Klapplisten'!$D$34,0)</f>
        <v>42</v>
      </c>
      <c r="E96" s="3">
        <f ca="1">OFFSET('roh_3.1'!E88,'Steuerung Klapplisten'!$A$79*'Steuerung Klapplisten'!$D$34-'Steuerung Klapplisten'!$D$34,0)</f>
        <v>5</v>
      </c>
      <c r="F96" s="11">
        <f ca="1">OFFSET('roh_3.1'!J88,'Steuerung Klapplisten'!$A$79*'Steuerung Klapplisten'!$D$34-'Steuerung Klapplisten'!$D$34,0)</f>
        <v>125</v>
      </c>
      <c r="G96" s="12">
        <f ca="1">OFFSET('roh_3.1'!K88,'Steuerung Klapplisten'!$A$79*'Steuerung Klapplisten'!$D$34-'Steuerung Klapplisten'!$D$34,0)</f>
        <v>66.666666666699996</v>
      </c>
      <c r="H96" s="2">
        <f ca="1">OFFSET('roh_3.1'!L88,'Steuerung Klapplisten'!$A$79*'Steuerung Klapplisten'!$D$34-'Steuerung Klapplisten'!$D$34,0)</f>
        <v>87</v>
      </c>
      <c r="I96" s="3">
        <f ca="1">OFFSET('roh_3.1'!M88,'Steuerung Klapplisten'!$A$79*'Steuerung Klapplisten'!$D$34-'Steuerung Klapplisten'!$D$34,0)</f>
        <v>27.941176470599999</v>
      </c>
      <c r="J96" s="11">
        <f t="shared" ca="1" si="2"/>
        <v>49.6</v>
      </c>
      <c r="K96" s="2">
        <f ca="1">IFERROR(J96-OFFSET('roh_3.1'!F88,'Steuerung Klapplisten'!$A$79*'Steuerung Klapplisten'!$D$34-'Steuerung Klapplisten'!$D$34,0)/OFFSET('roh_3.1'!N88,'Steuerung Klapplisten'!$A$79*'Steuerung Klapplisten'!$D$34-'Steuerung Klapplisten'!$D$34,0)*100,"x")</f>
        <v>-35.733333333333341</v>
      </c>
      <c r="L96" s="11">
        <f t="shared" ca="1" si="3"/>
        <v>48.275862068965516</v>
      </c>
      <c r="M96" s="10">
        <f ca="1">IFERROR(L96-OFFSET('roh_3.1'!H88,'Steuerung Klapplisten'!$A$79*'Steuerung Klapplisten'!$D$34-'Steuerung Klapplisten'!$D$34,0)/OFFSET('roh_3.1'!P88,'Steuerung Klapplisten'!$A$79*'Steuerung Klapplisten'!$D$34-'Steuerung Klapplisten'!$D$34,0)*100,"x")</f>
        <v>-10.547667342799194</v>
      </c>
    </row>
    <row r="97" spans="1:13" x14ac:dyDescent="0.2">
      <c r="A97" s="197" t="s">
        <v>174</v>
      </c>
      <c r="B97" s="11">
        <f ca="1">OFFSET('roh_3.1'!B89,'Steuerung Klapplisten'!$A$79*'Steuerung Klapplisten'!$D$34-'Steuerung Klapplisten'!$D$34,0)</f>
        <v>34</v>
      </c>
      <c r="C97" s="12">
        <f ca="1">OFFSET('roh_3.1'!C89,'Steuerung Klapplisten'!$A$79*'Steuerung Klapplisten'!$D$34-'Steuerung Klapplisten'!$D$34,0)</f>
        <v>41.666666666700003</v>
      </c>
      <c r="D97" s="2">
        <f ca="1">OFFSET('roh_3.1'!D89,'Steuerung Klapplisten'!$A$79*'Steuerung Klapplisten'!$D$34-'Steuerung Klapplisten'!$D$34,0)</f>
        <v>22</v>
      </c>
      <c r="E97" s="3">
        <f ca="1">OFFSET('roh_3.1'!E89,'Steuerung Klapplisten'!$A$79*'Steuerung Klapplisten'!$D$34-'Steuerung Klapplisten'!$D$34,0)</f>
        <v>69.230769230800007</v>
      </c>
      <c r="F97" s="11">
        <f ca="1">OFFSET('roh_3.1'!J89,'Steuerung Klapplisten'!$A$79*'Steuerung Klapplisten'!$D$34-'Steuerung Klapplisten'!$D$34,0)</f>
        <v>42</v>
      </c>
      <c r="G97" s="12">
        <f ca="1">OFFSET('roh_3.1'!K89,'Steuerung Klapplisten'!$A$79*'Steuerung Klapplisten'!$D$34-'Steuerung Klapplisten'!$D$34,0)</f>
        <v>-4.5454545455000002</v>
      </c>
      <c r="H97" s="2">
        <f ca="1">OFFSET('roh_3.1'!L89,'Steuerung Klapplisten'!$A$79*'Steuerung Klapplisten'!$D$34-'Steuerung Klapplisten'!$D$34,0)</f>
        <v>34</v>
      </c>
      <c r="I97" s="3">
        <f ca="1">OFFSET('roh_3.1'!M89,'Steuerung Klapplisten'!$A$79*'Steuerung Klapplisten'!$D$34-'Steuerung Klapplisten'!$D$34,0)</f>
        <v>0</v>
      </c>
      <c r="J97" s="11">
        <f t="shared" ca="1" si="2"/>
        <v>80.952380952380949</v>
      </c>
      <c r="K97" s="2">
        <f ca="1">IFERROR(J97-OFFSET('roh_3.1'!F89,'Steuerung Klapplisten'!$A$79*'Steuerung Klapplisten'!$D$34-'Steuerung Klapplisten'!$D$34,0)/OFFSET('roh_3.1'!N89,'Steuerung Klapplisten'!$A$79*'Steuerung Klapplisten'!$D$34-'Steuerung Klapplisten'!$D$34,0)*100,"x")</f>
        <v>26.406926406926409</v>
      </c>
      <c r="L97" s="11">
        <f t="shared" ca="1" si="3"/>
        <v>64.705882352941174</v>
      </c>
      <c r="M97" s="10">
        <f ca="1">IFERROR(L97-OFFSET('roh_3.1'!H89,'Steuerung Klapplisten'!$A$79*'Steuerung Klapplisten'!$D$34-'Steuerung Klapplisten'!$D$34,0)/OFFSET('roh_3.1'!P89,'Steuerung Klapplisten'!$A$79*'Steuerung Klapplisten'!$D$34-'Steuerung Klapplisten'!$D$34,0)*100,"x")</f>
        <v>26.470588235294116</v>
      </c>
    </row>
    <row r="98" spans="1:13" x14ac:dyDescent="0.2">
      <c r="A98" s="197" t="s">
        <v>175</v>
      </c>
      <c r="B98" s="11">
        <f ca="1">OFFSET('roh_3.1'!B90,'Steuerung Klapplisten'!$A$79*'Steuerung Klapplisten'!$D$34-'Steuerung Klapplisten'!$D$34,0)</f>
        <v>23</v>
      </c>
      <c r="C98" s="12">
        <f ca="1">OFFSET('roh_3.1'!C90,'Steuerung Klapplisten'!$A$79*'Steuerung Klapplisten'!$D$34-'Steuerung Klapplisten'!$D$34,0)</f>
        <v>0</v>
      </c>
      <c r="D98" s="2">
        <f ca="1">OFFSET('roh_3.1'!D90,'Steuerung Klapplisten'!$A$79*'Steuerung Klapplisten'!$D$34-'Steuerung Klapplisten'!$D$34,0)</f>
        <v>11</v>
      </c>
      <c r="E98" s="3">
        <f ca="1">OFFSET('roh_3.1'!E90,'Steuerung Klapplisten'!$A$79*'Steuerung Klapplisten'!$D$34-'Steuerung Klapplisten'!$D$34,0)</f>
        <v>-15.3846153846</v>
      </c>
      <c r="F98" s="11">
        <f ca="1">OFFSET('roh_3.1'!J90,'Steuerung Klapplisten'!$A$79*'Steuerung Klapplisten'!$D$34-'Steuerung Klapplisten'!$D$34,0)</f>
        <v>27</v>
      </c>
      <c r="G98" s="12">
        <f ca="1">OFFSET('roh_3.1'!K90,'Steuerung Klapplisten'!$A$79*'Steuerung Klapplisten'!$D$34-'Steuerung Klapplisten'!$D$34,0)</f>
        <v>-15.625</v>
      </c>
      <c r="H98" s="2">
        <f ca="1">OFFSET('roh_3.1'!L90,'Steuerung Klapplisten'!$A$79*'Steuerung Klapplisten'!$D$34-'Steuerung Klapplisten'!$D$34,0)</f>
        <v>21</v>
      </c>
      <c r="I98" s="3">
        <f ca="1">OFFSET('roh_3.1'!M90,'Steuerung Klapplisten'!$A$79*'Steuerung Klapplisten'!$D$34-'Steuerung Klapplisten'!$D$34,0)</f>
        <v>5</v>
      </c>
      <c r="J98" s="11">
        <f t="shared" ca="1" si="2"/>
        <v>85.18518518518519</v>
      </c>
      <c r="K98" s="2">
        <f ca="1">IFERROR(J98-OFFSET('roh_3.1'!F90,'Steuerung Klapplisten'!$A$79*'Steuerung Klapplisten'!$D$34-'Steuerung Klapplisten'!$D$34,0)/OFFSET('roh_3.1'!N90,'Steuerung Klapplisten'!$A$79*'Steuerung Klapplisten'!$D$34-'Steuerung Klapplisten'!$D$34,0)*100,"x")</f>
        <v>13.31018518518519</v>
      </c>
      <c r="L98" s="11">
        <f t="shared" ca="1" si="3"/>
        <v>52.380952380952387</v>
      </c>
      <c r="M98" s="10">
        <f ca="1">IFERROR(L98-OFFSET('roh_3.1'!H90,'Steuerung Klapplisten'!$A$79*'Steuerung Klapplisten'!$D$34-'Steuerung Klapplisten'!$D$34,0)/OFFSET('roh_3.1'!P90,'Steuerung Klapplisten'!$A$79*'Steuerung Klapplisten'!$D$34-'Steuerung Klapplisten'!$D$34,0)*100,"x")</f>
        <v>-12.619047619047613</v>
      </c>
    </row>
    <row r="99" spans="1:13" x14ac:dyDescent="0.2">
      <c r="A99" s="197" t="s">
        <v>176</v>
      </c>
      <c r="B99" s="11">
        <f ca="1">OFFSET('roh_3.1'!B91,'Steuerung Klapplisten'!$A$79*'Steuerung Klapplisten'!$D$34-'Steuerung Klapplisten'!$D$34,0)</f>
        <v>175</v>
      </c>
      <c r="C99" s="12">
        <f ca="1">OFFSET('roh_3.1'!C91,'Steuerung Klapplisten'!$A$79*'Steuerung Klapplisten'!$D$34-'Steuerung Klapplisten'!$D$34,0)</f>
        <v>-5.9139784946000002</v>
      </c>
      <c r="D99" s="2">
        <f ca="1">OFFSET('roh_3.1'!D91,'Steuerung Klapplisten'!$A$79*'Steuerung Klapplisten'!$D$34-'Steuerung Klapplisten'!$D$34,0)</f>
        <v>105</v>
      </c>
      <c r="E99" s="3">
        <f ca="1">OFFSET('roh_3.1'!E91,'Steuerung Klapplisten'!$A$79*'Steuerung Klapplisten'!$D$34-'Steuerung Klapplisten'!$D$34,0)</f>
        <v>-16</v>
      </c>
      <c r="F99" s="11">
        <f ca="1">OFFSET('roh_3.1'!J91,'Steuerung Klapplisten'!$A$79*'Steuerung Klapplisten'!$D$34-'Steuerung Klapplisten'!$D$34,0)</f>
        <v>114</v>
      </c>
      <c r="G99" s="12">
        <f ca="1">OFFSET('roh_3.1'!K91,'Steuerung Klapplisten'!$A$79*'Steuerung Klapplisten'!$D$34-'Steuerung Klapplisten'!$D$34,0)</f>
        <v>-8.8000000000000007</v>
      </c>
      <c r="H99" s="2">
        <f ca="1">OFFSET('roh_3.1'!L91,'Steuerung Klapplisten'!$A$79*'Steuerung Klapplisten'!$D$34-'Steuerung Klapplisten'!$D$34,0)</f>
        <v>49</v>
      </c>
      <c r="I99" s="3">
        <f ca="1">OFFSET('roh_3.1'!M91,'Steuerung Klapplisten'!$A$79*'Steuerung Klapplisten'!$D$34-'Steuerung Klapplisten'!$D$34,0)</f>
        <v>-18.333333333300001</v>
      </c>
      <c r="J99" s="11">
        <f t="shared" ca="1" si="2"/>
        <v>153.50877192982458</v>
      </c>
      <c r="K99" s="2">
        <f ca="1">IFERROR(J99-OFFSET('roh_3.1'!F91,'Steuerung Klapplisten'!$A$79*'Steuerung Klapplisten'!$D$34-'Steuerung Klapplisten'!$D$34,0)/OFFSET('roh_3.1'!N91,'Steuerung Klapplisten'!$A$79*'Steuerung Klapplisten'!$D$34-'Steuerung Klapplisten'!$D$34,0)*100,"x")</f>
        <v>4.7087719298245645</v>
      </c>
      <c r="L99" s="11">
        <f t="shared" ca="1" si="3"/>
        <v>214.28571428571428</v>
      </c>
      <c r="M99" s="10">
        <f ca="1">IFERROR(L99-OFFSET('roh_3.1'!H91,'Steuerung Klapplisten'!$A$79*'Steuerung Klapplisten'!$D$34-'Steuerung Klapplisten'!$D$34,0)/OFFSET('roh_3.1'!P91,'Steuerung Klapplisten'!$A$79*'Steuerung Klapplisten'!$D$34-'Steuerung Klapplisten'!$D$34,0)*100,"x")</f>
        <v>5.9523809523809348</v>
      </c>
    </row>
    <row r="100" spans="1:13" x14ac:dyDescent="0.2">
      <c r="A100" s="197" t="s">
        <v>177</v>
      </c>
      <c r="B100" s="11">
        <f ca="1">OFFSET('roh_3.1'!B92,'Steuerung Klapplisten'!$A$79*'Steuerung Klapplisten'!$D$34-'Steuerung Klapplisten'!$D$34,0)</f>
        <v>7</v>
      </c>
      <c r="C100" s="12">
        <f ca="1">OFFSET('roh_3.1'!C92,'Steuerung Klapplisten'!$A$79*'Steuerung Klapplisten'!$D$34-'Steuerung Klapplisten'!$D$34,0)</f>
        <v>40</v>
      </c>
      <c r="D100" s="2">
        <f ca="1">OFFSET('roh_3.1'!D92,'Steuerung Klapplisten'!$A$79*'Steuerung Klapplisten'!$D$34-'Steuerung Klapplisten'!$D$34,0)</f>
        <v>4</v>
      </c>
      <c r="E100" s="3">
        <f ca="1">OFFSET('roh_3.1'!E92,'Steuerung Klapplisten'!$A$79*'Steuerung Klapplisten'!$D$34-'Steuerung Klapplisten'!$D$34,0)</f>
        <v>0</v>
      </c>
      <c r="F100" s="11">
        <f ca="1">OFFSET('roh_3.1'!J92,'Steuerung Klapplisten'!$A$79*'Steuerung Klapplisten'!$D$34-'Steuerung Klapplisten'!$D$34,0)</f>
        <v>12</v>
      </c>
      <c r="G100" s="12">
        <f ca="1">OFFSET('roh_3.1'!K92,'Steuerung Klapplisten'!$A$79*'Steuerung Klapplisten'!$D$34-'Steuerung Klapplisten'!$D$34,0)</f>
        <v>-42.857142857100001</v>
      </c>
      <c r="H100" s="2">
        <f ca="1">OFFSET('roh_3.1'!L92,'Steuerung Klapplisten'!$A$79*'Steuerung Klapplisten'!$D$34-'Steuerung Klapplisten'!$D$34,0)</f>
        <v>6</v>
      </c>
      <c r="I100" s="3">
        <f ca="1">OFFSET('roh_3.1'!M92,'Steuerung Klapplisten'!$A$79*'Steuerung Klapplisten'!$D$34-'Steuerung Klapplisten'!$D$34,0)</f>
        <v>-50</v>
      </c>
      <c r="J100" s="11">
        <f t="shared" ca="1" si="2"/>
        <v>58.333333333333336</v>
      </c>
      <c r="K100" s="2">
        <f ca="1">IFERROR(J100-OFFSET('roh_3.1'!F92,'Steuerung Klapplisten'!$A$79*'Steuerung Klapplisten'!$D$34-'Steuerung Klapplisten'!$D$34,0)/OFFSET('roh_3.1'!N92,'Steuerung Klapplisten'!$A$79*'Steuerung Klapplisten'!$D$34-'Steuerung Klapplisten'!$D$34,0)*100,"x")</f>
        <v>34.523809523809533</v>
      </c>
      <c r="L100" s="11">
        <f t="shared" ca="1" si="3"/>
        <v>66.666666666666657</v>
      </c>
      <c r="M100" s="10">
        <f ca="1">IFERROR(L100-OFFSET('roh_3.1'!H92,'Steuerung Klapplisten'!$A$79*'Steuerung Klapplisten'!$D$34-'Steuerung Klapplisten'!$D$34,0)/OFFSET('roh_3.1'!P92,'Steuerung Klapplisten'!$A$79*'Steuerung Klapplisten'!$D$34-'Steuerung Klapplisten'!$D$34,0)*100,"x")</f>
        <v>33.333333333333329</v>
      </c>
    </row>
    <row r="101" spans="1:13" x14ac:dyDescent="0.2">
      <c r="A101" s="197" t="s">
        <v>178</v>
      </c>
      <c r="B101" s="11">
        <f ca="1">OFFSET('roh_3.1'!B93,'Steuerung Klapplisten'!$A$79*'Steuerung Klapplisten'!$D$34-'Steuerung Klapplisten'!$D$34,0)</f>
        <v>289</v>
      </c>
      <c r="C101" s="12">
        <f ca="1">OFFSET('roh_3.1'!C93,'Steuerung Klapplisten'!$A$79*'Steuerung Klapplisten'!$D$34-'Steuerung Klapplisten'!$D$34,0)</f>
        <v>-7.0739549839000002</v>
      </c>
      <c r="D101" s="2">
        <f ca="1">OFFSET('roh_3.1'!D93,'Steuerung Klapplisten'!$A$79*'Steuerung Klapplisten'!$D$34-'Steuerung Klapplisten'!$D$34,0)</f>
        <v>197</v>
      </c>
      <c r="E101" s="3">
        <f ca="1">OFFSET('roh_3.1'!E93,'Steuerung Klapplisten'!$A$79*'Steuerung Klapplisten'!$D$34-'Steuerung Klapplisten'!$D$34,0)</f>
        <v>-3.9024390244</v>
      </c>
      <c r="F101" s="11">
        <f ca="1">OFFSET('roh_3.1'!J93,'Steuerung Klapplisten'!$A$79*'Steuerung Klapplisten'!$D$34-'Steuerung Klapplisten'!$D$34,0)</f>
        <v>307</v>
      </c>
      <c r="G101" s="12">
        <f ca="1">OFFSET('roh_3.1'!K93,'Steuerung Klapplisten'!$A$79*'Steuerung Klapplisten'!$D$34-'Steuerung Klapplisten'!$D$34,0)</f>
        <v>-17.027027026999999</v>
      </c>
      <c r="H101" s="2">
        <f ca="1">OFFSET('roh_3.1'!L93,'Steuerung Klapplisten'!$A$79*'Steuerung Klapplisten'!$D$34-'Steuerung Klapplisten'!$D$34,0)</f>
        <v>152</v>
      </c>
      <c r="I101" s="3">
        <f ca="1">OFFSET('roh_3.1'!M93,'Steuerung Klapplisten'!$A$79*'Steuerung Klapplisten'!$D$34-'Steuerung Klapplisten'!$D$34,0)</f>
        <v>-31.221719456999999</v>
      </c>
      <c r="J101" s="11">
        <f t="shared" ca="1" si="2"/>
        <v>94.13680781758957</v>
      </c>
      <c r="K101" s="2">
        <f ca="1">IFERROR(J101-OFFSET('roh_3.1'!F93,'Steuerung Klapplisten'!$A$79*'Steuerung Klapplisten'!$D$34-'Steuerung Klapplisten'!$D$34,0)/OFFSET('roh_3.1'!N93,'Steuerung Klapplisten'!$A$79*'Steuerung Klapplisten'!$D$34-'Steuerung Klapplisten'!$D$34,0)*100,"x")</f>
        <v>10.082753763535521</v>
      </c>
      <c r="L101" s="11">
        <f t="shared" ca="1" si="3"/>
        <v>129.60526315789474</v>
      </c>
      <c r="M101" s="10">
        <f ca="1">IFERROR(L101-OFFSET('roh_3.1'!H93,'Steuerung Klapplisten'!$A$79*'Steuerung Klapplisten'!$D$34-'Steuerung Klapplisten'!$D$34,0)/OFFSET('roh_3.1'!P93,'Steuerung Klapplisten'!$A$79*'Steuerung Klapplisten'!$D$34-'Steuerung Klapplisten'!$D$34,0)*100,"x")</f>
        <v>36.845082162419629</v>
      </c>
    </row>
    <row r="102" spans="1:13" x14ac:dyDescent="0.2">
      <c r="A102" s="197" t="s">
        <v>179</v>
      </c>
      <c r="B102" s="11">
        <f ca="1">OFFSET('roh_3.1'!B94,'Steuerung Klapplisten'!$A$79*'Steuerung Klapplisten'!$D$34-'Steuerung Klapplisten'!$D$34,0)</f>
        <v>0</v>
      </c>
      <c r="C102" s="12">
        <f ca="1">OFFSET('roh_3.1'!C94,'Steuerung Klapplisten'!$A$79*'Steuerung Klapplisten'!$D$34-'Steuerung Klapplisten'!$D$34,0)</f>
        <v>0</v>
      </c>
      <c r="D102" s="2">
        <f ca="1">OFFSET('roh_3.1'!D94,'Steuerung Klapplisten'!$A$79*'Steuerung Klapplisten'!$D$34-'Steuerung Klapplisten'!$D$34,0)</f>
        <v>0</v>
      </c>
      <c r="E102" s="3">
        <f ca="1">OFFSET('roh_3.1'!E94,'Steuerung Klapplisten'!$A$79*'Steuerung Klapplisten'!$D$34-'Steuerung Klapplisten'!$D$34,0)</f>
        <v>0</v>
      </c>
      <c r="F102" s="11">
        <f ca="1">OFFSET('roh_3.1'!J94,'Steuerung Klapplisten'!$A$79*'Steuerung Klapplisten'!$D$34-'Steuerung Klapplisten'!$D$34,0)</f>
        <v>0</v>
      </c>
      <c r="G102" s="12">
        <f ca="1">OFFSET('roh_3.1'!K94,'Steuerung Klapplisten'!$A$79*'Steuerung Klapplisten'!$D$34-'Steuerung Klapplisten'!$D$34,0)</f>
        <v>0</v>
      </c>
      <c r="H102" s="2">
        <f ca="1">OFFSET('roh_3.1'!L94,'Steuerung Klapplisten'!$A$79*'Steuerung Klapplisten'!$D$34-'Steuerung Klapplisten'!$D$34,0)</f>
        <v>0</v>
      </c>
      <c r="I102" s="3">
        <f ca="1">OFFSET('roh_3.1'!M94,'Steuerung Klapplisten'!$A$79*'Steuerung Klapplisten'!$D$34-'Steuerung Klapplisten'!$D$34,0)</f>
        <v>0</v>
      </c>
      <c r="J102" s="11" t="str">
        <f t="shared" ca="1" si="2"/>
        <v>x</v>
      </c>
      <c r="K102" s="2" t="str">
        <f ca="1">IFERROR(J102-OFFSET('roh_3.1'!F94,'Steuerung Klapplisten'!$A$79*'Steuerung Klapplisten'!$D$34-'Steuerung Klapplisten'!$D$34,0)/OFFSET('roh_3.1'!N94,'Steuerung Klapplisten'!$A$79*'Steuerung Klapplisten'!$D$34-'Steuerung Klapplisten'!$D$34,0)*100,"x")</f>
        <v>x</v>
      </c>
      <c r="L102" s="11" t="str">
        <f t="shared" ca="1" si="3"/>
        <v>x</v>
      </c>
      <c r="M102" s="10" t="str">
        <f ca="1">IFERROR(L102-OFFSET('roh_3.1'!H94,'Steuerung Klapplisten'!$A$79*'Steuerung Klapplisten'!$D$34-'Steuerung Klapplisten'!$D$34,0)/OFFSET('roh_3.1'!P94,'Steuerung Klapplisten'!$A$79*'Steuerung Klapplisten'!$D$34-'Steuerung Klapplisten'!$D$34,0)*100,"x")</f>
        <v>x</v>
      </c>
    </row>
    <row r="103" spans="1:13" x14ac:dyDescent="0.2">
      <c r="A103" s="197" t="s">
        <v>180</v>
      </c>
      <c r="B103" s="11">
        <f ca="1">OFFSET('roh_3.1'!B95,'Steuerung Klapplisten'!$A$79*'Steuerung Klapplisten'!$D$34-'Steuerung Klapplisten'!$D$34,0)</f>
        <v>0</v>
      </c>
      <c r="C103" s="12">
        <f ca="1">OFFSET('roh_3.1'!C95,'Steuerung Klapplisten'!$A$79*'Steuerung Klapplisten'!$D$34-'Steuerung Klapplisten'!$D$34,0)</f>
        <v>0</v>
      </c>
      <c r="D103" s="2">
        <f ca="1">OFFSET('roh_3.1'!D95,'Steuerung Klapplisten'!$A$79*'Steuerung Klapplisten'!$D$34-'Steuerung Klapplisten'!$D$34,0)</f>
        <v>0</v>
      </c>
      <c r="E103" s="3">
        <f ca="1">OFFSET('roh_3.1'!E95,'Steuerung Klapplisten'!$A$79*'Steuerung Klapplisten'!$D$34-'Steuerung Klapplisten'!$D$34,0)</f>
        <v>0</v>
      </c>
      <c r="F103" s="11">
        <f ca="1">OFFSET('roh_3.1'!J95,'Steuerung Klapplisten'!$A$79*'Steuerung Klapplisten'!$D$34-'Steuerung Klapplisten'!$D$34,0)</f>
        <v>0</v>
      </c>
      <c r="G103" s="12">
        <f ca="1">OFFSET('roh_3.1'!K95,'Steuerung Klapplisten'!$A$79*'Steuerung Klapplisten'!$D$34-'Steuerung Klapplisten'!$D$34,0)</f>
        <v>0</v>
      </c>
      <c r="H103" s="2">
        <f ca="1">OFFSET('roh_3.1'!L95,'Steuerung Klapplisten'!$A$79*'Steuerung Klapplisten'!$D$34-'Steuerung Klapplisten'!$D$34,0)</f>
        <v>0</v>
      </c>
      <c r="I103" s="3">
        <f ca="1">OFFSET('roh_3.1'!M95,'Steuerung Klapplisten'!$A$79*'Steuerung Klapplisten'!$D$34-'Steuerung Klapplisten'!$D$34,0)</f>
        <v>0</v>
      </c>
      <c r="J103" s="11" t="str">
        <f t="shared" ca="1" si="2"/>
        <v>x</v>
      </c>
      <c r="K103" s="2" t="str">
        <f ca="1">IFERROR(J103-OFFSET('roh_3.1'!F95,'Steuerung Klapplisten'!$A$79*'Steuerung Klapplisten'!$D$34-'Steuerung Klapplisten'!$D$34,0)/OFFSET('roh_3.1'!N95,'Steuerung Klapplisten'!$A$79*'Steuerung Klapplisten'!$D$34-'Steuerung Klapplisten'!$D$34,0)*100,"x")</f>
        <v>x</v>
      </c>
      <c r="L103" s="11" t="str">
        <f t="shared" ca="1" si="3"/>
        <v>x</v>
      </c>
      <c r="M103" s="10" t="str">
        <f ca="1">IFERROR(L103-OFFSET('roh_3.1'!H95,'Steuerung Klapplisten'!$A$79*'Steuerung Klapplisten'!$D$34-'Steuerung Klapplisten'!$D$34,0)/OFFSET('roh_3.1'!P95,'Steuerung Klapplisten'!$A$79*'Steuerung Klapplisten'!$D$34-'Steuerung Klapplisten'!$D$34,0)*100,"x")</f>
        <v>x</v>
      </c>
    </row>
    <row r="104" spans="1:13" x14ac:dyDescent="0.2">
      <c r="A104" s="197" t="s">
        <v>181</v>
      </c>
      <c r="B104" s="11">
        <f ca="1">OFFSET('roh_3.1'!B96,'Steuerung Klapplisten'!$A$79*'Steuerung Klapplisten'!$D$34-'Steuerung Klapplisten'!$D$34,0)</f>
        <v>71</v>
      </c>
      <c r="C104" s="12">
        <f ca="1">OFFSET('roh_3.1'!C96,'Steuerung Klapplisten'!$A$79*'Steuerung Klapplisten'!$D$34-'Steuerung Klapplisten'!$D$34,0)</f>
        <v>-4.0540540540999999</v>
      </c>
      <c r="D104" s="2">
        <f ca="1">OFFSET('roh_3.1'!D96,'Steuerung Klapplisten'!$A$79*'Steuerung Klapplisten'!$D$34-'Steuerung Klapplisten'!$D$34,0)</f>
        <v>48</v>
      </c>
      <c r="E104" s="3">
        <f ca="1">OFFSET('roh_3.1'!E96,'Steuerung Klapplisten'!$A$79*'Steuerung Klapplisten'!$D$34-'Steuerung Klapplisten'!$D$34,0)</f>
        <v>-11.1111111111</v>
      </c>
      <c r="F104" s="11">
        <f ca="1">OFFSET('roh_3.1'!J96,'Steuerung Klapplisten'!$A$79*'Steuerung Klapplisten'!$D$34-'Steuerung Klapplisten'!$D$34,0)</f>
        <v>30</v>
      </c>
      <c r="G104" s="12">
        <f ca="1">OFFSET('roh_3.1'!K96,'Steuerung Klapplisten'!$A$79*'Steuerung Klapplisten'!$D$34-'Steuerung Klapplisten'!$D$34,0)</f>
        <v>-34.782608695699999</v>
      </c>
      <c r="H104" s="2">
        <f ca="1">OFFSET('roh_3.1'!L96,'Steuerung Klapplisten'!$A$79*'Steuerung Klapplisten'!$D$34-'Steuerung Klapplisten'!$D$34,0)</f>
        <v>25</v>
      </c>
      <c r="I104" s="3">
        <f ca="1">OFFSET('roh_3.1'!M96,'Steuerung Klapplisten'!$A$79*'Steuerung Klapplisten'!$D$34-'Steuerung Klapplisten'!$D$34,0)</f>
        <v>-21.875</v>
      </c>
      <c r="J104" s="11">
        <f t="shared" ca="1" si="2"/>
        <v>236.66666666666666</v>
      </c>
      <c r="K104" s="2">
        <f ca="1">IFERROR(J104-OFFSET('roh_3.1'!F96,'Steuerung Klapplisten'!$A$79*'Steuerung Klapplisten'!$D$34-'Steuerung Klapplisten'!$D$34,0)/OFFSET('roh_3.1'!N96,'Steuerung Klapplisten'!$A$79*'Steuerung Klapplisten'!$D$34-'Steuerung Klapplisten'!$D$34,0)*100,"x")</f>
        <v>75.797101449275345</v>
      </c>
      <c r="L104" s="11">
        <f t="shared" ca="1" si="3"/>
        <v>192</v>
      </c>
      <c r="M104" s="10">
        <f ca="1">IFERROR(L104-OFFSET('roh_3.1'!H96,'Steuerung Klapplisten'!$A$79*'Steuerung Klapplisten'!$D$34-'Steuerung Klapplisten'!$D$34,0)/OFFSET('roh_3.1'!P96,'Steuerung Klapplisten'!$A$79*'Steuerung Klapplisten'!$D$34-'Steuerung Klapplisten'!$D$34,0)*100,"x")</f>
        <v>23.25</v>
      </c>
    </row>
    <row r="105" spans="1:13" x14ac:dyDescent="0.2">
      <c r="A105" s="197" t="s">
        <v>182</v>
      </c>
      <c r="B105" s="11">
        <f ca="1">OFFSET('roh_3.1'!B97,'Steuerung Klapplisten'!$A$79*'Steuerung Klapplisten'!$D$34-'Steuerung Klapplisten'!$D$34,0)</f>
        <v>6</v>
      </c>
      <c r="C105" s="12">
        <f ca="1">OFFSET('roh_3.1'!C97,'Steuerung Klapplisten'!$A$79*'Steuerung Klapplisten'!$D$34-'Steuerung Klapplisten'!$D$34,0)</f>
        <v>-25</v>
      </c>
      <c r="D105" s="2" t="str">
        <f ca="1">OFFSET('roh_3.1'!D97,'Steuerung Klapplisten'!$A$79*'Steuerung Klapplisten'!$D$34-'Steuerung Klapplisten'!$D$34,0)</f>
        <v>*</v>
      </c>
      <c r="E105" s="3">
        <f ca="1">OFFSET('roh_3.1'!E97,'Steuerung Klapplisten'!$A$79*'Steuerung Klapplisten'!$D$34-'Steuerung Klapplisten'!$D$34,0)</f>
        <v>-66.666666666699996</v>
      </c>
      <c r="F105" s="11" t="str">
        <f ca="1">OFFSET('roh_3.1'!J97,'Steuerung Klapplisten'!$A$79*'Steuerung Klapplisten'!$D$34-'Steuerung Klapplisten'!$D$34,0)</f>
        <v>*</v>
      </c>
      <c r="G105" s="12">
        <f ca="1">OFFSET('roh_3.1'!K97,'Steuerung Klapplisten'!$A$79*'Steuerung Klapplisten'!$D$34-'Steuerung Klapplisten'!$D$34,0)</f>
        <v>-50</v>
      </c>
      <c r="H105" s="2" t="str">
        <f ca="1">OFFSET('roh_3.1'!L97,'Steuerung Klapplisten'!$A$79*'Steuerung Klapplisten'!$D$34-'Steuerung Klapplisten'!$D$34,0)</f>
        <v>*</v>
      </c>
      <c r="I105" s="3">
        <f ca="1">OFFSET('roh_3.1'!M97,'Steuerung Klapplisten'!$A$79*'Steuerung Klapplisten'!$D$34-'Steuerung Klapplisten'!$D$34,0)</f>
        <v>0</v>
      </c>
      <c r="J105" s="11" t="str">
        <f t="shared" ca="1" si="2"/>
        <v>x</v>
      </c>
      <c r="K105" s="2" t="str">
        <f ca="1">IFERROR(J105-OFFSET('roh_3.1'!F97,'Steuerung Klapplisten'!$A$79*'Steuerung Klapplisten'!$D$34-'Steuerung Klapplisten'!$D$34,0)/OFFSET('roh_3.1'!N97,'Steuerung Klapplisten'!$A$79*'Steuerung Klapplisten'!$D$34-'Steuerung Klapplisten'!$D$34,0)*100,"x")</f>
        <v>x</v>
      </c>
      <c r="L105" s="11" t="str">
        <f t="shared" ca="1" si="3"/>
        <v>x</v>
      </c>
      <c r="M105" s="10" t="str">
        <f ca="1">IFERROR(L105-OFFSET('roh_3.1'!H97,'Steuerung Klapplisten'!$A$79*'Steuerung Klapplisten'!$D$34-'Steuerung Klapplisten'!$D$34,0)/OFFSET('roh_3.1'!P97,'Steuerung Klapplisten'!$A$79*'Steuerung Klapplisten'!$D$34-'Steuerung Klapplisten'!$D$34,0)*100,"x")</f>
        <v>x</v>
      </c>
    </row>
    <row r="106" spans="1:13" x14ac:dyDescent="0.2">
      <c r="A106" s="197" t="s">
        <v>183</v>
      </c>
      <c r="B106" s="11">
        <f ca="1">OFFSET('roh_3.1'!B98,'Steuerung Klapplisten'!$A$79*'Steuerung Klapplisten'!$D$34-'Steuerung Klapplisten'!$D$34,0)</f>
        <v>22</v>
      </c>
      <c r="C106" s="12">
        <f ca="1">OFFSET('roh_3.1'!C98,'Steuerung Klapplisten'!$A$79*'Steuerung Klapplisten'!$D$34-'Steuerung Klapplisten'!$D$34,0)</f>
        <v>-8.3333333333000006</v>
      </c>
      <c r="D106" s="2">
        <f ca="1">OFFSET('roh_3.1'!D98,'Steuerung Klapplisten'!$A$79*'Steuerung Klapplisten'!$D$34-'Steuerung Klapplisten'!$D$34,0)</f>
        <v>12</v>
      </c>
      <c r="E106" s="3">
        <f ca="1">OFFSET('roh_3.1'!E98,'Steuerung Klapplisten'!$A$79*'Steuerung Klapplisten'!$D$34-'Steuerung Klapplisten'!$D$34,0)</f>
        <v>-7.6923076923</v>
      </c>
      <c r="F106" s="11">
        <f ca="1">OFFSET('roh_3.1'!J98,'Steuerung Klapplisten'!$A$79*'Steuerung Klapplisten'!$D$34-'Steuerung Klapplisten'!$D$34,0)</f>
        <v>30</v>
      </c>
      <c r="G106" s="12">
        <f ca="1">OFFSET('roh_3.1'!K98,'Steuerung Klapplisten'!$A$79*'Steuerung Klapplisten'!$D$34-'Steuerung Klapplisten'!$D$34,0)</f>
        <v>-38.775510204100001</v>
      </c>
      <c r="H106" s="2">
        <f ca="1">OFFSET('roh_3.1'!L98,'Steuerung Klapplisten'!$A$79*'Steuerung Klapplisten'!$D$34-'Steuerung Klapplisten'!$D$34,0)</f>
        <v>23</v>
      </c>
      <c r="I106" s="3">
        <f ca="1">OFFSET('roh_3.1'!M98,'Steuerung Klapplisten'!$A$79*'Steuerung Klapplisten'!$D$34-'Steuerung Klapplisten'!$D$34,0)</f>
        <v>-11.5384615385</v>
      </c>
      <c r="J106" s="11">
        <f t="shared" ca="1" si="2"/>
        <v>73.333333333333329</v>
      </c>
      <c r="K106" s="2">
        <f ca="1">IFERROR(J106-OFFSET('roh_3.1'!F98,'Steuerung Klapplisten'!$A$79*'Steuerung Klapplisten'!$D$34-'Steuerung Klapplisten'!$D$34,0)/OFFSET('roh_3.1'!N98,'Steuerung Klapplisten'!$A$79*'Steuerung Klapplisten'!$D$34-'Steuerung Klapplisten'!$D$34,0)*100,"x")</f>
        <v>24.353741496598637</v>
      </c>
      <c r="L106" s="11">
        <f t="shared" ca="1" si="3"/>
        <v>52.173913043478258</v>
      </c>
      <c r="M106" s="10">
        <f ca="1">IFERROR(L106-OFFSET('roh_3.1'!H98,'Steuerung Klapplisten'!$A$79*'Steuerung Klapplisten'!$D$34-'Steuerung Klapplisten'!$D$34,0)/OFFSET('roh_3.1'!P98,'Steuerung Klapplisten'!$A$79*'Steuerung Klapplisten'!$D$34-'Steuerung Klapplisten'!$D$34,0)*100,"x")</f>
        <v>2.1739130434782581</v>
      </c>
    </row>
    <row r="107" spans="1:13" x14ac:dyDescent="0.2">
      <c r="A107" s="197" t="s">
        <v>184</v>
      </c>
      <c r="B107" s="11">
        <f ca="1">OFFSET('roh_3.1'!B99,'Steuerung Klapplisten'!$A$79*'Steuerung Klapplisten'!$D$34-'Steuerung Klapplisten'!$D$34,0)</f>
        <v>0</v>
      </c>
      <c r="C107" s="12">
        <f ca="1">OFFSET('roh_3.1'!C99,'Steuerung Klapplisten'!$A$79*'Steuerung Klapplisten'!$D$34-'Steuerung Klapplisten'!$D$34,0)</f>
        <v>0</v>
      </c>
      <c r="D107" s="2">
        <f ca="1">OFFSET('roh_3.1'!D99,'Steuerung Klapplisten'!$A$79*'Steuerung Klapplisten'!$D$34-'Steuerung Klapplisten'!$D$34,0)</f>
        <v>0</v>
      </c>
      <c r="E107" s="3">
        <f ca="1">OFFSET('roh_3.1'!E99,'Steuerung Klapplisten'!$A$79*'Steuerung Klapplisten'!$D$34-'Steuerung Klapplisten'!$D$34,0)</f>
        <v>0</v>
      </c>
      <c r="F107" s="11">
        <f ca="1">OFFSET('roh_3.1'!J99,'Steuerung Klapplisten'!$A$79*'Steuerung Klapplisten'!$D$34-'Steuerung Klapplisten'!$D$34,0)</f>
        <v>0</v>
      </c>
      <c r="G107" s="12">
        <f ca="1">OFFSET('roh_3.1'!K99,'Steuerung Klapplisten'!$A$79*'Steuerung Klapplisten'!$D$34-'Steuerung Klapplisten'!$D$34,0)</f>
        <v>0</v>
      </c>
      <c r="H107" s="2">
        <f ca="1">OFFSET('roh_3.1'!L99,'Steuerung Klapplisten'!$A$79*'Steuerung Klapplisten'!$D$34-'Steuerung Klapplisten'!$D$34,0)</f>
        <v>0</v>
      </c>
      <c r="I107" s="3">
        <f ca="1">OFFSET('roh_3.1'!M99,'Steuerung Klapplisten'!$A$79*'Steuerung Klapplisten'!$D$34-'Steuerung Klapplisten'!$D$34,0)</f>
        <v>0</v>
      </c>
      <c r="J107" s="11" t="str">
        <f t="shared" ca="1" si="2"/>
        <v>x</v>
      </c>
      <c r="K107" s="2" t="str">
        <f ca="1">IFERROR(J107-OFFSET('roh_3.1'!F99,'Steuerung Klapplisten'!$A$79*'Steuerung Klapplisten'!$D$34-'Steuerung Klapplisten'!$D$34,0)/OFFSET('roh_3.1'!N99,'Steuerung Klapplisten'!$A$79*'Steuerung Klapplisten'!$D$34-'Steuerung Klapplisten'!$D$34,0)*100,"x")</f>
        <v>x</v>
      </c>
      <c r="L107" s="11" t="str">
        <f t="shared" ca="1" si="3"/>
        <v>x</v>
      </c>
      <c r="M107" s="10" t="str">
        <f ca="1">IFERROR(L107-OFFSET('roh_3.1'!H99,'Steuerung Klapplisten'!$A$79*'Steuerung Klapplisten'!$D$34-'Steuerung Klapplisten'!$D$34,0)/OFFSET('roh_3.1'!P99,'Steuerung Klapplisten'!$A$79*'Steuerung Klapplisten'!$D$34-'Steuerung Klapplisten'!$D$34,0)*100,"x")</f>
        <v>x</v>
      </c>
    </row>
    <row r="108" spans="1:13" x14ac:dyDescent="0.2">
      <c r="A108" s="197" t="s">
        <v>185</v>
      </c>
      <c r="B108" s="11">
        <f ca="1">OFFSET('roh_3.1'!B100,'Steuerung Klapplisten'!$A$79*'Steuerung Klapplisten'!$D$34-'Steuerung Klapplisten'!$D$34,0)</f>
        <v>7</v>
      </c>
      <c r="C108" s="12">
        <f ca="1">OFFSET('roh_3.1'!C100,'Steuerung Klapplisten'!$A$79*'Steuerung Klapplisten'!$D$34-'Steuerung Klapplisten'!$D$34,0)</f>
        <v>-41.666666666700003</v>
      </c>
      <c r="D108" s="2" t="str">
        <f ca="1">OFFSET('roh_3.1'!D100,'Steuerung Klapplisten'!$A$79*'Steuerung Klapplisten'!$D$34-'Steuerung Klapplisten'!$D$34,0)</f>
        <v>*</v>
      </c>
      <c r="E108" s="3">
        <f ca="1">OFFSET('roh_3.1'!E100,'Steuerung Klapplisten'!$A$79*'Steuerung Klapplisten'!$D$34-'Steuerung Klapplisten'!$D$34,0)</f>
        <v>-83.333333333300004</v>
      </c>
      <c r="F108" s="11" t="str">
        <f ca="1">OFFSET('roh_3.1'!J100,'Steuerung Klapplisten'!$A$79*'Steuerung Klapplisten'!$D$34-'Steuerung Klapplisten'!$D$34,0)</f>
        <v>*</v>
      </c>
      <c r="G108" s="12">
        <f ca="1">OFFSET('roh_3.1'!K100,'Steuerung Klapplisten'!$A$79*'Steuerung Klapplisten'!$D$34-'Steuerung Klapplisten'!$D$34,0)</f>
        <v>0</v>
      </c>
      <c r="H108" s="2">
        <f ca="1">OFFSET('roh_3.1'!L100,'Steuerung Klapplisten'!$A$79*'Steuerung Klapplisten'!$D$34-'Steuerung Klapplisten'!$D$34,0)</f>
        <v>0</v>
      </c>
      <c r="I108" s="3">
        <f ca="1">OFFSET('roh_3.1'!M100,'Steuerung Klapplisten'!$A$79*'Steuerung Klapplisten'!$D$34-'Steuerung Klapplisten'!$D$34,0)</f>
        <v>0</v>
      </c>
      <c r="J108" s="11" t="str">
        <f t="shared" ca="1" si="2"/>
        <v>x</v>
      </c>
      <c r="K108" s="2" t="str">
        <f ca="1">IFERROR(J108-OFFSET('roh_3.1'!F100,'Steuerung Klapplisten'!$A$79*'Steuerung Klapplisten'!$D$34-'Steuerung Klapplisten'!$D$34,0)/OFFSET('roh_3.1'!N100,'Steuerung Klapplisten'!$A$79*'Steuerung Klapplisten'!$D$34-'Steuerung Klapplisten'!$D$34,0)*100,"x")</f>
        <v>x</v>
      </c>
      <c r="L108" s="11" t="str">
        <f t="shared" ca="1" si="3"/>
        <v>x</v>
      </c>
      <c r="M108" s="10" t="str">
        <f ca="1">IFERROR(L108-OFFSET('roh_3.1'!H100,'Steuerung Klapplisten'!$A$79*'Steuerung Klapplisten'!$D$34-'Steuerung Klapplisten'!$D$34,0)/OFFSET('roh_3.1'!P100,'Steuerung Klapplisten'!$A$79*'Steuerung Klapplisten'!$D$34-'Steuerung Klapplisten'!$D$34,0)*100,"x")</f>
        <v>x</v>
      </c>
    </row>
    <row r="109" spans="1:13" x14ac:dyDescent="0.2">
      <c r="A109" s="197" t="s">
        <v>186</v>
      </c>
      <c r="B109" s="11">
        <f ca="1">OFFSET('roh_3.1'!B101,'Steuerung Klapplisten'!$A$79*'Steuerung Klapplisten'!$D$34-'Steuerung Klapplisten'!$D$34,0)</f>
        <v>0</v>
      </c>
      <c r="C109" s="12">
        <f ca="1">OFFSET('roh_3.1'!C101,'Steuerung Klapplisten'!$A$79*'Steuerung Klapplisten'!$D$34-'Steuerung Klapplisten'!$D$34,0)</f>
        <v>0</v>
      </c>
      <c r="D109" s="2">
        <f ca="1">OFFSET('roh_3.1'!D101,'Steuerung Klapplisten'!$A$79*'Steuerung Klapplisten'!$D$34-'Steuerung Klapplisten'!$D$34,0)</f>
        <v>0</v>
      </c>
      <c r="E109" s="3">
        <f ca="1">OFFSET('roh_3.1'!E101,'Steuerung Klapplisten'!$A$79*'Steuerung Klapplisten'!$D$34-'Steuerung Klapplisten'!$D$34,0)</f>
        <v>0</v>
      </c>
      <c r="F109" s="11">
        <f ca="1">OFFSET('roh_3.1'!J101,'Steuerung Klapplisten'!$A$79*'Steuerung Klapplisten'!$D$34-'Steuerung Klapplisten'!$D$34,0)</f>
        <v>0</v>
      </c>
      <c r="G109" s="12">
        <f ca="1">OFFSET('roh_3.1'!K101,'Steuerung Klapplisten'!$A$79*'Steuerung Klapplisten'!$D$34-'Steuerung Klapplisten'!$D$34,0)</f>
        <v>0</v>
      </c>
      <c r="H109" s="2">
        <f ca="1">OFFSET('roh_3.1'!L101,'Steuerung Klapplisten'!$A$79*'Steuerung Klapplisten'!$D$34-'Steuerung Klapplisten'!$D$34,0)</f>
        <v>0</v>
      </c>
      <c r="I109" s="3">
        <f ca="1">OFFSET('roh_3.1'!M101,'Steuerung Klapplisten'!$A$79*'Steuerung Klapplisten'!$D$34-'Steuerung Klapplisten'!$D$34,0)</f>
        <v>0</v>
      </c>
      <c r="J109" s="11" t="str">
        <f t="shared" ca="1" si="2"/>
        <v>x</v>
      </c>
      <c r="K109" s="2" t="str">
        <f ca="1">IFERROR(J109-OFFSET('roh_3.1'!F101,'Steuerung Klapplisten'!$A$79*'Steuerung Klapplisten'!$D$34-'Steuerung Klapplisten'!$D$34,0)/OFFSET('roh_3.1'!N101,'Steuerung Klapplisten'!$A$79*'Steuerung Klapplisten'!$D$34-'Steuerung Klapplisten'!$D$34,0)*100,"x")</f>
        <v>x</v>
      </c>
      <c r="L109" s="11" t="str">
        <f t="shared" ca="1" si="3"/>
        <v>x</v>
      </c>
      <c r="M109" s="10" t="str">
        <f ca="1">IFERROR(L109-OFFSET('roh_3.1'!H101,'Steuerung Klapplisten'!$A$79*'Steuerung Klapplisten'!$D$34-'Steuerung Klapplisten'!$D$34,0)/OFFSET('roh_3.1'!P101,'Steuerung Klapplisten'!$A$79*'Steuerung Klapplisten'!$D$34-'Steuerung Klapplisten'!$D$34,0)*100,"x")</f>
        <v>x</v>
      </c>
    </row>
    <row r="110" spans="1:13" x14ac:dyDescent="0.2">
      <c r="A110" s="197" t="s">
        <v>187</v>
      </c>
      <c r="B110" s="11">
        <f ca="1">OFFSET('roh_3.1'!B102,'Steuerung Klapplisten'!$A$79*'Steuerung Klapplisten'!$D$34-'Steuerung Klapplisten'!$D$34,0)</f>
        <v>0</v>
      </c>
      <c r="C110" s="12">
        <f ca="1">OFFSET('roh_3.1'!C102,'Steuerung Klapplisten'!$A$79*'Steuerung Klapplisten'!$D$34-'Steuerung Klapplisten'!$D$34,0)</f>
        <v>0</v>
      </c>
      <c r="D110" s="2">
        <f ca="1">OFFSET('roh_3.1'!D102,'Steuerung Klapplisten'!$A$79*'Steuerung Klapplisten'!$D$34-'Steuerung Klapplisten'!$D$34,0)</f>
        <v>0</v>
      </c>
      <c r="E110" s="3">
        <f ca="1">OFFSET('roh_3.1'!E102,'Steuerung Klapplisten'!$A$79*'Steuerung Klapplisten'!$D$34-'Steuerung Klapplisten'!$D$34,0)</f>
        <v>0</v>
      </c>
      <c r="F110" s="11">
        <f ca="1">OFFSET('roh_3.1'!J102,'Steuerung Klapplisten'!$A$79*'Steuerung Klapplisten'!$D$34-'Steuerung Klapplisten'!$D$34,0)</f>
        <v>3</v>
      </c>
      <c r="G110" s="12">
        <f ca="1">OFFSET('roh_3.1'!K102,'Steuerung Klapplisten'!$A$79*'Steuerung Klapplisten'!$D$34-'Steuerung Klapplisten'!$D$34,0)</f>
        <v>-50</v>
      </c>
      <c r="H110" s="2">
        <f ca="1">OFFSET('roh_3.1'!L102,'Steuerung Klapplisten'!$A$79*'Steuerung Klapplisten'!$D$34-'Steuerung Klapplisten'!$D$34,0)</f>
        <v>3</v>
      </c>
      <c r="I110" s="3">
        <f ca="1">OFFSET('roh_3.1'!M102,'Steuerung Klapplisten'!$A$79*'Steuerung Klapplisten'!$D$34-'Steuerung Klapplisten'!$D$34,0)</f>
        <v>-40</v>
      </c>
      <c r="J110" s="11">
        <f t="shared" ca="1" si="2"/>
        <v>0</v>
      </c>
      <c r="K110" s="2">
        <f ca="1">IFERROR(J110-OFFSET('roh_3.1'!F102,'Steuerung Klapplisten'!$A$79*'Steuerung Klapplisten'!$D$34-'Steuerung Klapplisten'!$D$34,0)/OFFSET('roh_3.1'!N102,'Steuerung Klapplisten'!$A$79*'Steuerung Klapplisten'!$D$34-'Steuerung Klapplisten'!$D$34,0)*100,"x")</f>
        <v>0</v>
      </c>
      <c r="L110" s="11">
        <f t="shared" ca="1" si="3"/>
        <v>0</v>
      </c>
      <c r="M110" s="10">
        <f ca="1">IFERROR(L110-OFFSET('roh_3.1'!H102,'Steuerung Klapplisten'!$A$79*'Steuerung Klapplisten'!$D$34-'Steuerung Klapplisten'!$D$34,0)/OFFSET('roh_3.1'!P102,'Steuerung Klapplisten'!$A$79*'Steuerung Klapplisten'!$D$34-'Steuerung Klapplisten'!$D$34,0)*100,"x")</f>
        <v>0</v>
      </c>
    </row>
    <row r="111" spans="1:13" x14ac:dyDescent="0.2">
      <c r="A111" s="197" t="s">
        <v>188</v>
      </c>
      <c r="B111" s="11">
        <f ca="1">OFFSET('roh_3.1'!B103,'Steuerung Klapplisten'!$A$79*'Steuerung Klapplisten'!$D$34-'Steuerung Klapplisten'!$D$34,0)</f>
        <v>20</v>
      </c>
      <c r="C111" s="12">
        <f ca="1">OFFSET('roh_3.1'!C103,'Steuerung Klapplisten'!$A$79*'Steuerung Klapplisten'!$D$34-'Steuerung Klapplisten'!$D$34,0)</f>
        <v>17.6470588235</v>
      </c>
      <c r="D111" s="2">
        <f ca="1">OFFSET('roh_3.1'!D103,'Steuerung Klapplisten'!$A$79*'Steuerung Klapplisten'!$D$34-'Steuerung Klapplisten'!$D$34,0)</f>
        <v>15</v>
      </c>
      <c r="E111" s="3">
        <f ca="1">OFFSET('roh_3.1'!E103,'Steuerung Klapplisten'!$A$79*'Steuerung Klapplisten'!$D$34-'Steuerung Klapplisten'!$D$34,0)</f>
        <v>36.363636363600001</v>
      </c>
      <c r="F111" s="11">
        <f ca="1">OFFSET('roh_3.1'!J103,'Steuerung Klapplisten'!$A$79*'Steuerung Klapplisten'!$D$34-'Steuerung Klapplisten'!$D$34,0)</f>
        <v>17</v>
      </c>
      <c r="G111" s="12">
        <f ca="1">OFFSET('roh_3.1'!K103,'Steuerung Klapplisten'!$A$79*'Steuerung Klapplisten'!$D$34-'Steuerung Klapplisten'!$D$34,0)</f>
        <v>-5.5555555555999998</v>
      </c>
      <c r="H111" s="2">
        <f ca="1">OFFSET('roh_3.1'!L103,'Steuerung Klapplisten'!$A$79*'Steuerung Klapplisten'!$D$34-'Steuerung Klapplisten'!$D$34,0)</f>
        <v>4</v>
      </c>
      <c r="I111" s="3">
        <f ca="1">OFFSET('roh_3.1'!M103,'Steuerung Klapplisten'!$A$79*'Steuerung Klapplisten'!$D$34-'Steuerung Klapplisten'!$D$34,0)</f>
        <v>-63.636363636399999</v>
      </c>
      <c r="J111" s="11">
        <f t="shared" ca="1" si="2"/>
        <v>117.64705882352942</v>
      </c>
      <c r="K111" s="2">
        <f ca="1">IFERROR(J111-OFFSET('roh_3.1'!F103,'Steuerung Klapplisten'!$A$79*'Steuerung Klapplisten'!$D$34-'Steuerung Klapplisten'!$D$34,0)/OFFSET('roh_3.1'!N103,'Steuerung Klapplisten'!$A$79*'Steuerung Klapplisten'!$D$34-'Steuerung Klapplisten'!$D$34,0)*100,"x")</f>
        <v>23.202614379084977</v>
      </c>
      <c r="L111" s="11">
        <f t="shared" ca="1" si="3"/>
        <v>375</v>
      </c>
      <c r="M111" s="10">
        <f ca="1">IFERROR(L111-OFFSET('roh_3.1'!H103,'Steuerung Klapplisten'!$A$79*'Steuerung Klapplisten'!$D$34-'Steuerung Klapplisten'!$D$34,0)/OFFSET('roh_3.1'!P103,'Steuerung Klapplisten'!$A$79*'Steuerung Klapplisten'!$D$34-'Steuerung Klapplisten'!$D$34,0)*100,"x")</f>
        <v>275</v>
      </c>
    </row>
    <row r="112" spans="1:13" x14ac:dyDescent="0.2">
      <c r="A112" s="197" t="s">
        <v>189</v>
      </c>
      <c r="B112" s="11">
        <f ca="1">OFFSET('roh_3.1'!B104,'Steuerung Klapplisten'!$A$79*'Steuerung Klapplisten'!$D$34-'Steuerung Klapplisten'!$D$34,0)</f>
        <v>5</v>
      </c>
      <c r="C112" s="12">
        <f ca="1">OFFSET('roh_3.1'!C104,'Steuerung Klapplisten'!$A$79*'Steuerung Klapplisten'!$D$34-'Steuerung Klapplisten'!$D$34,0)</f>
        <v>150</v>
      </c>
      <c r="D112" s="2">
        <f ca="1">OFFSET('roh_3.1'!D104,'Steuerung Klapplisten'!$A$79*'Steuerung Klapplisten'!$D$34-'Steuerung Klapplisten'!$D$34,0)</f>
        <v>3</v>
      </c>
      <c r="E112" s="3">
        <f ca="1">OFFSET('roh_3.1'!E104,'Steuerung Klapplisten'!$A$79*'Steuerung Klapplisten'!$D$34-'Steuerung Klapplisten'!$D$34,0)</f>
        <v>0</v>
      </c>
      <c r="F112" s="11">
        <f ca="1">OFFSET('roh_3.1'!J104,'Steuerung Klapplisten'!$A$79*'Steuerung Klapplisten'!$D$34-'Steuerung Klapplisten'!$D$34,0)</f>
        <v>0</v>
      </c>
      <c r="G112" s="12">
        <f ca="1">OFFSET('roh_3.1'!K104,'Steuerung Klapplisten'!$A$79*'Steuerung Klapplisten'!$D$34-'Steuerung Klapplisten'!$D$34,0)</f>
        <v>-100</v>
      </c>
      <c r="H112" s="2">
        <f ca="1">OFFSET('roh_3.1'!L104,'Steuerung Klapplisten'!$A$79*'Steuerung Klapplisten'!$D$34-'Steuerung Klapplisten'!$D$34,0)</f>
        <v>0</v>
      </c>
      <c r="I112" s="3">
        <f ca="1">OFFSET('roh_3.1'!M104,'Steuerung Klapplisten'!$A$79*'Steuerung Klapplisten'!$D$34-'Steuerung Klapplisten'!$D$34,0)</f>
        <v>-100</v>
      </c>
      <c r="J112" s="11" t="str">
        <f t="shared" ca="1" si="2"/>
        <v>x</v>
      </c>
      <c r="K112" s="2" t="str">
        <f ca="1">IFERROR(J112-OFFSET('roh_3.1'!F104,'Steuerung Klapplisten'!$A$79*'Steuerung Klapplisten'!$D$34-'Steuerung Klapplisten'!$D$34,0)/OFFSET('roh_3.1'!N104,'Steuerung Klapplisten'!$A$79*'Steuerung Klapplisten'!$D$34-'Steuerung Klapplisten'!$D$34,0)*100,"x")</f>
        <v>x</v>
      </c>
      <c r="L112" s="11" t="str">
        <f t="shared" ca="1" si="3"/>
        <v>x</v>
      </c>
      <c r="M112" s="10" t="str">
        <f ca="1">IFERROR(L112-OFFSET('roh_3.1'!H104,'Steuerung Klapplisten'!$A$79*'Steuerung Klapplisten'!$D$34-'Steuerung Klapplisten'!$D$34,0)/OFFSET('roh_3.1'!P104,'Steuerung Klapplisten'!$A$79*'Steuerung Klapplisten'!$D$34-'Steuerung Klapplisten'!$D$34,0)*100,"x")</f>
        <v>x</v>
      </c>
    </row>
    <row r="113" spans="1:13" x14ac:dyDescent="0.2">
      <c r="A113" s="197" t="s">
        <v>190</v>
      </c>
      <c r="B113" s="11">
        <f ca="1">OFFSET('roh_3.1'!B105,'Steuerung Klapplisten'!$A$79*'Steuerung Klapplisten'!$D$34-'Steuerung Klapplisten'!$D$34,0)</f>
        <v>28</v>
      </c>
      <c r="C113" s="12">
        <f ca="1">OFFSET('roh_3.1'!C105,'Steuerung Klapplisten'!$A$79*'Steuerung Klapplisten'!$D$34-'Steuerung Klapplisten'!$D$34,0)</f>
        <v>33.333333333299997</v>
      </c>
      <c r="D113" s="2">
        <f ca="1">OFFSET('roh_3.1'!D105,'Steuerung Klapplisten'!$A$79*'Steuerung Klapplisten'!$D$34-'Steuerung Klapplisten'!$D$34,0)</f>
        <v>20</v>
      </c>
      <c r="E113" s="3">
        <f ca="1">OFFSET('roh_3.1'!E105,'Steuerung Klapplisten'!$A$79*'Steuerung Klapplisten'!$D$34-'Steuerung Klapplisten'!$D$34,0)</f>
        <v>42.857142857100001</v>
      </c>
      <c r="F113" s="11">
        <f ca="1">OFFSET('roh_3.1'!J105,'Steuerung Klapplisten'!$A$79*'Steuerung Klapplisten'!$D$34-'Steuerung Klapplisten'!$D$34,0)</f>
        <v>3</v>
      </c>
      <c r="G113" s="12">
        <f ca="1">OFFSET('roh_3.1'!K105,'Steuerung Klapplisten'!$A$79*'Steuerung Klapplisten'!$D$34-'Steuerung Klapplisten'!$D$34,0)</f>
        <v>0</v>
      </c>
      <c r="H113" s="2" t="str">
        <f ca="1">OFFSET('roh_3.1'!L105,'Steuerung Klapplisten'!$A$79*'Steuerung Klapplisten'!$D$34-'Steuerung Klapplisten'!$D$34,0)</f>
        <v>*</v>
      </c>
      <c r="I113" s="3">
        <f ca="1">OFFSET('roh_3.1'!M105,'Steuerung Klapplisten'!$A$79*'Steuerung Klapplisten'!$D$34-'Steuerung Klapplisten'!$D$34,0)</f>
        <v>0</v>
      </c>
      <c r="J113" s="11">
        <f t="shared" ca="1" si="2"/>
        <v>933.33333333333337</v>
      </c>
      <c r="K113" s="2">
        <f ca="1">IFERROR(J113-OFFSET('roh_3.1'!F105,'Steuerung Klapplisten'!$A$79*'Steuerung Klapplisten'!$D$34-'Steuerung Klapplisten'!$D$34,0)/OFFSET('roh_3.1'!N105,'Steuerung Klapplisten'!$A$79*'Steuerung Klapplisten'!$D$34-'Steuerung Klapplisten'!$D$34,0)*100,"x")</f>
        <v>233.33333333333337</v>
      </c>
      <c r="L113" s="11" t="str">
        <f t="shared" ca="1" si="3"/>
        <v>x</v>
      </c>
      <c r="M113" s="10" t="str">
        <f ca="1">IFERROR(L113-OFFSET('roh_3.1'!H105,'Steuerung Klapplisten'!$A$79*'Steuerung Klapplisten'!$D$34-'Steuerung Klapplisten'!$D$34,0)/OFFSET('roh_3.1'!P105,'Steuerung Klapplisten'!$A$79*'Steuerung Klapplisten'!$D$34-'Steuerung Klapplisten'!$D$34,0)*100,"x")</f>
        <v>x</v>
      </c>
    </row>
    <row r="114" spans="1:13" x14ac:dyDescent="0.2">
      <c r="A114" s="197" t="s">
        <v>191</v>
      </c>
      <c r="B114" s="11" t="str">
        <f ca="1">OFFSET('roh_3.1'!B106,'Steuerung Klapplisten'!$A$79*'Steuerung Klapplisten'!$D$34-'Steuerung Klapplisten'!$D$34,0)</f>
        <v>*</v>
      </c>
      <c r="C114" s="12">
        <f ca="1">OFFSET('roh_3.1'!C106,'Steuerung Klapplisten'!$A$79*'Steuerung Klapplisten'!$D$34-'Steuerung Klapplisten'!$D$34,0)</f>
        <v>0</v>
      </c>
      <c r="D114" s="2">
        <f ca="1">OFFSET('roh_3.1'!D106,'Steuerung Klapplisten'!$A$79*'Steuerung Klapplisten'!$D$34-'Steuerung Klapplisten'!$D$34,0)</f>
        <v>0</v>
      </c>
      <c r="E114" s="3">
        <f ca="1">OFFSET('roh_3.1'!E106,'Steuerung Klapplisten'!$A$79*'Steuerung Klapplisten'!$D$34-'Steuerung Klapplisten'!$D$34,0)</f>
        <v>-100</v>
      </c>
      <c r="F114" s="11">
        <f ca="1">OFFSET('roh_3.1'!J106,'Steuerung Klapplisten'!$A$79*'Steuerung Klapplisten'!$D$34-'Steuerung Klapplisten'!$D$34,0)</f>
        <v>0</v>
      </c>
      <c r="G114" s="12">
        <f ca="1">OFFSET('roh_3.1'!K106,'Steuerung Klapplisten'!$A$79*'Steuerung Klapplisten'!$D$34-'Steuerung Klapplisten'!$D$34,0)</f>
        <v>0</v>
      </c>
      <c r="H114" s="2">
        <f ca="1">OFFSET('roh_3.1'!L106,'Steuerung Klapplisten'!$A$79*'Steuerung Klapplisten'!$D$34-'Steuerung Klapplisten'!$D$34,0)</f>
        <v>0</v>
      </c>
      <c r="I114" s="3">
        <f ca="1">OFFSET('roh_3.1'!M106,'Steuerung Klapplisten'!$A$79*'Steuerung Klapplisten'!$D$34-'Steuerung Klapplisten'!$D$34,0)</f>
        <v>0</v>
      </c>
      <c r="J114" s="11" t="str">
        <f t="shared" ca="1" si="2"/>
        <v>x</v>
      </c>
      <c r="K114" s="2" t="str">
        <f ca="1">IFERROR(J114-OFFSET('roh_3.1'!F106,'Steuerung Klapplisten'!$A$79*'Steuerung Klapplisten'!$D$34-'Steuerung Klapplisten'!$D$34,0)/OFFSET('roh_3.1'!N106,'Steuerung Klapplisten'!$A$79*'Steuerung Klapplisten'!$D$34-'Steuerung Klapplisten'!$D$34,0)*100,"x")</f>
        <v>x</v>
      </c>
      <c r="L114" s="11" t="str">
        <f t="shared" ca="1" si="3"/>
        <v>x</v>
      </c>
      <c r="M114" s="10" t="str">
        <f ca="1">IFERROR(L114-OFFSET('roh_3.1'!H106,'Steuerung Klapplisten'!$A$79*'Steuerung Klapplisten'!$D$34-'Steuerung Klapplisten'!$D$34,0)/OFFSET('roh_3.1'!P106,'Steuerung Klapplisten'!$A$79*'Steuerung Klapplisten'!$D$34-'Steuerung Klapplisten'!$D$34,0)*100,"x")</f>
        <v>x</v>
      </c>
    </row>
    <row r="115" spans="1:13" x14ac:dyDescent="0.2">
      <c r="A115" s="197" t="s">
        <v>192</v>
      </c>
      <c r="B115" s="11">
        <f ca="1">OFFSET('roh_3.1'!B107,'Steuerung Klapplisten'!$A$79*'Steuerung Klapplisten'!$D$34-'Steuerung Klapplisten'!$D$34,0)</f>
        <v>0</v>
      </c>
      <c r="C115" s="12">
        <f ca="1">OFFSET('roh_3.1'!C107,'Steuerung Klapplisten'!$A$79*'Steuerung Klapplisten'!$D$34-'Steuerung Klapplisten'!$D$34,0)</f>
        <v>0</v>
      </c>
      <c r="D115" s="2">
        <f ca="1">OFFSET('roh_3.1'!D107,'Steuerung Klapplisten'!$A$79*'Steuerung Klapplisten'!$D$34-'Steuerung Klapplisten'!$D$34,0)</f>
        <v>0</v>
      </c>
      <c r="E115" s="3">
        <f ca="1">OFFSET('roh_3.1'!E107,'Steuerung Klapplisten'!$A$79*'Steuerung Klapplisten'!$D$34-'Steuerung Klapplisten'!$D$34,0)</f>
        <v>0</v>
      </c>
      <c r="F115" s="11">
        <f ca="1">OFFSET('roh_3.1'!J107,'Steuerung Klapplisten'!$A$79*'Steuerung Klapplisten'!$D$34-'Steuerung Klapplisten'!$D$34,0)</f>
        <v>0</v>
      </c>
      <c r="G115" s="12">
        <f ca="1">OFFSET('roh_3.1'!K107,'Steuerung Klapplisten'!$A$79*'Steuerung Klapplisten'!$D$34-'Steuerung Klapplisten'!$D$34,0)</f>
        <v>0</v>
      </c>
      <c r="H115" s="2">
        <f ca="1">OFFSET('roh_3.1'!L107,'Steuerung Klapplisten'!$A$79*'Steuerung Klapplisten'!$D$34-'Steuerung Klapplisten'!$D$34,0)</f>
        <v>0</v>
      </c>
      <c r="I115" s="3">
        <f ca="1">OFFSET('roh_3.1'!M107,'Steuerung Klapplisten'!$A$79*'Steuerung Klapplisten'!$D$34-'Steuerung Klapplisten'!$D$34,0)</f>
        <v>0</v>
      </c>
      <c r="J115" s="11" t="str">
        <f t="shared" ca="1" si="2"/>
        <v>x</v>
      </c>
      <c r="K115" s="2" t="str">
        <f ca="1">IFERROR(J115-OFFSET('roh_3.1'!F107,'Steuerung Klapplisten'!$A$79*'Steuerung Klapplisten'!$D$34-'Steuerung Klapplisten'!$D$34,0)/OFFSET('roh_3.1'!N107,'Steuerung Klapplisten'!$A$79*'Steuerung Klapplisten'!$D$34-'Steuerung Klapplisten'!$D$34,0)*100,"x")</f>
        <v>x</v>
      </c>
      <c r="L115" s="11" t="str">
        <f t="shared" ca="1" si="3"/>
        <v>x</v>
      </c>
      <c r="M115" s="10" t="str">
        <f ca="1">IFERROR(L115-OFFSET('roh_3.1'!H107,'Steuerung Klapplisten'!$A$79*'Steuerung Klapplisten'!$D$34-'Steuerung Klapplisten'!$D$34,0)/OFFSET('roh_3.1'!P107,'Steuerung Klapplisten'!$A$79*'Steuerung Klapplisten'!$D$34-'Steuerung Klapplisten'!$D$34,0)*100,"x")</f>
        <v>x</v>
      </c>
    </row>
    <row r="116" spans="1:13" x14ac:dyDescent="0.2">
      <c r="A116" s="197" t="s">
        <v>193</v>
      </c>
      <c r="B116" s="11">
        <f ca="1">OFFSET('roh_3.1'!B108,'Steuerung Klapplisten'!$A$79*'Steuerung Klapplisten'!$D$34-'Steuerung Klapplisten'!$D$34,0)</f>
        <v>5</v>
      </c>
      <c r="C116" s="12">
        <f ca="1">OFFSET('roh_3.1'!C108,'Steuerung Klapplisten'!$A$79*'Steuerung Klapplisten'!$D$34-'Steuerung Klapplisten'!$D$34,0)</f>
        <v>-28.571428571399998</v>
      </c>
      <c r="D116" s="2" t="str">
        <f ca="1">OFFSET('roh_3.1'!D108,'Steuerung Klapplisten'!$A$79*'Steuerung Klapplisten'!$D$34-'Steuerung Klapplisten'!$D$34,0)</f>
        <v>*</v>
      </c>
      <c r="E116" s="3">
        <f ca="1">OFFSET('roh_3.1'!E108,'Steuerung Klapplisten'!$A$79*'Steuerung Klapplisten'!$D$34-'Steuerung Klapplisten'!$D$34,0)</f>
        <v>0</v>
      </c>
      <c r="F116" s="11">
        <f ca="1">OFFSET('roh_3.1'!J108,'Steuerung Klapplisten'!$A$79*'Steuerung Klapplisten'!$D$34-'Steuerung Klapplisten'!$D$34,0)</f>
        <v>0</v>
      </c>
      <c r="G116" s="12">
        <f ca="1">OFFSET('roh_3.1'!K108,'Steuerung Klapplisten'!$A$79*'Steuerung Klapplisten'!$D$34-'Steuerung Klapplisten'!$D$34,0)</f>
        <v>-100</v>
      </c>
      <c r="H116" s="2">
        <f ca="1">OFFSET('roh_3.1'!L108,'Steuerung Klapplisten'!$A$79*'Steuerung Klapplisten'!$D$34-'Steuerung Klapplisten'!$D$34,0)</f>
        <v>0</v>
      </c>
      <c r="I116" s="3">
        <f ca="1">OFFSET('roh_3.1'!M108,'Steuerung Klapplisten'!$A$79*'Steuerung Klapplisten'!$D$34-'Steuerung Klapplisten'!$D$34,0)</f>
        <v>-100</v>
      </c>
      <c r="J116" s="11" t="str">
        <f t="shared" ca="1" si="2"/>
        <v>x</v>
      </c>
      <c r="K116" s="2" t="str">
        <f ca="1">IFERROR(J116-OFFSET('roh_3.1'!F108,'Steuerung Klapplisten'!$A$79*'Steuerung Klapplisten'!$D$34-'Steuerung Klapplisten'!$D$34,0)/OFFSET('roh_3.1'!N108,'Steuerung Klapplisten'!$A$79*'Steuerung Klapplisten'!$D$34-'Steuerung Klapplisten'!$D$34,0)*100,"x")</f>
        <v>x</v>
      </c>
      <c r="L116" s="11" t="str">
        <f t="shared" ca="1" si="3"/>
        <v>x</v>
      </c>
      <c r="M116" s="10" t="str">
        <f ca="1">IFERROR(L116-OFFSET('roh_3.1'!H108,'Steuerung Klapplisten'!$A$79*'Steuerung Klapplisten'!$D$34-'Steuerung Klapplisten'!$D$34,0)/OFFSET('roh_3.1'!P108,'Steuerung Klapplisten'!$A$79*'Steuerung Klapplisten'!$D$34-'Steuerung Klapplisten'!$D$34,0)*100,"x")</f>
        <v>x</v>
      </c>
    </row>
    <row r="117" spans="1:13" x14ac:dyDescent="0.2">
      <c r="A117" s="197" t="s">
        <v>194</v>
      </c>
      <c r="B117" s="11">
        <f ca="1">OFFSET('roh_3.1'!B109,'Steuerung Klapplisten'!$A$79*'Steuerung Klapplisten'!$D$34-'Steuerung Klapplisten'!$D$34,0)</f>
        <v>0</v>
      </c>
      <c r="C117" s="12">
        <f ca="1">OFFSET('roh_3.1'!C109,'Steuerung Klapplisten'!$A$79*'Steuerung Klapplisten'!$D$34-'Steuerung Klapplisten'!$D$34,0)</f>
        <v>-100</v>
      </c>
      <c r="D117" s="2">
        <f ca="1">OFFSET('roh_3.1'!D109,'Steuerung Klapplisten'!$A$79*'Steuerung Klapplisten'!$D$34-'Steuerung Klapplisten'!$D$34,0)</f>
        <v>0</v>
      </c>
      <c r="E117" s="3">
        <f ca="1">OFFSET('roh_3.1'!E109,'Steuerung Klapplisten'!$A$79*'Steuerung Klapplisten'!$D$34-'Steuerung Klapplisten'!$D$34,0)</f>
        <v>-100</v>
      </c>
      <c r="F117" s="11" t="str">
        <f ca="1">OFFSET('roh_3.1'!J109,'Steuerung Klapplisten'!$A$79*'Steuerung Klapplisten'!$D$34-'Steuerung Klapplisten'!$D$34,0)</f>
        <v>*</v>
      </c>
      <c r="G117" s="12">
        <f ca="1">OFFSET('roh_3.1'!K109,'Steuerung Klapplisten'!$A$79*'Steuerung Klapplisten'!$D$34-'Steuerung Klapplisten'!$D$34,0)</f>
        <v>100</v>
      </c>
      <c r="H117" s="2" t="str">
        <f ca="1">OFFSET('roh_3.1'!L109,'Steuerung Klapplisten'!$A$79*'Steuerung Klapplisten'!$D$34-'Steuerung Klapplisten'!$D$34,0)</f>
        <v>*</v>
      </c>
      <c r="I117" s="3">
        <f ca="1">OFFSET('roh_3.1'!M109,'Steuerung Klapplisten'!$A$79*'Steuerung Klapplisten'!$D$34-'Steuerung Klapplisten'!$D$34,0)</f>
        <v>0</v>
      </c>
      <c r="J117" s="11" t="str">
        <f t="shared" ca="1" si="2"/>
        <v>x</v>
      </c>
      <c r="K117" s="2" t="str">
        <f ca="1">IFERROR(J117-OFFSET('roh_3.1'!F109,'Steuerung Klapplisten'!$A$79*'Steuerung Klapplisten'!$D$34-'Steuerung Klapplisten'!$D$34,0)/OFFSET('roh_3.1'!N109,'Steuerung Klapplisten'!$A$79*'Steuerung Klapplisten'!$D$34-'Steuerung Klapplisten'!$D$34,0)*100,"x")</f>
        <v>x</v>
      </c>
      <c r="L117" s="11" t="str">
        <f t="shared" ca="1" si="3"/>
        <v>x</v>
      </c>
      <c r="M117" s="10" t="str">
        <f ca="1">IFERROR(L117-OFFSET('roh_3.1'!H109,'Steuerung Klapplisten'!$A$79*'Steuerung Klapplisten'!$D$34-'Steuerung Klapplisten'!$D$34,0)/OFFSET('roh_3.1'!P109,'Steuerung Klapplisten'!$A$79*'Steuerung Klapplisten'!$D$34-'Steuerung Klapplisten'!$D$34,0)*100,"x")</f>
        <v>x</v>
      </c>
    </row>
    <row r="118" spans="1:13" x14ac:dyDescent="0.2">
      <c r="A118" s="197" t="s">
        <v>195</v>
      </c>
      <c r="B118" s="11">
        <f ca="1">OFFSET('roh_3.1'!B110,'Steuerung Klapplisten'!$A$79*'Steuerung Klapplisten'!$D$34-'Steuerung Klapplisten'!$D$34,0)</f>
        <v>32</v>
      </c>
      <c r="C118" s="12">
        <f ca="1">OFFSET('roh_3.1'!C110,'Steuerung Klapplisten'!$A$79*'Steuerung Klapplisten'!$D$34-'Steuerung Klapplisten'!$D$34,0)</f>
        <v>3.2258064516</v>
      </c>
      <c r="D118" s="2">
        <f ca="1">OFFSET('roh_3.1'!D110,'Steuerung Klapplisten'!$A$79*'Steuerung Klapplisten'!$D$34-'Steuerung Klapplisten'!$D$34,0)</f>
        <v>18</v>
      </c>
      <c r="E118" s="3">
        <f ca="1">OFFSET('roh_3.1'!E110,'Steuerung Klapplisten'!$A$79*'Steuerung Klapplisten'!$D$34-'Steuerung Klapplisten'!$D$34,0)</f>
        <v>-5.2631578947</v>
      </c>
      <c r="F118" s="11">
        <f ca="1">OFFSET('roh_3.1'!J110,'Steuerung Klapplisten'!$A$79*'Steuerung Klapplisten'!$D$34-'Steuerung Klapplisten'!$D$34,0)</f>
        <v>11</v>
      </c>
      <c r="G118" s="12">
        <f ca="1">OFFSET('roh_3.1'!K110,'Steuerung Klapplisten'!$A$79*'Steuerung Klapplisten'!$D$34-'Steuerung Klapplisten'!$D$34,0)</f>
        <v>-42.105263157899998</v>
      </c>
      <c r="H118" s="2">
        <f ca="1">OFFSET('roh_3.1'!L110,'Steuerung Klapplisten'!$A$79*'Steuerung Klapplisten'!$D$34-'Steuerung Klapplisten'!$D$34,0)</f>
        <v>8</v>
      </c>
      <c r="I118" s="3">
        <f ca="1">OFFSET('roh_3.1'!M110,'Steuerung Klapplisten'!$A$79*'Steuerung Klapplisten'!$D$34-'Steuerung Klapplisten'!$D$34,0)</f>
        <v>-27.272727272699999</v>
      </c>
      <c r="J118" s="11">
        <f t="shared" ca="1" si="2"/>
        <v>290.90909090909093</v>
      </c>
      <c r="K118" s="2">
        <f ca="1">IFERROR(J118-OFFSET('roh_3.1'!F110,'Steuerung Klapplisten'!$A$79*'Steuerung Klapplisten'!$D$34-'Steuerung Klapplisten'!$D$34,0)/OFFSET('roh_3.1'!N110,'Steuerung Klapplisten'!$A$79*'Steuerung Klapplisten'!$D$34-'Steuerung Klapplisten'!$D$34,0)*100,"x")</f>
        <v>127.75119617224883</v>
      </c>
      <c r="L118" s="11">
        <f t="shared" ca="1" si="3"/>
        <v>225</v>
      </c>
      <c r="M118" s="10">
        <f ca="1">IFERROR(L118-OFFSET('roh_3.1'!H110,'Steuerung Klapplisten'!$A$79*'Steuerung Klapplisten'!$D$34-'Steuerung Klapplisten'!$D$34,0)/OFFSET('roh_3.1'!P110,'Steuerung Klapplisten'!$A$79*'Steuerung Klapplisten'!$D$34-'Steuerung Klapplisten'!$D$34,0)*100,"x")</f>
        <v>52.27272727272728</v>
      </c>
    </row>
    <row r="119" spans="1:13" x14ac:dyDescent="0.2">
      <c r="A119" s="197" t="s">
        <v>196</v>
      </c>
      <c r="B119" s="11" t="str">
        <f ca="1">OFFSET('roh_3.1'!B111,'Steuerung Klapplisten'!$A$79*'Steuerung Klapplisten'!$D$34-'Steuerung Klapplisten'!$D$34,0)</f>
        <v>*</v>
      </c>
      <c r="C119" s="12">
        <f ca="1">OFFSET('roh_3.1'!C111,'Steuerung Klapplisten'!$A$79*'Steuerung Klapplisten'!$D$34-'Steuerung Klapplisten'!$D$34,0)</f>
        <v>-66.666666666699996</v>
      </c>
      <c r="D119" s="2" t="str">
        <f ca="1">OFFSET('roh_3.1'!D111,'Steuerung Klapplisten'!$A$79*'Steuerung Klapplisten'!$D$34-'Steuerung Klapplisten'!$D$34,0)</f>
        <v>*</v>
      </c>
      <c r="E119" s="3">
        <f ca="1">OFFSET('roh_3.1'!E111,'Steuerung Klapplisten'!$A$79*'Steuerung Klapplisten'!$D$34-'Steuerung Klapplisten'!$D$34,0)</f>
        <v>-50</v>
      </c>
      <c r="F119" s="11">
        <f ca="1">OFFSET('roh_3.1'!J111,'Steuerung Klapplisten'!$A$79*'Steuerung Klapplisten'!$D$34-'Steuerung Klapplisten'!$D$34,0)</f>
        <v>0</v>
      </c>
      <c r="G119" s="12">
        <f ca="1">OFFSET('roh_3.1'!K111,'Steuerung Klapplisten'!$A$79*'Steuerung Klapplisten'!$D$34-'Steuerung Klapplisten'!$D$34,0)</f>
        <v>0</v>
      </c>
      <c r="H119" s="2">
        <f ca="1">OFFSET('roh_3.1'!L111,'Steuerung Klapplisten'!$A$79*'Steuerung Klapplisten'!$D$34-'Steuerung Klapplisten'!$D$34,0)</f>
        <v>0</v>
      </c>
      <c r="I119" s="3">
        <f ca="1">OFFSET('roh_3.1'!M111,'Steuerung Klapplisten'!$A$79*'Steuerung Klapplisten'!$D$34-'Steuerung Klapplisten'!$D$34,0)</f>
        <v>0</v>
      </c>
      <c r="J119" s="11" t="str">
        <f t="shared" ca="1" si="2"/>
        <v>x</v>
      </c>
      <c r="K119" s="2" t="str">
        <f ca="1">IFERROR(J119-OFFSET('roh_3.1'!F111,'Steuerung Klapplisten'!$A$79*'Steuerung Klapplisten'!$D$34-'Steuerung Klapplisten'!$D$34,0)/OFFSET('roh_3.1'!N111,'Steuerung Klapplisten'!$A$79*'Steuerung Klapplisten'!$D$34-'Steuerung Klapplisten'!$D$34,0)*100,"x")</f>
        <v>x</v>
      </c>
      <c r="L119" s="11" t="str">
        <f t="shared" ca="1" si="3"/>
        <v>x</v>
      </c>
      <c r="M119" s="10" t="str">
        <f ca="1">IFERROR(L119-OFFSET('roh_3.1'!H111,'Steuerung Klapplisten'!$A$79*'Steuerung Klapplisten'!$D$34-'Steuerung Klapplisten'!$D$34,0)/OFFSET('roh_3.1'!P111,'Steuerung Klapplisten'!$A$79*'Steuerung Klapplisten'!$D$34-'Steuerung Klapplisten'!$D$34,0)*100,"x")</f>
        <v>x</v>
      </c>
    </row>
    <row r="120" spans="1:13" ht="14.25" customHeight="1" x14ac:dyDescent="0.2">
      <c r="A120" s="377"/>
      <c r="B120" s="378"/>
      <c r="C120" s="379"/>
      <c r="D120" s="378"/>
      <c r="E120" s="379"/>
      <c r="F120" s="378"/>
      <c r="G120" s="379"/>
      <c r="H120" s="378"/>
      <c r="I120" s="379"/>
      <c r="J120" s="378"/>
      <c r="K120" s="378"/>
      <c r="L120" s="378"/>
      <c r="M120" s="495"/>
    </row>
    <row r="121" spans="1:13" s="246" customFormat="1" ht="23.25" customHeight="1" x14ac:dyDescent="0.2">
      <c r="A121" s="633" t="s">
        <v>354</v>
      </c>
      <c r="B121" s="633"/>
      <c r="C121" s="633"/>
      <c r="D121" s="633"/>
      <c r="E121" s="633"/>
      <c r="F121" s="633"/>
      <c r="G121" s="633"/>
      <c r="H121" s="633"/>
      <c r="I121" s="633"/>
      <c r="J121" s="633"/>
      <c r="K121" s="633"/>
      <c r="L121" s="633"/>
      <c r="M121" s="633"/>
    </row>
    <row r="122" spans="1:13" ht="11.1" customHeight="1" x14ac:dyDescent="0.2">
      <c r="A122" s="1" t="s">
        <v>379</v>
      </c>
      <c r="B122" s="5"/>
      <c r="C122" s="5"/>
      <c r="D122" s="5"/>
      <c r="E122" s="5"/>
      <c r="F122" s="5"/>
      <c r="G122" s="5"/>
      <c r="H122" s="5"/>
      <c r="I122" s="5"/>
      <c r="J122" s="5"/>
      <c r="K122" s="5"/>
      <c r="L122" s="5"/>
      <c r="M122" s="5"/>
    </row>
    <row r="123" spans="1:13" ht="11.1" customHeight="1" x14ac:dyDescent="0.2">
      <c r="A123" s="1" t="s">
        <v>378</v>
      </c>
    </row>
    <row r="124" spans="1:13" x14ac:dyDescent="0.2">
      <c r="A124" s="1"/>
    </row>
  </sheetData>
  <mergeCells count="10">
    <mergeCell ref="A121:M121"/>
    <mergeCell ref="A7:A10"/>
    <mergeCell ref="B7:E7"/>
    <mergeCell ref="F7:I7"/>
    <mergeCell ref="J7:K8"/>
    <mergeCell ref="L7:M8"/>
    <mergeCell ref="B8:C8"/>
    <mergeCell ref="D8:E8"/>
    <mergeCell ref="F8:G8"/>
    <mergeCell ref="H8:I8"/>
  </mergeCells>
  <conditionalFormatting sqref="A11:M120">
    <cfRule type="expression" dxfId="7" priority="1">
      <formula>OR(MID(A11,2,1)=" ", A11 ="Insgesamt")</formula>
    </cfRule>
  </conditionalFormatting>
  <pageMargins left="0.70866141732283472" right="0.70866141732283472" top="0.78740157480314965" bottom="0.78740157480314965" header="0.31496062992125984" footer="0.31496062992125984"/>
  <pageSetup paperSize="9" scale="76" fitToWidth="0"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4209" r:id="rId4" name="Dropdown Gst">
              <controlPr defaultSize="0" autoLine="0" autoPict="0">
                <anchor moveWithCells="1">
                  <from>
                    <xdr:col>8</xdr:col>
                    <xdr:colOff>295275</xdr:colOff>
                    <xdr:row>3</xdr:row>
                    <xdr:rowOff>85725</xdr:rowOff>
                  </from>
                  <to>
                    <xdr:col>12</xdr:col>
                    <xdr:colOff>438150</xdr:colOff>
                    <xdr:row>5</xdr:row>
                    <xdr:rowOff>38100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22">
    <tabColor rgb="FFFFC000"/>
  </sheetPr>
  <dimension ref="A1:S555"/>
  <sheetViews>
    <sheetView workbookViewId="0">
      <selection activeCell="A5" sqref="A5:A56"/>
    </sheetView>
  </sheetViews>
  <sheetFormatPr baseColWidth="10" defaultRowHeight="14.25" x14ac:dyDescent="0.2"/>
  <sheetData>
    <row r="1" spans="1:19" x14ac:dyDescent="0.2">
      <c r="A1" s="254" t="s">
        <v>534</v>
      </c>
      <c r="B1" s="254">
        <v>3151</v>
      </c>
      <c r="C1" s="254">
        <v>-6.4429928740999998</v>
      </c>
      <c r="D1" s="254">
        <v>1961</v>
      </c>
      <c r="E1" s="254">
        <v>-8.3216456288000007</v>
      </c>
      <c r="F1" s="254">
        <v>3368</v>
      </c>
      <c r="G1" s="254">
        <v>-6.4444444444000002</v>
      </c>
      <c r="H1" s="254">
        <v>2139</v>
      </c>
      <c r="I1" s="254">
        <v>-6.7567567567999998</v>
      </c>
      <c r="J1" s="254">
        <v>3100</v>
      </c>
      <c r="K1" s="254">
        <v>-9.9360836723000006</v>
      </c>
      <c r="L1" s="254">
        <v>2161</v>
      </c>
      <c r="M1" s="254">
        <v>-10.8865979381</v>
      </c>
      <c r="N1" s="254">
        <v>3442</v>
      </c>
      <c r="O1" s="254">
        <v>-3.5043453883</v>
      </c>
      <c r="P1" s="254">
        <v>2425</v>
      </c>
      <c r="Q1" s="254">
        <v>3.6324786324999998</v>
      </c>
      <c r="R1">
        <v>0</v>
      </c>
      <c r="S1" t="s">
        <v>537</v>
      </c>
    </row>
    <row r="2" spans="1:19" x14ac:dyDescent="0.2">
      <c r="A2" s="254" t="s">
        <v>547</v>
      </c>
      <c r="B2" s="342">
        <v>3138</v>
      </c>
      <c r="C2" s="254">
        <v>-6.3563115487999999</v>
      </c>
      <c r="D2" s="342">
        <v>1960</v>
      </c>
      <c r="E2" s="254">
        <v>-8.1106422878999993</v>
      </c>
      <c r="F2" s="342">
        <v>3351</v>
      </c>
      <c r="G2" s="254">
        <v>-6.081838565</v>
      </c>
      <c r="H2" s="342">
        <v>2133</v>
      </c>
      <c r="I2" s="254">
        <v>-6.6520787745999996</v>
      </c>
      <c r="J2" s="254">
        <v>3098</v>
      </c>
      <c r="K2" s="254">
        <v>-9.9680325487000001</v>
      </c>
      <c r="L2" s="254">
        <v>2160</v>
      </c>
      <c r="M2" s="254">
        <v>-10.927835051500001</v>
      </c>
      <c r="N2" s="254">
        <v>3441</v>
      </c>
      <c r="O2" s="254">
        <v>-3.4240808307999999</v>
      </c>
      <c r="P2" s="254">
        <v>2425</v>
      </c>
      <c r="Q2" s="254">
        <v>3.6324786324999998</v>
      </c>
      <c r="R2">
        <v>-777</v>
      </c>
      <c r="S2" t="s">
        <v>537</v>
      </c>
    </row>
    <row r="3" spans="1:19" x14ac:dyDescent="0.2">
      <c r="A3" s="254" t="s">
        <v>548</v>
      </c>
      <c r="B3" s="342">
        <v>8</v>
      </c>
      <c r="C3" s="254">
        <v>-20</v>
      </c>
      <c r="D3" s="342">
        <v>6</v>
      </c>
      <c r="E3" s="254">
        <v>-25</v>
      </c>
      <c r="F3" s="342">
        <v>10</v>
      </c>
      <c r="G3" s="254">
        <v>25</v>
      </c>
      <c r="H3" s="342">
        <v>8</v>
      </c>
      <c r="I3" s="254">
        <v>60</v>
      </c>
      <c r="J3" s="254">
        <v>112</v>
      </c>
      <c r="K3" s="254">
        <v>4.6728971963000001</v>
      </c>
      <c r="L3" s="254">
        <v>95</v>
      </c>
      <c r="M3" s="254">
        <v>14.457831325300001</v>
      </c>
      <c r="N3" s="254">
        <v>107</v>
      </c>
      <c r="O3" s="254">
        <v>-6.9565217391000003</v>
      </c>
      <c r="P3" s="254">
        <v>83</v>
      </c>
      <c r="Q3" s="254">
        <v>2.4691358024999999</v>
      </c>
      <c r="R3">
        <v>-777</v>
      </c>
      <c r="S3" t="s">
        <v>537</v>
      </c>
    </row>
    <row r="4" spans="1:19" x14ac:dyDescent="0.2">
      <c r="A4" s="254" t="s">
        <v>549</v>
      </c>
      <c r="B4" s="254">
        <v>4</v>
      </c>
      <c r="C4" s="254">
        <v>-66.666666666699996</v>
      </c>
      <c r="D4" s="254" t="s">
        <v>535</v>
      </c>
      <c r="E4" s="254">
        <v>-60</v>
      </c>
      <c r="F4" s="254">
        <v>12</v>
      </c>
      <c r="G4" s="254">
        <v>-66.666666666699996</v>
      </c>
      <c r="H4" s="254">
        <v>5</v>
      </c>
      <c r="I4" s="254">
        <v>-79.166666666699996</v>
      </c>
      <c r="J4" s="254">
        <v>0</v>
      </c>
      <c r="K4" s="254">
        <v>0</v>
      </c>
      <c r="L4" s="254">
        <v>0</v>
      </c>
      <c r="M4" s="254">
        <v>0</v>
      </c>
      <c r="N4" s="254">
        <v>0</v>
      </c>
      <c r="O4" s="254">
        <v>0</v>
      </c>
      <c r="P4" s="254">
        <v>0</v>
      </c>
      <c r="Q4" s="254">
        <v>0</v>
      </c>
      <c r="R4">
        <v>-777</v>
      </c>
      <c r="S4" t="s">
        <v>537</v>
      </c>
    </row>
    <row r="5" spans="1:19" x14ac:dyDescent="0.2">
      <c r="A5" s="197" t="s">
        <v>91</v>
      </c>
      <c r="B5" s="342">
        <v>10</v>
      </c>
      <c r="C5" s="254">
        <v>11.1111111111</v>
      </c>
      <c r="D5" s="342">
        <v>7</v>
      </c>
      <c r="E5" s="254">
        <v>0</v>
      </c>
      <c r="F5" s="342">
        <v>9</v>
      </c>
      <c r="G5" s="254">
        <v>-10</v>
      </c>
      <c r="H5" s="342">
        <v>7</v>
      </c>
      <c r="I5" s="254">
        <v>0</v>
      </c>
      <c r="J5" s="254" t="s">
        <v>535</v>
      </c>
      <c r="K5" s="254">
        <v>-83.333333333300004</v>
      </c>
      <c r="L5" s="254" t="s">
        <v>535</v>
      </c>
      <c r="M5" s="254">
        <v>-80</v>
      </c>
      <c r="N5" s="254">
        <v>6</v>
      </c>
      <c r="O5" s="254">
        <v>50</v>
      </c>
      <c r="P5" s="254">
        <v>5</v>
      </c>
      <c r="Q5" s="254">
        <v>25</v>
      </c>
      <c r="R5">
        <v>3</v>
      </c>
      <c r="S5" t="s">
        <v>537</v>
      </c>
    </row>
    <row r="6" spans="1:19" x14ac:dyDescent="0.2">
      <c r="A6" s="197" t="s">
        <v>92</v>
      </c>
      <c r="B6" s="342">
        <v>0</v>
      </c>
      <c r="C6" s="254">
        <v>0</v>
      </c>
      <c r="D6" s="342">
        <v>0</v>
      </c>
      <c r="E6" s="254">
        <v>0</v>
      </c>
      <c r="F6" s="342">
        <v>0</v>
      </c>
      <c r="G6" s="254">
        <v>0</v>
      </c>
      <c r="H6" s="342">
        <v>0</v>
      </c>
      <c r="I6" s="254">
        <v>0</v>
      </c>
      <c r="J6" s="254">
        <v>0</v>
      </c>
      <c r="K6" s="254">
        <v>0</v>
      </c>
      <c r="L6" s="254">
        <v>0</v>
      </c>
      <c r="M6" s="254">
        <v>0</v>
      </c>
      <c r="N6" s="254">
        <v>0</v>
      </c>
      <c r="O6" s="254">
        <v>0</v>
      </c>
      <c r="P6" s="254">
        <v>0</v>
      </c>
      <c r="Q6" s="254">
        <v>0</v>
      </c>
      <c r="R6">
        <v>3</v>
      </c>
      <c r="S6" t="s">
        <v>537</v>
      </c>
    </row>
    <row r="7" spans="1:19" x14ac:dyDescent="0.2">
      <c r="A7" s="197" t="s">
        <v>93</v>
      </c>
      <c r="B7" s="342">
        <v>11</v>
      </c>
      <c r="C7" s="254">
        <v>37.5</v>
      </c>
      <c r="D7" s="254">
        <v>8</v>
      </c>
      <c r="E7" s="254">
        <v>166.6666666667</v>
      </c>
      <c r="F7" s="342">
        <v>8</v>
      </c>
      <c r="G7" s="254">
        <v>166.6666666667</v>
      </c>
      <c r="H7" s="254">
        <v>3</v>
      </c>
      <c r="I7" s="254">
        <v>200</v>
      </c>
      <c r="J7" s="254">
        <v>0</v>
      </c>
      <c r="K7" s="254">
        <v>0</v>
      </c>
      <c r="L7" s="254">
        <v>0</v>
      </c>
      <c r="M7" s="254">
        <v>0</v>
      </c>
      <c r="N7" s="254">
        <v>0</v>
      </c>
      <c r="O7" s="254">
        <v>0</v>
      </c>
      <c r="P7" s="254">
        <v>0</v>
      </c>
      <c r="Q7" s="254">
        <v>0</v>
      </c>
      <c r="R7">
        <v>3</v>
      </c>
      <c r="S7" t="s">
        <v>537</v>
      </c>
    </row>
    <row r="8" spans="1:19" x14ac:dyDescent="0.2">
      <c r="A8" s="197" t="s">
        <v>94</v>
      </c>
      <c r="B8" s="254">
        <v>0</v>
      </c>
      <c r="C8" s="254">
        <v>0</v>
      </c>
      <c r="D8" s="254">
        <v>0</v>
      </c>
      <c r="E8" s="254">
        <v>0</v>
      </c>
      <c r="F8" s="254">
        <v>0</v>
      </c>
      <c r="G8" s="254">
        <v>0</v>
      </c>
      <c r="H8" s="254">
        <v>0</v>
      </c>
      <c r="I8" s="254">
        <v>0</v>
      </c>
      <c r="J8" s="254">
        <v>0</v>
      </c>
      <c r="K8" s="254">
        <v>0</v>
      </c>
      <c r="L8" s="254">
        <v>0</v>
      </c>
      <c r="M8" s="254">
        <v>0</v>
      </c>
      <c r="N8" s="254">
        <v>0</v>
      </c>
      <c r="O8" s="254">
        <v>0</v>
      </c>
      <c r="P8" s="254">
        <v>0</v>
      </c>
      <c r="Q8" s="254">
        <v>0</v>
      </c>
      <c r="R8">
        <v>3</v>
      </c>
      <c r="S8" t="s">
        <v>537</v>
      </c>
    </row>
    <row r="9" spans="1:19" x14ac:dyDescent="0.2">
      <c r="A9" s="197" t="s">
        <v>95</v>
      </c>
      <c r="B9" s="254">
        <v>12</v>
      </c>
      <c r="C9" s="254">
        <v>-25</v>
      </c>
      <c r="D9" s="254">
        <v>7</v>
      </c>
      <c r="E9" s="254">
        <v>-46.153846153800004</v>
      </c>
      <c r="F9" s="254">
        <v>16</v>
      </c>
      <c r="G9" s="254">
        <v>-30.434782608700001</v>
      </c>
      <c r="H9" s="254">
        <v>13</v>
      </c>
      <c r="I9" s="254">
        <v>-38.095238095200003</v>
      </c>
      <c r="J9" s="254" t="s">
        <v>535</v>
      </c>
      <c r="K9" s="254">
        <v>-60</v>
      </c>
      <c r="L9" s="254">
        <v>0</v>
      </c>
      <c r="M9" s="254">
        <v>-100</v>
      </c>
      <c r="N9" s="254">
        <v>5</v>
      </c>
      <c r="O9" s="254">
        <v>150</v>
      </c>
      <c r="P9" s="254">
        <v>4</v>
      </c>
      <c r="Q9" s="254" t="s">
        <v>536</v>
      </c>
      <c r="R9">
        <v>3</v>
      </c>
      <c r="S9" t="s">
        <v>537</v>
      </c>
    </row>
    <row r="10" spans="1:19" x14ac:dyDescent="0.2">
      <c r="A10" s="197" t="s">
        <v>96</v>
      </c>
      <c r="B10" s="254">
        <v>0</v>
      </c>
      <c r="C10" s="254">
        <v>0</v>
      </c>
      <c r="D10" s="254">
        <v>0</v>
      </c>
      <c r="E10" s="254">
        <v>0</v>
      </c>
      <c r="F10" s="254">
        <v>0</v>
      </c>
      <c r="G10" s="254">
        <v>0</v>
      </c>
      <c r="H10" s="254">
        <v>0</v>
      </c>
      <c r="I10" s="254">
        <v>0</v>
      </c>
      <c r="J10" s="254">
        <v>0</v>
      </c>
      <c r="K10" s="254">
        <v>0</v>
      </c>
      <c r="L10" s="254">
        <v>0</v>
      </c>
      <c r="M10" s="254">
        <v>0</v>
      </c>
      <c r="N10" s="254">
        <v>0</v>
      </c>
      <c r="O10" s="254">
        <v>0</v>
      </c>
      <c r="P10" s="254">
        <v>0</v>
      </c>
      <c r="Q10" s="254">
        <v>0</v>
      </c>
      <c r="R10">
        <v>3</v>
      </c>
      <c r="S10" t="s">
        <v>537</v>
      </c>
    </row>
    <row r="11" spans="1:19" x14ac:dyDescent="0.2">
      <c r="A11" s="197" t="s">
        <v>97</v>
      </c>
      <c r="B11" s="342">
        <v>7</v>
      </c>
      <c r="C11" s="254">
        <v>-50</v>
      </c>
      <c r="D11" s="342">
        <v>5</v>
      </c>
      <c r="E11" s="254">
        <v>-50</v>
      </c>
      <c r="F11" s="342">
        <v>14</v>
      </c>
      <c r="G11" s="254">
        <v>27.272727272699999</v>
      </c>
      <c r="H11" s="342">
        <v>10</v>
      </c>
      <c r="I11" s="254">
        <v>42.857142857100001</v>
      </c>
      <c r="J11" s="254">
        <v>11</v>
      </c>
      <c r="K11" s="254" t="s">
        <v>536</v>
      </c>
      <c r="L11" s="254" t="s">
        <v>535</v>
      </c>
      <c r="M11" s="254">
        <v>0</v>
      </c>
      <c r="N11" s="254" t="s">
        <v>535</v>
      </c>
      <c r="O11" s="254">
        <v>-84.615384615400004</v>
      </c>
      <c r="P11" s="254">
        <v>0</v>
      </c>
      <c r="Q11" s="254">
        <v>-100</v>
      </c>
      <c r="R11">
        <v>3</v>
      </c>
      <c r="S11" t="s">
        <v>537</v>
      </c>
    </row>
    <row r="12" spans="1:19" x14ac:dyDescent="0.2">
      <c r="A12" s="197" t="s">
        <v>98</v>
      </c>
      <c r="B12" s="254">
        <v>45</v>
      </c>
      <c r="C12" s="254">
        <v>7.1428571428999996</v>
      </c>
      <c r="D12" s="254">
        <v>32</v>
      </c>
      <c r="E12" s="254">
        <v>23.076923076900002</v>
      </c>
      <c r="F12" s="254">
        <v>42</v>
      </c>
      <c r="G12" s="254">
        <v>7.6923076923</v>
      </c>
      <c r="H12" s="254">
        <v>26</v>
      </c>
      <c r="I12" s="254">
        <v>13.043478260900001</v>
      </c>
      <c r="J12" s="254">
        <v>23</v>
      </c>
      <c r="K12" s="254">
        <v>-30.303030303</v>
      </c>
      <c r="L12" s="254">
        <v>21</v>
      </c>
      <c r="M12" s="254">
        <v>-27.5862068966</v>
      </c>
      <c r="N12" s="254">
        <v>33</v>
      </c>
      <c r="O12" s="254">
        <v>3.125</v>
      </c>
      <c r="P12" s="254">
        <v>29</v>
      </c>
      <c r="Q12" s="254">
        <v>7.4074074074</v>
      </c>
      <c r="R12">
        <v>3</v>
      </c>
      <c r="S12" t="s">
        <v>537</v>
      </c>
    </row>
    <row r="13" spans="1:19" x14ac:dyDescent="0.2">
      <c r="A13" s="197" t="s">
        <v>99</v>
      </c>
      <c r="B13" s="254">
        <v>5</v>
      </c>
      <c r="C13" s="254">
        <v>25</v>
      </c>
      <c r="D13" s="254" t="s">
        <v>535</v>
      </c>
      <c r="E13" s="254">
        <v>0</v>
      </c>
      <c r="F13" s="254">
        <v>4</v>
      </c>
      <c r="G13" s="254">
        <v>-33.333333333299997</v>
      </c>
      <c r="H13" s="254" t="s">
        <v>535</v>
      </c>
      <c r="I13" s="254">
        <v>-50</v>
      </c>
      <c r="J13" s="254" t="s">
        <v>535</v>
      </c>
      <c r="K13" s="254">
        <v>-50</v>
      </c>
      <c r="L13" s="254" t="s">
        <v>535</v>
      </c>
      <c r="M13" s="254">
        <v>-50</v>
      </c>
      <c r="N13" s="254" t="s">
        <v>535</v>
      </c>
      <c r="O13" s="254">
        <v>0</v>
      </c>
      <c r="P13" s="254" t="s">
        <v>535</v>
      </c>
      <c r="Q13" s="254">
        <v>0</v>
      </c>
      <c r="R13">
        <v>3</v>
      </c>
      <c r="S13" t="s">
        <v>537</v>
      </c>
    </row>
    <row r="14" spans="1:19" x14ac:dyDescent="0.2">
      <c r="A14" s="197" t="s">
        <v>100</v>
      </c>
      <c r="B14" s="342">
        <v>0</v>
      </c>
      <c r="C14" s="254">
        <v>0</v>
      </c>
      <c r="D14" s="342">
        <v>0</v>
      </c>
      <c r="E14" s="254">
        <v>0</v>
      </c>
      <c r="F14" s="342">
        <v>0</v>
      </c>
      <c r="G14" s="254">
        <v>0</v>
      </c>
      <c r="H14" s="342">
        <v>0</v>
      </c>
      <c r="I14" s="254">
        <v>0</v>
      </c>
      <c r="J14" s="254">
        <v>0</v>
      </c>
      <c r="K14" s="254">
        <v>0</v>
      </c>
      <c r="L14" s="254">
        <v>0</v>
      </c>
      <c r="M14" s="254">
        <v>0</v>
      </c>
      <c r="N14" s="254">
        <v>0</v>
      </c>
      <c r="O14" s="254">
        <v>0</v>
      </c>
      <c r="P14" s="254">
        <v>0</v>
      </c>
      <c r="Q14" s="254">
        <v>0</v>
      </c>
      <c r="R14">
        <v>3</v>
      </c>
      <c r="S14" t="s">
        <v>537</v>
      </c>
    </row>
    <row r="15" spans="1:19" x14ac:dyDescent="0.2">
      <c r="A15" s="197" t="s">
        <v>101</v>
      </c>
      <c r="B15" s="342">
        <v>0</v>
      </c>
      <c r="C15" s="254">
        <v>0</v>
      </c>
      <c r="D15" s="254">
        <v>0</v>
      </c>
      <c r="E15" s="254">
        <v>0</v>
      </c>
      <c r="F15" s="342">
        <v>0</v>
      </c>
      <c r="G15" s="254">
        <v>-100</v>
      </c>
      <c r="H15" s="254">
        <v>0</v>
      </c>
      <c r="I15" s="254">
        <v>0</v>
      </c>
      <c r="J15" s="254" t="s">
        <v>535</v>
      </c>
      <c r="K15" s="254">
        <v>-66.666666666699996</v>
      </c>
      <c r="L15" s="254" t="s">
        <v>535</v>
      </c>
      <c r="M15" s="254">
        <v>-66.666666666699996</v>
      </c>
      <c r="N15" s="254">
        <v>3</v>
      </c>
      <c r="O15" s="254">
        <v>50</v>
      </c>
      <c r="P15" s="254">
        <v>3</v>
      </c>
      <c r="Q15" s="254">
        <v>0</v>
      </c>
      <c r="R15">
        <v>3</v>
      </c>
      <c r="S15" t="s">
        <v>537</v>
      </c>
    </row>
    <row r="16" spans="1:19" x14ac:dyDescent="0.2">
      <c r="A16" s="197" t="s">
        <v>102</v>
      </c>
      <c r="B16" s="342">
        <v>0</v>
      </c>
      <c r="C16" s="254">
        <v>0</v>
      </c>
      <c r="D16" s="342">
        <v>0</v>
      </c>
      <c r="E16" s="254">
        <v>0</v>
      </c>
      <c r="F16" s="342">
        <v>0</v>
      </c>
      <c r="G16" s="254">
        <v>0</v>
      </c>
      <c r="H16" s="342">
        <v>0</v>
      </c>
      <c r="I16" s="254">
        <v>0</v>
      </c>
      <c r="J16" s="254">
        <v>11</v>
      </c>
      <c r="K16" s="254">
        <v>-8.3333333333000006</v>
      </c>
      <c r="L16" s="254">
        <v>10</v>
      </c>
      <c r="M16" s="254">
        <v>-16.666666666699999</v>
      </c>
      <c r="N16" s="254">
        <v>12</v>
      </c>
      <c r="O16" s="254">
        <v>-14.285714285699999</v>
      </c>
      <c r="P16" s="254">
        <v>12</v>
      </c>
      <c r="Q16" s="254">
        <v>140</v>
      </c>
      <c r="R16">
        <v>3</v>
      </c>
      <c r="S16" t="s">
        <v>537</v>
      </c>
    </row>
    <row r="17" spans="1:19" x14ac:dyDescent="0.2">
      <c r="A17" s="197" t="s">
        <v>103</v>
      </c>
      <c r="B17" s="254">
        <v>0</v>
      </c>
      <c r="C17" s="254">
        <v>-100</v>
      </c>
      <c r="D17" s="254">
        <v>0</v>
      </c>
      <c r="E17" s="254">
        <v>-100</v>
      </c>
      <c r="F17" s="254" t="s">
        <v>535</v>
      </c>
      <c r="G17" s="254">
        <v>0</v>
      </c>
      <c r="H17" s="254" t="s">
        <v>535</v>
      </c>
      <c r="I17" s="254">
        <v>0</v>
      </c>
      <c r="J17" s="254">
        <v>3</v>
      </c>
      <c r="K17" s="254">
        <v>0</v>
      </c>
      <c r="L17" s="254">
        <v>3</v>
      </c>
      <c r="M17" s="254">
        <v>0</v>
      </c>
      <c r="N17" s="254">
        <v>3</v>
      </c>
      <c r="O17" s="254">
        <v>50</v>
      </c>
      <c r="P17" s="254">
        <v>3</v>
      </c>
      <c r="Q17" s="254">
        <v>50</v>
      </c>
      <c r="R17">
        <v>3</v>
      </c>
      <c r="S17" t="s">
        <v>537</v>
      </c>
    </row>
    <row r="18" spans="1:19" x14ac:dyDescent="0.2">
      <c r="A18" s="197" t="s">
        <v>104</v>
      </c>
      <c r="B18" s="254">
        <v>5</v>
      </c>
      <c r="C18" s="254">
        <v>-58.333333333299997</v>
      </c>
      <c r="D18" s="254">
        <v>4</v>
      </c>
      <c r="E18" s="254">
        <v>-42.857142857100001</v>
      </c>
      <c r="F18" s="254">
        <v>12</v>
      </c>
      <c r="G18" s="254">
        <v>71.428571428599994</v>
      </c>
      <c r="H18" s="254">
        <v>7</v>
      </c>
      <c r="I18" s="254">
        <v>75</v>
      </c>
      <c r="J18" s="254">
        <v>14</v>
      </c>
      <c r="K18" s="254">
        <v>27.272727272699999</v>
      </c>
      <c r="L18" s="254">
        <v>11</v>
      </c>
      <c r="M18" s="254">
        <v>37.5</v>
      </c>
      <c r="N18" s="254">
        <v>11</v>
      </c>
      <c r="O18" s="254">
        <v>-21.428571428600002</v>
      </c>
      <c r="P18" s="254">
        <v>8</v>
      </c>
      <c r="Q18" s="254">
        <v>-27.272727272699999</v>
      </c>
      <c r="R18">
        <v>3</v>
      </c>
      <c r="S18" t="s">
        <v>537</v>
      </c>
    </row>
    <row r="19" spans="1:19" x14ac:dyDescent="0.2">
      <c r="A19" s="197" t="s">
        <v>105</v>
      </c>
      <c r="B19" s="254">
        <v>14</v>
      </c>
      <c r="C19" s="254">
        <v>0</v>
      </c>
      <c r="D19" s="254">
        <v>11</v>
      </c>
      <c r="E19" s="254">
        <v>22.222222222199999</v>
      </c>
      <c r="F19" s="254">
        <v>14</v>
      </c>
      <c r="G19" s="254">
        <v>-30</v>
      </c>
      <c r="H19" s="254">
        <v>9</v>
      </c>
      <c r="I19" s="254">
        <v>-40</v>
      </c>
      <c r="J19" s="254">
        <v>14</v>
      </c>
      <c r="K19" s="254">
        <v>180</v>
      </c>
      <c r="L19" s="254">
        <v>12</v>
      </c>
      <c r="M19" s="254">
        <v>140</v>
      </c>
      <c r="N19" s="254">
        <v>5</v>
      </c>
      <c r="O19" s="254">
        <v>-28.571428571399998</v>
      </c>
      <c r="P19" s="254">
        <v>5</v>
      </c>
      <c r="Q19" s="254">
        <v>25</v>
      </c>
      <c r="R19">
        <v>3</v>
      </c>
      <c r="S19" t="s">
        <v>537</v>
      </c>
    </row>
    <row r="20" spans="1:19" x14ac:dyDescent="0.2">
      <c r="A20" s="197" t="s">
        <v>106</v>
      </c>
      <c r="B20" s="254">
        <v>82</v>
      </c>
      <c r="C20" s="254">
        <v>-3.5294117646999998</v>
      </c>
      <c r="D20" s="254">
        <v>54</v>
      </c>
      <c r="E20" s="254">
        <v>-3.5714285713999998</v>
      </c>
      <c r="F20" s="254">
        <v>85</v>
      </c>
      <c r="G20" s="254">
        <v>8.9743589743999994</v>
      </c>
      <c r="H20" s="254">
        <v>56</v>
      </c>
      <c r="I20" s="254">
        <v>21.7391304348</v>
      </c>
      <c r="J20" s="254">
        <v>10</v>
      </c>
      <c r="K20" s="254">
        <v>-28.571428571399998</v>
      </c>
      <c r="L20" s="254">
        <v>8</v>
      </c>
      <c r="M20" s="254">
        <v>-27.272727272699999</v>
      </c>
      <c r="N20" s="254">
        <v>14</v>
      </c>
      <c r="O20" s="254">
        <v>-44</v>
      </c>
      <c r="P20" s="254">
        <v>11</v>
      </c>
      <c r="Q20" s="254">
        <v>-15.3846153846</v>
      </c>
      <c r="R20">
        <v>3</v>
      </c>
      <c r="S20" t="s">
        <v>537</v>
      </c>
    </row>
    <row r="21" spans="1:19" x14ac:dyDescent="0.2">
      <c r="A21" s="197" t="s">
        <v>107</v>
      </c>
      <c r="B21" s="254" t="s">
        <v>535</v>
      </c>
      <c r="C21" s="254">
        <v>100</v>
      </c>
      <c r="D21" s="254" t="s">
        <v>535</v>
      </c>
      <c r="E21" s="254">
        <v>0</v>
      </c>
      <c r="F21" s="254" t="s">
        <v>535</v>
      </c>
      <c r="G21" s="254">
        <v>0</v>
      </c>
      <c r="H21" s="254" t="s">
        <v>535</v>
      </c>
      <c r="I21" s="254">
        <v>0</v>
      </c>
      <c r="J21" s="254">
        <v>0</v>
      </c>
      <c r="K21" s="254">
        <v>-100</v>
      </c>
      <c r="L21" s="254">
        <v>0</v>
      </c>
      <c r="M21" s="254">
        <v>-100</v>
      </c>
      <c r="N21" s="254" t="s">
        <v>535</v>
      </c>
      <c r="O21" s="254">
        <v>100</v>
      </c>
      <c r="P21" s="254" t="s">
        <v>535</v>
      </c>
      <c r="Q21" s="254">
        <v>100</v>
      </c>
      <c r="R21">
        <v>3</v>
      </c>
      <c r="S21" t="s">
        <v>537</v>
      </c>
    </row>
    <row r="22" spans="1:19" x14ac:dyDescent="0.2">
      <c r="A22" s="197" t="s">
        <v>108</v>
      </c>
      <c r="B22" s="342">
        <v>24</v>
      </c>
      <c r="C22" s="254">
        <v>4.3478260869999996</v>
      </c>
      <c r="D22" s="342">
        <v>9</v>
      </c>
      <c r="E22" s="254">
        <v>-30.7692307692</v>
      </c>
      <c r="F22" s="342">
        <v>23</v>
      </c>
      <c r="G22" s="254">
        <v>27.777777777800001</v>
      </c>
      <c r="H22" s="342">
        <v>13</v>
      </c>
      <c r="I22" s="254">
        <v>18.181818181800001</v>
      </c>
      <c r="J22" s="254" t="s">
        <v>535</v>
      </c>
      <c r="K22" s="254">
        <v>-71.428571428599994</v>
      </c>
      <c r="L22" s="254" t="s">
        <v>535</v>
      </c>
      <c r="M22" s="254">
        <v>-75</v>
      </c>
      <c r="N22" s="254">
        <v>7</v>
      </c>
      <c r="O22" s="254">
        <v>-36.363636363600001</v>
      </c>
      <c r="P22" s="254">
        <v>4</v>
      </c>
      <c r="Q22" s="254">
        <v>100</v>
      </c>
      <c r="R22">
        <v>3</v>
      </c>
      <c r="S22" t="s">
        <v>537</v>
      </c>
    </row>
    <row r="23" spans="1:19" x14ac:dyDescent="0.2">
      <c r="A23" s="197" t="s">
        <v>109</v>
      </c>
      <c r="B23" s="342" t="s">
        <v>535</v>
      </c>
      <c r="C23" s="254">
        <v>-50</v>
      </c>
      <c r="D23" s="342" t="s">
        <v>535</v>
      </c>
      <c r="E23" s="254">
        <v>0</v>
      </c>
      <c r="F23" s="342">
        <v>4</v>
      </c>
      <c r="G23" s="254">
        <v>-20</v>
      </c>
      <c r="H23" s="342" t="s">
        <v>535</v>
      </c>
      <c r="I23" s="254">
        <v>-33.333333333299997</v>
      </c>
      <c r="J23" s="254" t="s">
        <v>535</v>
      </c>
      <c r="K23" s="254">
        <v>0</v>
      </c>
      <c r="L23" s="254">
        <v>0</v>
      </c>
      <c r="M23" s="254">
        <v>0</v>
      </c>
      <c r="N23" s="254">
        <v>0</v>
      </c>
      <c r="O23" s="254">
        <v>-100</v>
      </c>
      <c r="P23" s="254">
        <v>0</v>
      </c>
      <c r="Q23" s="254">
        <v>-100</v>
      </c>
      <c r="R23">
        <v>3</v>
      </c>
      <c r="S23" t="s">
        <v>537</v>
      </c>
    </row>
    <row r="24" spans="1:19" x14ac:dyDescent="0.2">
      <c r="A24" s="197" t="s">
        <v>110</v>
      </c>
      <c r="B24" s="254" t="s">
        <v>535</v>
      </c>
      <c r="C24" s="254">
        <v>0</v>
      </c>
      <c r="D24" s="254">
        <v>0</v>
      </c>
      <c r="E24" s="254">
        <v>-100</v>
      </c>
      <c r="F24" s="254" t="s">
        <v>535</v>
      </c>
      <c r="G24" s="254">
        <v>-50</v>
      </c>
      <c r="H24" s="254" t="s">
        <v>535</v>
      </c>
      <c r="I24" s="254">
        <v>0</v>
      </c>
      <c r="J24" s="254" t="s">
        <v>535</v>
      </c>
      <c r="K24" s="254">
        <v>-60</v>
      </c>
      <c r="L24" s="254" t="s">
        <v>535</v>
      </c>
      <c r="M24" s="254">
        <v>-50</v>
      </c>
      <c r="N24" s="254">
        <v>5</v>
      </c>
      <c r="O24" s="254">
        <v>-16.666666666699999</v>
      </c>
      <c r="P24" s="254">
        <v>4</v>
      </c>
      <c r="Q24" s="254">
        <v>0</v>
      </c>
      <c r="R24">
        <v>3</v>
      </c>
      <c r="S24" t="s">
        <v>537</v>
      </c>
    </row>
    <row r="25" spans="1:19" x14ac:dyDescent="0.2">
      <c r="A25" s="197" t="s">
        <v>111</v>
      </c>
      <c r="B25" s="342">
        <v>0</v>
      </c>
      <c r="C25" s="254">
        <v>0</v>
      </c>
      <c r="D25" s="342">
        <v>0</v>
      </c>
      <c r="E25" s="254">
        <v>0</v>
      </c>
      <c r="F25" s="342">
        <v>0</v>
      </c>
      <c r="G25" s="254">
        <v>0</v>
      </c>
      <c r="H25" s="342">
        <v>0</v>
      </c>
      <c r="I25" s="254">
        <v>0</v>
      </c>
      <c r="J25" s="254" t="s">
        <v>535</v>
      </c>
      <c r="K25" s="254">
        <v>-60</v>
      </c>
      <c r="L25" s="254" t="s">
        <v>535</v>
      </c>
      <c r="M25" s="254">
        <v>-33.333333333299997</v>
      </c>
      <c r="N25" s="254">
        <v>5</v>
      </c>
      <c r="O25" s="254">
        <v>25</v>
      </c>
      <c r="P25" s="254">
        <v>3</v>
      </c>
      <c r="Q25" s="254">
        <v>50</v>
      </c>
      <c r="R25">
        <v>3</v>
      </c>
      <c r="S25" t="s">
        <v>537</v>
      </c>
    </row>
    <row r="26" spans="1:19" x14ac:dyDescent="0.2">
      <c r="A26" s="197" t="s">
        <v>112</v>
      </c>
      <c r="B26" s="254">
        <v>18</v>
      </c>
      <c r="C26" s="254">
        <v>-48.571428571399998</v>
      </c>
      <c r="D26" s="254">
        <v>12</v>
      </c>
      <c r="E26" s="254">
        <v>-47.826086956499999</v>
      </c>
      <c r="F26" s="254">
        <v>35</v>
      </c>
      <c r="G26" s="254">
        <v>94.444444444400006</v>
      </c>
      <c r="H26" s="254">
        <v>23</v>
      </c>
      <c r="I26" s="254">
        <v>91.666666666699996</v>
      </c>
      <c r="J26" s="254">
        <v>25</v>
      </c>
      <c r="K26" s="254">
        <v>25</v>
      </c>
      <c r="L26" s="254">
        <v>17</v>
      </c>
      <c r="M26" s="254">
        <v>54.5454545455</v>
      </c>
      <c r="N26" s="254">
        <v>20</v>
      </c>
      <c r="O26" s="254">
        <v>0</v>
      </c>
      <c r="P26" s="254">
        <v>11</v>
      </c>
      <c r="Q26" s="254">
        <v>0</v>
      </c>
      <c r="R26">
        <v>3</v>
      </c>
      <c r="S26" t="s">
        <v>537</v>
      </c>
    </row>
    <row r="27" spans="1:19" x14ac:dyDescent="0.2">
      <c r="A27" s="197" t="s">
        <v>113</v>
      </c>
      <c r="B27" s="254">
        <v>0</v>
      </c>
      <c r="C27" s="254">
        <v>0</v>
      </c>
      <c r="D27" s="254">
        <v>0</v>
      </c>
      <c r="E27" s="254">
        <v>0</v>
      </c>
      <c r="F27" s="254">
        <v>0</v>
      </c>
      <c r="G27" s="254">
        <v>-100</v>
      </c>
      <c r="H27" s="254">
        <v>0</v>
      </c>
      <c r="I27" s="254">
        <v>-100</v>
      </c>
      <c r="J27" s="254" t="s">
        <v>535</v>
      </c>
      <c r="K27" s="254">
        <v>0</v>
      </c>
      <c r="L27" s="254" t="s">
        <v>535</v>
      </c>
      <c r="M27" s="254">
        <v>0</v>
      </c>
      <c r="N27" s="254" t="s">
        <v>535</v>
      </c>
      <c r="O27" s="254">
        <v>-66.666666666699996</v>
      </c>
      <c r="P27" s="254" t="s">
        <v>535</v>
      </c>
      <c r="Q27" s="254">
        <v>-50</v>
      </c>
      <c r="R27">
        <v>3</v>
      </c>
      <c r="S27" t="s">
        <v>537</v>
      </c>
    </row>
    <row r="28" spans="1:19" x14ac:dyDescent="0.2">
      <c r="A28" s="197" t="s">
        <v>114</v>
      </c>
      <c r="B28" s="254">
        <v>22</v>
      </c>
      <c r="C28" s="254">
        <v>-38.888888888899999</v>
      </c>
      <c r="D28" s="254">
        <v>16</v>
      </c>
      <c r="E28" s="254">
        <v>-38.461538461499998</v>
      </c>
      <c r="F28" s="254">
        <v>36</v>
      </c>
      <c r="G28" s="254">
        <v>-2.7027027026999999</v>
      </c>
      <c r="H28" s="254">
        <v>26</v>
      </c>
      <c r="I28" s="254">
        <v>0</v>
      </c>
      <c r="J28" s="254">
        <v>14</v>
      </c>
      <c r="K28" s="254">
        <v>-12.5</v>
      </c>
      <c r="L28" s="254">
        <v>10</v>
      </c>
      <c r="M28" s="254">
        <v>-23.076923076900002</v>
      </c>
      <c r="N28" s="254">
        <v>16</v>
      </c>
      <c r="O28" s="254">
        <v>0</v>
      </c>
      <c r="P28" s="254">
        <v>13</v>
      </c>
      <c r="Q28" s="254">
        <v>18.181818181800001</v>
      </c>
      <c r="R28">
        <v>3</v>
      </c>
      <c r="S28" t="s">
        <v>537</v>
      </c>
    </row>
    <row r="29" spans="1:19" x14ac:dyDescent="0.2">
      <c r="A29" s="197" t="s">
        <v>115</v>
      </c>
      <c r="B29" s="342">
        <v>4</v>
      </c>
      <c r="C29" s="254">
        <v>-42.857142857100001</v>
      </c>
      <c r="D29" s="342" t="s">
        <v>535</v>
      </c>
      <c r="E29" s="254">
        <v>-83.333333333300004</v>
      </c>
      <c r="F29" s="342">
        <v>7</v>
      </c>
      <c r="G29" s="254">
        <v>16.666666666699999</v>
      </c>
      <c r="H29" s="342">
        <v>6</v>
      </c>
      <c r="I29" s="254">
        <v>20</v>
      </c>
      <c r="J29" s="254">
        <v>19</v>
      </c>
      <c r="K29" s="254">
        <v>26.666666666699999</v>
      </c>
      <c r="L29" s="254">
        <v>15</v>
      </c>
      <c r="M29" s="254">
        <v>15.3846153846</v>
      </c>
      <c r="N29" s="254">
        <v>15</v>
      </c>
      <c r="O29" s="254">
        <v>-40</v>
      </c>
      <c r="P29" s="254">
        <v>13</v>
      </c>
      <c r="Q29" s="254">
        <v>-27.777777777800001</v>
      </c>
      <c r="R29">
        <v>3</v>
      </c>
      <c r="S29" t="s">
        <v>537</v>
      </c>
    </row>
    <row r="30" spans="1:19" x14ac:dyDescent="0.2">
      <c r="A30" s="197" t="s">
        <v>116</v>
      </c>
      <c r="B30" s="254">
        <v>56</v>
      </c>
      <c r="C30" s="254">
        <v>-23.287671232899999</v>
      </c>
      <c r="D30" s="254">
        <v>34</v>
      </c>
      <c r="E30" s="254">
        <v>-22.727272727300001</v>
      </c>
      <c r="F30" s="254">
        <v>73</v>
      </c>
      <c r="G30" s="254">
        <v>-10.975609756100001</v>
      </c>
      <c r="H30" s="254">
        <v>44</v>
      </c>
      <c r="I30" s="254">
        <v>-2.2222222222000001</v>
      </c>
      <c r="J30" s="254">
        <v>71</v>
      </c>
      <c r="K30" s="254">
        <v>22.4137931034</v>
      </c>
      <c r="L30" s="254">
        <v>50</v>
      </c>
      <c r="M30" s="254">
        <v>51.515151515200003</v>
      </c>
      <c r="N30" s="254">
        <v>58</v>
      </c>
      <c r="O30" s="254">
        <v>-34.090909090899999</v>
      </c>
      <c r="P30" s="254">
        <v>33</v>
      </c>
      <c r="Q30" s="254">
        <v>-31.25</v>
      </c>
      <c r="R30">
        <v>3</v>
      </c>
      <c r="S30" t="s">
        <v>537</v>
      </c>
    </row>
    <row r="31" spans="1:19" x14ac:dyDescent="0.2">
      <c r="A31" s="197" t="s">
        <v>117</v>
      </c>
      <c r="B31" s="342">
        <v>246</v>
      </c>
      <c r="C31" s="254">
        <v>-10.5454545455</v>
      </c>
      <c r="D31" s="342">
        <v>151</v>
      </c>
      <c r="E31" s="254">
        <v>-16.574585635399998</v>
      </c>
      <c r="F31" s="342">
        <v>275</v>
      </c>
      <c r="G31" s="254">
        <v>15.546218487399999</v>
      </c>
      <c r="H31" s="342">
        <v>181</v>
      </c>
      <c r="I31" s="254">
        <v>15.286624203800001</v>
      </c>
      <c r="J31" s="254">
        <v>98</v>
      </c>
      <c r="K31" s="254">
        <v>28.947368421099998</v>
      </c>
      <c r="L31" s="254">
        <v>76</v>
      </c>
      <c r="M31" s="254">
        <v>35.714285714299997</v>
      </c>
      <c r="N31" s="254">
        <v>76</v>
      </c>
      <c r="O31" s="254">
        <v>-16.483516483500001</v>
      </c>
      <c r="P31" s="254">
        <v>56</v>
      </c>
      <c r="Q31" s="254">
        <v>-11.1111111111</v>
      </c>
      <c r="R31">
        <v>3</v>
      </c>
      <c r="S31" t="s">
        <v>537</v>
      </c>
    </row>
    <row r="32" spans="1:19" x14ac:dyDescent="0.2">
      <c r="A32" s="197" t="s">
        <v>118</v>
      </c>
      <c r="B32" s="342">
        <v>27</v>
      </c>
      <c r="C32" s="254">
        <v>-3.5714285713999998</v>
      </c>
      <c r="D32" s="254">
        <v>17</v>
      </c>
      <c r="E32" s="254">
        <v>41.666666666700003</v>
      </c>
      <c r="F32" s="342">
        <v>28</v>
      </c>
      <c r="G32" s="254">
        <v>3.7037037037</v>
      </c>
      <c r="H32" s="254">
        <v>12</v>
      </c>
      <c r="I32" s="254">
        <v>-20</v>
      </c>
      <c r="J32" s="254">
        <v>25</v>
      </c>
      <c r="K32" s="254">
        <v>0</v>
      </c>
      <c r="L32" s="254">
        <v>21</v>
      </c>
      <c r="M32" s="254">
        <v>16.666666666699999</v>
      </c>
      <c r="N32" s="254">
        <v>25</v>
      </c>
      <c r="O32" s="254">
        <v>-19.354838709700001</v>
      </c>
      <c r="P32" s="254">
        <v>18</v>
      </c>
      <c r="Q32" s="254">
        <v>0</v>
      </c>
      <c r="R32">
        <v>3</v>
      </c>
      <c r="S32" t="s">
        <v>537</v>
      </c>
    </row>
    <row r="33" spans="1:19" x14ac:dyDescent="0.2">
      <c r="A33" s="197" t="s">
        <v>119</v>
      </c>
      <c r="B33" s="342">
        <v>136</v>
      </c>
      <c r="C33" s="254">
        <v>6.25</v>
      </c>
      <c r="D33" s="342">
        <v>90</v>
      </c>
      <c r="E33" s="254">
        <v>13.9240506329</v>
      </c>
      <c r="F33" s="342">
        <v>128</v>
      </c>
      <c r="G33" s="254">
        <v>8.4745762712000001</v>
      </c>
      <c r="H33" s="342">
        <v>79</v>
      </c>
      <c r="I33" s="254">
        <v>2.5974025973999999</v>
      </c>
      <c r="J33" s="254">
        <v>120</v>
      </c>
      <c r="K33" s="254">
        <v>-18.367346938800001</v>
      </c>
      <c r="L33" s="254">
        <v>100</v>
      </c>
      <c r="M33" s="254">
        <v>-1.9607843137000001</v>
      </c>
      <c r="N33" s="254">
        <v>147</v>
      </c>
      <c r="O33" s="254">
        <v>-13.017751479299999</v>
      </c>
      <c r="P33" s="254">
        <v>102</v>
      </c>
      <c r="Q33" s="254">
        <v>-12.068965517200001</v>
      </c>
      <c r="R33">
        <v>3</v>
      </c>
      <c r="S33" t="s">
        <v>537</v>
      </c>
    </row>
    <row r="34" spans="1:19" x14ac:dyDescent="0.2">
      <c r="A34" s="197" t="s">
        <v>120</v>
      </c>
      <c r="B34" s="342">
        <v>30</v>
      </c>
      <c r="C34" s="254">
        <v>-45.4545454545</v>
      </c>
      <c r="D34" s="342">
        <v>20</v>
      </c>
      <c r="E34" s="254">
        <v>-48.717948717900001</v>
      </c>
      <c r="F34" s="342">
        <v>55</v>
      </c>
      <c r="G34" s="254">
        <v>-9.8360655737999991</v>
      </c>
      <c r="H34" s="342">
        <v>39</v>
      </c>
      <c r="I34" s="254">
        <v>18.181818181800001</v>
      </c>
      <c r="J34" s="254">
        <v>51</v>
      </c>
      <c r="K34" s="254">
        <v>0</v>
      </c>
      <c r="L34" s="254">
        <v>47</v>
      </c>
      <c r="M34" s="254">
        <v>-6</v>
      </c>
      <c r="N34" s="254">
        <v>51</v>
      </c>
      <c r="O34" s="254">
        <v>-15</v>
      </c>
      <c r="P34" s="254">
        <v>50</v>
      </c>
      <c r="Q34" s="254">
        <v>61.290322580599998</v>
      </c>
      <c r="R34">
        <v>3</v>
      </c>
      <c r="S34" t="s">
        <v>537</v>
      </c>
    </row>
    <row r="35" spans="1:19" x14ac:dyDescent="0.2">
      <c r="A35" s="197" t="s">
        <v>121</v>
      </c>
      <c r="B35" s="342">
        <v>42</v>
      </c>
      <c r="C35" s="254">
        <v>40</v>
      </c>
      <c r="D35" s="342">
        <v>26</v>
      </c>
      <c r="E35" s="254">
        <v>44.444444444399998</v>
      </c>
      <c r="F35" s="342">
        <v>30</v>
      </c>
      <c r="G35" s="254">
        <v>-33.333333333299997</v>
      </c>
      <c r="H35" s="342">
        <v>18</v>
      </c>
      <c r="I35" s="254">
        <v>-28</v>
      </c>
      <c r="J35" s="254">
        <v>16</v>
      </c>
      <c r="K35" s="254">
        <v>77.777777777799997</v>
      </c>
      <c r="L35" s="254">
        <v>14</v>
      </c>
      <c r="M35" s="254">
        <v>55.555555555600002</v>
      </c>
      <c r="N35" s="254">
        <v>9</v>
      </c>
      <c r="O35" s="254">
        <v>28.571428571399998</v>
      </c>
      <c r="P35" s="254">
        <v>9</v>
      </c>
      <c r="Q35" s="254">
        <v>125</v>
      </c>
      <c r="R35">
        <v>3</v>
      </c>
      <c r="S35" t="s">
        <v>537</v>
      </c>
    </row>
    <row r="36" spans="1:19" x14ac:dyDescent="0.2">
      <c r="A36" s="197" t="s">
        <v>122</v>
      </c>
      <c r="B36" s="342">
        <v>0</v>
      </c>
      <c r="C36" s="254">
        <v>0</v>
      </c>
      <c r="D36" s="342">
        <v>0</v>
      </c>
      <c r="E36" s="254">
        <v>0</v>
      </c>
      <c r="F36" s="342">
        <v>0</v>
      </c>
      <c r="G36" s="254">
        <v>-100</v>
      </c>
      <c r="H36" s="342">
        <v>0</v>
      </c>
      <c r="I36" s="254">
        <v>0</v>
      </c>
      <c r="J36" s="254">
        <v>0</v>
      </c>
      <c r="K36" s="254">
        <v>0</v>
      </c>
      <c r="L36" s="254">
        <v>0</v>
      </c>
      <c r="M36" s="254">
        <v>0</v>
      </c>
      <c r="N36" s="254">
        <v>0</v>
      </c>
      <c r="O36" s="254">
        <v>0</v>
      </c>
      <c r="P36" s="254">
        <v>0</v>
      </c>
      <c r="Q36" s="254">
        <v>0</v>
      </c>
      <c r="R36">
        <v>3</v>
      </c>
      <c r="S36" t="s">
        <v>537</v>
      </c>
    </row>
    <row r="37" spans="1:19" x14ac:dyDescent="0.2">
      <c r="A37" s="197" t="s">
        <v>123</v>
      </c>
      <c r="B37" s="342">
        <v>0</v>
      </c>
      <c r="C37" s="254">
        <v>0</v>
      </c>
      <c r="D37" s="342">
        <v>0</v>
      </c>
      <c r="E37" s="254">
        <v>0</v>
      </c>
      <c r="F37" s="342">
        <v>0</v>
      </c>
      <c r="G37" s="254">
        <v>0</v>
      </c>
      <c r="H37" s="342">
        <v>0</v>
      </c>
      <c r="I37" s="254">
        <v>0</v>
      </c>
      <c r="J37" s="254">
        <v>0</v>
      </c>
      <c r="K37" s="254">
        <v>0</v>
      </c>
      <c r="L37" s="254">
        <v>0</v>
      </c>
      <c r="M37" s="254">
        <v>0</v>
      </c>
      <c r="N37" s="254">
        <v>0</v>
      </c>
      <c r="O37" s="254">
        <v>0</v>
      </c>
      <c r="P37" s="254">
        <v>0</v>
      </c>
      <c r="Q37" s="254">
        <v>0</v>
      </c>
      <c r="R37">
        <v>3</v>
      </c>
      <c r="S37" t="s">
        <v>537</v>
      </c>
    </row>
    <row r="38" spans="1:19" x14ac:dyDescent="0.2">
      <c r="A38" s="197" t="s">
        <v>124</v>
      </c>
      <c r="B38" s="342" t="s">
        <v>535</v>
      </c>
      <c r="C38" s="254">
        <v>-66.666666666699996</v>
      </c>
      <c r="D38" s="342" t="s">
        <v>535</v>
      </c>
      <c r="E38" s="254">
        <v>-83.333333333300004</v>
      </c>
      <c r="F38" s="342">
        <v>6</v>
      </c>
      <c r="G38" s="254">
        <v>50</v>
      </c>
      <c r="H38" s="342">
        <v>6</v>
      </c>
      <c r="I38" s="254">
        <v>200</v>
      </c>
      <c r="J38" s="254">
        <v>0</v>
      </c>
      <c r="K38" s="254">
        <v>0</v>
      </c>
      <c r="L38" s="254">
        <v>0</v>
      </c>
      <c r="M38" s="254">
        <v>0</v>
      </c>
      <c r="N38" s="254">
        <v>0</v>
      </c>
      <c r="O38" s="254">
        <v>0</v>
      </c>
      <c r="P38" s="254">
        <v>0</v>
      </c>
      <c r="Q38" s="254">
        <v>0</v>
      </c>
      <c r="R38">
        <v>3</v>
      </c>
      <c r="S38" t="s">
        <v>537</v>
      </c>
    </row>
    <row r="39" spans="1:19" x14ac:dyDescent="0.2">
      <c r="A39" s="197" t="s">
        <v>125</v>
      </c>
      <c r="B39" s="254" t="s">
        <v>535</v>
      </c>
      <c r="C39" s="254">
        <v>-50</v>
      </c>
      <c r="D39" s="254">
        <v>0</v>
      </c>
      <c r="E39" s="254">
        <v>-100</v>
      </c>
      <c r="F39" s="254" t="s">
        <v>535</v>
      </c>
      <c r="G39" s="254">
        <v>0</v>
      </c>
      <c r="H39" s="254" t="s">
        <v>535</v>
      </c>
      <c r="I39" s="254">
        <v>-50</v>
      </c>
      <c r="J39" s="254" t="s">
        <v>535</v>
      </c>
      <c r="K39" s="254">
        <v>0</v>
      </c>
      <c r="L39" s="254" t="s">
        <v>535</v>
      </c>
      <c r="M39" s="254">
        <v>0</v>
      </c>
      <c r="N39" s="254" t="s">
        <v>535</v>
      </c>
      <c r="O39" s="254">
        <v>-66.666666666699996</v>
      </c>
      <c r="P39" s="254" t="s">
        <v>535</v>
      </c>
      <c r="Q39" s="254">
        <v>-66.666666666699996</v>
      </c>
      <c r="R39">
        <v>3</v>
      </c>
      <c r="S39" t="s">
        <v>537</v>
      </c>
    </row>
    <row r="40" spans="1:19" x14ac:dyDescent="0.2">
      <c r="A40" s="197" t="s">
        <v>126</v>
      </c>
      <c r="B40" s="254">
        <v>4</v>
      </c>
      <c r="C40" s="254">
        <v>0</v>
      </c>
      <c r="D40" s="254">
        <v>3</v>
      </c>
      <c r="E40" s="254">
        <v>0</v>
      </c>
      <c r="F40" s="254">
        <v>4</v>
      </c>
      <c r="G40" s="254">
        <v>0</v>
      </c>
      <c r="H40" s="254">
        <v>3</v>
      </c>
      <c r="I40" s="254">
        <v>0</v>
      </c>
      <c r="J40" s="254">
        <v>0</v>
      </c>
      <c r="K40" s="254">
        <v>0</v>
      </c>
      <c r="L40" s="254">
        <v>0</v>
      </c>
      <c r="M40" s="254">
        <v>0</v>
      </c>
      <c r="N40" s="254">
        <v>0</v>
      </c>
      <c r="O40" s="254">
        <v>-100</v>
      </c>
      <c r="P40" s="254">
        <v>0</v>
      </c>
      <c r="Q40" s="254">
        <v>-100</v>
      </c>
      <c r="R40">
        <v>3</v>
      </c>
      <c r="S40" t="s">
        <v>537</v>
      </c>
    </row>
    <row r="41" spans="1:19" x14ac:dyDescent="0.2">
      <c r="A41" s="197" t="s">
        <v>127</v>
      </c>
      <c r="B41" s="254">
        <v>21</v>
      </c>
      <c r="C41" s="254">
        <v>0</v>
      </c>
      <c r="D41" s="254">
        <v>12</v>
      </c>
      <c r="E41" s="254">
        <v>-25</v>
      </c>
      <c r="F41" s="254">
        <v>21</v>
      </c>
      <c r="G41" s="254">
        <v>5</v>
      </c>
      <c r="H41" s="254">
        <v>16</v>
      </c>
      <c r="I41" s="254">
        <v>45.4545454545</v>
      </c>
      <c r="J41" s="254">
        <v>34</v>
      </c>
      <c r="K41" s="254">
        <v>-20.930232558099998</v>
      </c>
      <c r="L41" s="254">
        <v>23</v>
      </c>
      <c r="M41" s="254">
        <v>-39.473684210499997</v>
      </c>
      <c r="N41" s="254">
        <v>43</v>
      </c>
      <c r="O41" s="254">
        <v>-24.561403508800002</v>
      </c>
      <c r="P41" s="254">
        <v>38</v>
      </c>
      <c r="Q41" s="254">
        <v>-9.5238095238000007</v>
      </c>
      <c r="R41">
        <v>3</v>
      </c>
      <c r="S41" t="s">
        <v>537</v>
      </c>
    </row>
    <row r="42" spans="1:19" x14ac:dyDescent="0.2">
      <c r="A42" s="197" t="s">
        <v>128</v>
      </c>
      <c r="B42" s="254">
        <v>31</v>
      </c>
      <c r="C42" s="254">
        <v>24</v>
      </c>
      <c r="D42" s="254">
        <v>20</v>
      </c>
      <c r="E42" s="254">
        <v>25</v>
      </c>
      <c r="F42" s="254">
        <v>25</v>
      </c>
      <c r="G42" s="254">
        <v>-19.354838709700001</v>
      </c>
      <c r="H42" s="254">
        <v>16</v>
      </c>
      <c r="I42" s="254">
        <v>-11.1111111111</v>
      </c>
      <c r="J42" s="254">
        <v>59</v>
      </c>
      <c r="K42" s="254">
        <v>-25.316455696199998</v>
      </c>
      <c r="L42" s="254">
        <v>35</v>
      </c>
      <c r="M42" s="254">
        <v>-37.5</v>
      </c>
      <c r="N42" s="254">
        <v>79</v>
      </c>
      <c r="O42" s="254">
        <v>92.682926829300001</v>
      </c>
      <c r="P42" s="254">
        <v>56</v>
      </c>
      <c r="Q42" s="254">
        <v>166.6666666667</v>
      </c>
      <c r="R42">
        <v>3</v>
      </c>
      <c r="S42" t="s">
        <v>537</v>
      </c>
    </row>
    <row r="43" spans="1:19" x14ac:dyDescent="0.2">
      <c r="A43" s="197" t="s">
        <v>129</v>
      </c>
      <c r="B43" s="254" t="s">
        <v>535</v>
      </c>
      <c r="C43" s="254">
        <v>0</v>
      </c>
      <c r="D43" s="254" t="s">
        <v>535</v>
      </c>
      <c r="E43" s="254">
        <v>0</v>
      </c>
      <c r="F43" s="254">
        <v>0</v>
      </c>
      <c r="G43" s="254">
        <v>-100</v>
      </c>
      <c r="H43" s="254">
        <v>0</v>
      </c>
      <c r="I43" s="254">
        <v>-100</v>
      </c>
      <c r="J43" s="254">
        <v>0</v>
      </c>
      <c r="K43" s="254">
        <v>0</v>
      </c>
      <c r="L43" s="254">
        <v>0</v>
      </c>
      <c r="M43" s="254">
        <v>0</v>
      </c>
      <c r="N43" s="254">
        <v>0</v>
      </c>
      <c r="O43" s="254">
        <v>-100</v>
      </c>
      <c r="P43" s="254">
        <v>0</v>
      </c>
      <c r="Q43" s="254">
        <v>-100</v>
      </c>
      <c r="R43">
        <v>3</v>
      </c>
      <c r="S43" t="s">
        <v>537</v>
      </c>
    </row>
    <row r="44" spans="1:19" x14ac:dyDescent="0.2">
      <c r="A44" s="197" t="s">
        <v>130</v>
      </c>
      <c r="B44" s="342">
        <v>3</v>
      </c>
      <c r="C44" s="254">
        <v>50</v>
      </c>
      <c r="D44" s="342">
        <v>3</v>
      </c>
      <c r="E44" s="254">
        <v>50</v>
      </c>
      <c r="F44" s="342" t="s">
        <v>535</v>
      </c>
      <c r="G44" s="254">
        <v>-60</v>
      </c>
      <c r="H44" s="342" t="s">
        <v>535</v>
      </c>
      <c r="I44" s="254">
        <v>-50</v>
      </c>
      <c r="J44" s="254">
        <v>8</v>
      </c>
      <c r="K44" s="254" t="s">
        <v>536</v>
      </c>
      <c r="L44" s="254">
        <v>6</v>
      </c>
      <c r="M44" s="254" t="s">
        <v>536</v>
      </c>
      <c r="N44" s="254" t="s">
        <v>535</v>
      </c>
      <c r="O44" s="254">
        <v>-75</v>
      </c>
      <c r="P44" s="254" t="s">
        <v>535</v>
      </c>
      <c r="Q44" s="254">
        <v>-85.714285714300004</v>
      </c>
      <c r="R44">
        <v>3</v>
      </c>
      <c r="S44" t="s">
        <v>537</v>
      </c>
    </row>
    <row r="45" spans="1:19" x14ac:dyDescent="0.2">
      <c r="A45" s="197" t="s">
        <v>131</v>
      </c>
      <c r="B45" s="342">
        <v>36</v>
      </c>
      <c r="C45" s="254">
        <v>-32.075471698100003</v>
      </c>
      <c r="D45" s="342">
        <v>20</v>
      </c>
      <c r="E45" s="254">
        <v>-47.368421052599999</v>
      </c>
      <c r="F45" s="342">
        <v>53</v>
      </c>
      <c r="G45" s="254">
        <v>0</v>
      </c>
      <c r="H45" s="342">
        <v>38</v>
      </c>
      <c r="I45" s="254">
        <v>22.580645161300001</v>
      </c>
      <c r="J45" s="254">
        <v>77</v>
      </c>
      <c r="K45" s="254">
        <v>-2.5316455696000002</v>
      </c>
      <c r="L45" s="254">
        <v>60</v>
      </c>
      <c r="M45" s="254">
        <v>-1.6393442623000001</v>
      </c>
      <c r="N45" s="254">
        <v>79</v>
      </c>
      <c r="O45" s="254">
        <v>-3.6585365853999998</v>
      </c>
      <c r="P45" s="254">
        <v>61</v>
      </c>
      <c r="Q45" s="254">
        <v>-6.1538461538</v>
      </c>
      <c r="R45">
        <v>3</v>
      </c>
      <c r="S45" t="s">
        <v>537</v>
      </c>
    </row>
    <row r="46" spans="1:19" x14ac:dyDescent="0.2">
      <c r="A46" s="197" t="s">
        <v>132</v>
      </c>
      <c r="B46" s="342">
        <v>11</v>
      </c>
      <c r="C46" s="254">
        <v>22.222222222199999</v>
      </c>
      <c r="D46" s="342">
        <v>4</v>
      </c>
      <c r="E46" s="254">
        <v>-33.333333333299997</v>
      </c>
      <c r="F46" s="342">
        <v>9</v>
      </c>
      <c r="G46" s="254">
        <v>-47.058823529400001</v>
      </c>
      <c r="H46" s="342">
        <v>6</v>
      </c>
      <c r="I46" s="254">
        <v>-53.846153846199996</v>
      </c>
      <c r="J46" s="254">
        <v>32</v>
      </c>
      <c r="K46" s="254">
        <v>3.2258064516</v>
      </c>
      <c r="L46" s="254">
        <v>26</v>
      </c>
      <c r="M46" s="254">
        <v>8.3333333333000006</v>
      </c>
      <c r="N46" s="254">
        <v>31</v>
      </c>
      <c r="O46" s="254">
        <v>-3.125</v>
      </c>
      <c r="P46" s="254">
        <v>24</v>
      </c>
      <c r="Q46" s="254">
        <v>-11.1111111111</v>
      </c>
      <c r="R46">
        <v>3</v>
      </c>
      <c r="S46" t="s">
        <v>537</v>
      </c>
    </row>
    <row r="47" spans="1:19" x14ac:dyDescent="0.2">
      <c r="A47" s="197" t="s">
        <v>133</v>
      </c>
      <c r="B47" s="254">
        <v>28</v>
      </c>
      <c r="C47" s="254">
        <v>64.705882352900005</v>
      </c>
      <c r="D47" s="254">
        <v>16</v>
      </c>
      <c r="E47" s="254">
        <v>33.333333333299997</v>
      </c>
      <c r="F47" s="254">
        <v>17</v>
      </c>
      <c r="G47" s="254">
        <v>-10.5263157895</v>
      </c>
      <c r="H47" s="254">
        <v>12</v>
      </c>
      <c r="I47" s="254">
        <v>-7.6923076923</v>
      </c>
      <c r="J47" s="254">
        <v>4</v>
      </c>
      <c r="K47" s="254">
        <v>-33.333333333299997</v>
      </c>
      <c r="L47" s="254">
        <v>3</v>
      </c>
      <c r="M47" s="254">
        <v>-50</v>
      </c>
      <c r="N47" s="254">
        <v>6</v>
      </c>
      <c r="O47" s="254">
        <v>-40</v>
      </c>
      <c r="P47" s="254">
        <v>6</v>
      </c>
      <c r="Q47" s="254">
        <v>-14.285714285699999</v>
      </c>
      <c r="R47">
        <v>3</v>
      </c>
      <c r="S47" t="s">
        <v>537</v>
      </c>
    </row>
    <row r="48" spans="1:19" x14ac:dyDescent="0.2">
      <c r="A48" s="197" t="s">
        <v>134</v>
      </c>
      <c r="B48" s="254">
        <v>61</v>
      </c>
      <c r="C48" s="254">
        <v>24.489795918399999</v>
      </c>
      <c r="D48" s="254">
        <v>47</v>
      </c>
      <c r="E48" s="254">
        <v>34.285714285700003</v>
      </c>
      <c r="F48" s="254">
        <v>49</v>
      </c>
      <c r="G48" s="254">
        <v>-33.783783783799997</v>
      </c>
      <c r="H48" s="254">
        <v>35</v>
      </c>
      <c r="I48" s="254">
        <v>-36.363636363600001</v>
      </c>
      <c r="J48" s="254">
        <v>48</v>
      </c>
      <c r="K48" s="254">
        <v>14.285714285699999</v>
      </c>
      <c r="L48" s="254">
        <v>35</v>
      </c>
      <c r="M48" s="254">
        <v>-7.8947368421000004</v>
      </c>
      <c r="N48" s="254">
        <v>42</v>
      </c>
      <c r="O48" s="254">
        <v>-14.285714285699999</v>
      </c>
      <c r="P48" s="254">
        <v>38</v>
      </c>
      <c r="Q48" s="254">
        <v>0</v>
      </c>
      <c r="R48">
        <v>3</v>
      </c>
      <c r="S48" t="s">
        <v>537</v>
      </c>
    </row>
    <row r="49" spans="1:19" x14ac:dyDescent="0.2">
      <c r="A49" s="197" t="s">
        <v>135</v>
      </c>
      <c r="B49" s="342">
        <v>12</v>
      </c>
      <c r="C49" s="254">
        <v>9.0909090909000003</v>
      </c>
      <c r="D49" s="342">
        <v>10</v>
      </c>
      <c r="E49" s="254">
        <v>42.857142857100001</v>
      </c>
      <c r="F49" s="342">
        <v>11</v>
      </c>
      <c r="G49" s="254">
        <v>22.222222222199999</v>
      </c>
      <c r="H49" s="342">
        <v>7</v>
      </c>
      <c r="I49" s="254">
        <v>0</v>
      </c>
      <c r="J49" s="254">
        <v>19</v>
      </c>
      <c r="K49" s="254">
        <v>5.5555555555999998</v>
      </c>
      <c r="L49" s="254">
        <v>11</v>
      </c>
      <c r="M49" s="254">
        <v>-35.294117647100002</v>
      </c>
      <c r="N49" s="254">
        <v>18</v>
      </c>
      <c r="O49" s="254">
        <v>125</v>
      </c>
      <c r="P49" s="254">
        <v>17</v>
      </c>
      <c r="Q49" s="254">
        <v>183.3333333333</v>
      </c>
      <c r="R49">
        <v>3</v>
      </c>
      <c r="S49" t="s">
        <v>537</v>
      </c>
    </row>
    <row r="50" spans="1:19" x14ac:dyDescent="0.2">
      <c r="A50" s="197" t="s">
        <v>136</v>
      </c>
      <c r="B50" s="342">
        <v>0</v>
      </c>
      <c r="C50" s="254">
        <v>0</v>
      </c>
      <c r="D50" s="254">
        <v>0</v>
      </c>
      <c r="E50" s="254">
        <v>0</v>
      </c>
      <c r="F50" s="342">
        <v>0</v>
      </c>
      <c r="G50" s="254">
        <v>0</v>
      </c>
      <c r="H50" s="254">
        <v>0</v>
      </c>
      <c r="I50" s="254">
        <v>0</v>
      </c>
      <c r="J50" s="254">
        <v>0</v>
      </c>
      <c r="K50" s="254">
        <v>0</v>
      </c>
      <c r="L50" s="254">
        <v>0</v>
      </c>
      <c r="M50" s="254">
        <v>0</v>
      </c>
      <c r="N50" s="254">
        <v>0</v>
      </c>
      <c r="O50" s="254">
        <v>0</v>
      </c>
      <c r="P50" s="254">
        <v>0</v>
      </c>
      <c r="Q50" s="254">
        <v>0</v>
      </c>
      <c r="R50">
        <v>3</v>
      </c>
      <c r="S50" t="s">
        <v>537</v>
      </c>
    </row>
    <row r="51" spans="1:19" x14ac:dyDescent="0.2">
      <c r="A51" s="197" t="s">
        <v>137</v>
      </c>
      <c r="B51" s="342">
        <v>117</v>
      </c>
      <c r="C51" s="254">
        <v>23.157894736799999</v>
      </c>
      <c r="D51" s="254">
        <v>74</v>
      </c>
      <c r="E51" s="254">
        <v>13.8461538462</v>
      </c>
      <c r="F51" s="342">
        <v>95</v>
      </c>
      <c r="G51" s="254">
        <v>-5.9405940594000004</v>
      </c>
      <c r="H51" s="254">
        <v>65</v>
      </c>
      <c r="I51" s="254">
        <v>3.1746031746000001</v>
      </c>
      <c r="J51" s="254">
        <v>71</v>
      </c>
      <c r="K51" s="254">
        <v>-5.3333333332999997</v>
      </c>
      <c r="L51" s="254">
        <v>59</v>
      </c>
      <c r="M51" s="254">
        <v>-16.9014084507</v>
      </c>
      <c r="N51" s="254">
        <v>75</v>
      </c>
      <c r="O51" s="254">
        <v>1.3513513514</v>
      </c>
      <c r="P51" s="254">
        <v>71</v>
      </c>
      <c r="Q51" s="254">
        <v>29.090909090899999</v>
      </c>
      <c r="R51">
        <v>3</v>
      </c>
      <c r="S51" t="s">
        <v>537</v>
      </c>
    </row>
    <row r="52" spans="1:19" x14ac:dyDescent="0.2">
      <c r="A52" s="197" t="s">
        <v>138</v>
      </c>
      <c r="B52" s="342">
        <v>11</v>
      </c>
      <c r="C52" s="254">
        <v>-21.428571428600002</v>
      </c>
      <c r="D52" s="342">
        <v>6</v>
      </c>
      <c r="E52" s="254">
        <v>-25</v>
      </c>
      <c r="F52" s="342">
        <v>14</v>
      </c>
      <c r="G52" s="254">
        <v>-17.6470588235</v>
      </c>
      <c r="H52" s="342">
        <v>8</v>
      </c>
      <c r="I52" s="254">
        <v>-20</v>
      </c>
      <c r="J52" s="254">
        <v>28</v>
      </c>
      <c r="K52" s="254">
        <v>12</v>
      </c>
      <c r="L52" s="254">
        <v>18</v>
      </c>
      <c r="M52" s="254">
        <v>5.8823529411999997</v>
      </c>
      <c r="N52" s="254">
        <v>25</v>
      </c>
      <c r="O52" s="254">
        <v>8.6956521738999992</v>
      </c>
      <c r="P52" s="254">
        <v>17</v>
      </c>
      <c r="Q52" s="254">
        <v>-15</v>
      </c>
      <c r="R52">
        <v>3</v>
      </c>
      <c r="S52" t="s">
        <v>537</v>
      </c>
    </row>
    <row r="53" spans="1:19" x14ac:dyDescent="0.2">
      <c r="A53" s="197" t="s">
        <v>139</v>
      </c>
      <c r="B53" s="342">
        <v>11</v>
      </c>
      <c r="C53" s="254">
        <v>37.5</v>
      </c>
      <c r="D53" s="342">
        <v>8</v>
      </c>
      <c r="E53" s="254">
        <v>100</v>
      </c>
      <c r="F53" s="342">
        <v>8</v>
      </c>
      <c r="G53" s="254">
        <v>-46.666666666700003</v>
      </c>
      <c r="H53" s="342">
        <v>4</v>
      </c>
      <c r="I53" s="254">
        <v>-66.666666666699996</v>
      </c>
      <c r="J53" s="254">
        <v>5</v>
      </c>
      <c r="K53" s="254">
        <v>25</v>
      </c>
      <c r="L53" s="254" t="s">
        <v>535</v>
      </c>
      <c r="M53" s="254">
        <v>0</v>
      </c>
      <c r="N53" s="254">
        <v>4</v>
      </c>
      <c r="O53" s="254">
        <v>-33.333333333299997</v>
      </c>
      <c r="P53" s="254" t="s">
        <v>535</v>
      </c>
      <c r="Q53" s="254">
        <v>0</v>
      </c>
      <c r="R53">
        <v>3</v>
      </c>
      <c r="S53" t="s">
        <v>537</v>
      </c>
    </row>
    <row r="54" spans="1:19" x14ac:dyDescent="0.2">
      <c r="A54" s="197" t="s">
        <v>140</v>
      </c>
      <c r="B54" s="254">
        <v>44</v>
      </c>
      <c r="C54" s="254">
        <v>10</v>
      </c>
      <c r="D54" s="254">
        <v>25</v>
      </c>
      <c r="E54" s="254">
        <v>4.1666666667000003</v>
      </c>
      <c r="F54" s="254">
        <v>40</v>
      </c>
      <c r="G54" s="254">
        <v>11.1111111111</v>
      </c>
      <c r="H54" s="254">
        <v>24</v>
      </c>
      <c r="I54" s="254">
        <v>14.285714285699999</v>
      </c>
      <c r="J54" s="254">
        <v>13</v>
      </c>
      <c r="K54" s="254">
        <v>-18.75</v>
      </c>
      <c r="L54" s="254">
        <v>8</v>
      </c>
      <c r="M54" s="254">
        <v>-42.857142857100001</v>
      </c>
      <c r="N54" s="254">
        <v>16</v>
      </c>
      <c r="O54" s="254">
        <v>23.076923076900002</v>
      </c>
      <c r="P54" s="254">
        <v>14</v>
      </c>
      <c r="Q54" s="254" t="s">
        <v>536</v>
      </c>
      <c r="R54">
        <v>3</v>
      </c>
      <c r="S54" t="s">
        <v>537</v>
      </c>
    </row>
    <row r="55" spans="1:19" x14ac:dyDescent="0.2">
      <c r="A55" s="197" t="s">
        <v>141</v>
      </c>
      <c r="B55" s="342" t="s">
        <v>535</v>
      </c>
      <c r="C55" s="254">
        <v>100</v>
      </c>
      <c r="D55" s="342" t="s">
        <v>535</v>
      </c>
      <c r="E55" s="254">
        <v>0</v>
      </c>
      <c r="F55" s="342" t="s">
        <v>535</v>
      </c>
      <c r="G55" s="254">
        <v>0</v>
      </c>
      <c r="H55" s="342">
        <v>0</v>
      </c>
      <c r="I55" s="254">
        <v>0</v>
      </c>
      <c r="J55" s="254" t="s">
        <v>535</v>
      </c>
      <c r="K55" s="254">
        <v>0</v>
      </c>
      <c r="L55" s="254" t="s">
        <v>535</v>
      </c>
      <c r="M55" s="254">
        <v>0</v>
      </c>
      <c r="N55" s="254" t="s">
        <v>535</v>
      </c>
      <c r="O55" s="254">
        <v>-66.666666666699996</v>
      </c>
      <c r="P55" s="254" t="s">
        <v>535</v>
      </c>
      <c r="Q55" s="254">
        <v>0</v>
      </c>
      <c r="R55">
        <v>3</v>
      </c>
      <c r="S55" t="s">
        <v>537</v>
      </c>
    </row>
    <row r="56" spans="1:19" x14ac:dyDescent="0.2">
      <c r="A56" s="197" t="s">
        <v>142</v>
      </c>
      <c r="B56" s="342">
        <v>3</v>
      </c>
      <c r="C56" s="254">
        <v>-40</v>
      </c>
      <c r="D56" s="254">
        <v>3</v>
      </c>
      <c r="E56" s="254">
        <v>-25</v>
      </c>
      <c r="F56" s="342">
        <v>5</v>
      </c>
      <c r="G56" s="254">
        <v>150</v>
      </c>
      <c r="H56" s="254">
        <v>4</v>
      </c>
      <c r="I56" s="254">
        <v>100</v>
      </c>
      <c r="J56" s="254" t="s">
        <v>535</v>
      </c>
      <c r="K56" s="254">
        <v>-75</v>
      </c>
      <c r="L56" s="254" t="s">
        <v>535</v>
      </c>
      <c r="M56" s="254">
        <v>-50</v>
      </c>
      <c r="N56" s="254">
        <v>4</v>
      </c>
      <c r="O56" s="254" t="s">
        <v>536</v>
      </c>
      <c r="P56" s="254" t="s">
        <v>535</v>
      </c>
      <c r="Q56" s="254">
        <v>100</v>
      </c>
      <c r="R56">
        <v>3</v>
      </c>
      <c r="S56" t="s">
        <v>537</v>
      </c>
    </row>
    <row r="57" spans="1:19" x14ac:dyDescent="0.2">
      <c r="A57" s="254" t="s">
        <v>143</v>
      </c>
      <c r="B57" s="342">
        <v>80</v>
      </c>
      <c r="C57" s="254">
        <v>-4.7619047619000003</v>
      </c>
      <c r="D57" s="342">
        <v>43</v>
      </c>
      <c r="E57" s="254">
        <v>-8.5106382978999999</v>
      </c>
      <c r="F57" s="342">
        <v>84</v>
      </c>
      <c r="G57" s="254">
        <v>-10.638297872300001</v>
      </c>
      <c r="H57" s="342">
        <v>47</v>
      </c>
      <c r="I57" s="254">
        <v>-21.666666666699999</v>
      </c>
      <c r="J57" s="254">
        <v>105</v>
      </c>
      <c r="K57" s="254">
        <v>7.1428571428999996</v>
      </c>
      <c r="L57" s="254">
        <v>63</v>
      </c>
      <c r="M57" s="254">
        <v>21.1538461538</v>
      </c>
      <c r="N57" s="254">
        <v>98</v>
      </c>
      <c r="O57" s="254">
        <v>22.5</v>
      </c>
      <c r="P57" s="254">
        <v>52</v>
      </c>
      <c r="Q57" s="254">
        <v>-21.212121212100001</v>
      </c>
      <c r="R57">
        <v>3</v>
      </c>
      <c r="S57" t="s">
        <v>537</v>
      </c>
    </row>
    <row r="58" spans="1:19" x14ac:dyDescent="0.2">
      <c r="A58" s="254" t="s">
        <v>144</v>
      </c>
      <c r="B58" s="342">
        <v>5</v>
      </c>
      <c r="C58" s="254">
        <v>150</v>
      </c>
      <c r="D58" s="254" t="s">
        <v>535</v>
      </c>
      <c r="E58" s="254">
        <v>0</v>
      </c>
      <c r="F58" s="342" t="s">
        <v>535</v>
      </c>
      <c r="G58" s="254">
        <v>-66.666666666699996</v>
      </c>
      <c r="H58" s="254" t="s">
        <v>535</v>
      </c>
      <c r="I58" s="254">
        <v>-50</v>
      </c>
      <c r="J58" s="254">
        <v>17</v>
      </c>
      <c r="K58" s="254">
        <v>-26.086956521699999</v>
      </c>
      <c r="L58" s="254">
        <v>15</v>
      </c>
      <c r="M58" s="254">
        <v>-25</v>
      </c>
      <c r="N58" s="254">
        <v>23</v>
      </c>
      <c r="O58" s="254">
        <v>21.052631578900002</v>
      </c>
      <c r="P58" s="254">
        <v>20</v>
      </c>
      <c r="Q58" s="254">
        <v>11.1111111111</v>
      </c>
      <c r="R58">
        <v>3</v>
      </c>
      <c r="S58" t="s">
        <v>537</v>
      </c>
    </row>
    <row r="59" spans="1:19" x14ac:dyDescent="0.2">
      <c r="A59" s="254" t="s">
        <v>505</v>
      </c>
      <c r="B59" s="342" t="s">
        <v>535</v>
      </c>
      <c r="C59" s="254">
        <v>0</v>
      </c>
      <c r="D59" s="342" t="s">
        <v>535</v>
      </c>
      <c r="E59" s="254">
        <v>0</v>
      </c>
      <c r="F59" s="342">
        <v>0</v>
      </c>
      <c r="G59" s="254">
        <v>0</v>
      </c>
      <c r="H59" s="342">
        <v>0</v>
      </c>
      <c r="I59" s="254">
        <v>0</v>
      </c>
      <c r="J59" s="254">
        <v>0</v>
      </c>
      <c r="K59" s="254">
        <v>-100</v>
      </c>
      <c r="L59" s="254">
        <v>0</v>
      </c>
      <c r="M59" s="254">
        <v>-100</v>
      </c>
      <c r="N59" s="254" t="s">
        <v>535</v>
      </c>
      <c r="O59" s="254">
        <v>0</v>
      </c>
      <c r="P59" s="254" t="s">
        <v>535</v>
      </c>
      <c r="Q59" s="254">
        <v>0</v>
      </c>
      <c r="R59">
        <v>3</v>
      </c>
      <c r="S59" t="s">
        <v>537</v>
      </c>
    </row>
    <row r="60" spans="1:19" x14ac:dyDescent="0.2">
      <c r="A60" s="254" t="s">
        <v>145</v>
      </c>
      <c r="B60" s="254">
        <v>108</v>
      </c>
      <c r="C60" s="254">
        <v>8</v>
      </c>
      <c r="D60" s="254">
        <v>60</v>
      </c>
      <c r="E60" s="254">
        <v>-6.25</v>
      </c>
      <c r="F60" s="254">
        <v>100</v>
      </c>
      <c r="G60" s="254">
        <v>38.888888888899999</v>
      </c>
      <c r="H60" s="254">
        <v>64</v>
      </c>
      <c r="I60" s="254">
        <v>36.170212765999999</v>
      </c>
      <c r="J60" s="254">
        <v>31</v>
      </c>
      <c r="K60" s="254">
        <v>-27.906976744200001</v>
      </c>
      <c r="L60" s="254">
        <v>4</v>
      </c>
      <c r="M60" s="254">
        <v>-87.096774193499996</v>
      </c>
      <c r="N60" s="254">
        <v>43</v>
      </c>
      <c r="O60" s="254">
        <v>-17.307692307700002</v>
      </c>
      <c r="P60" s="254">
        <v>31</v>
      </c>
      <c r="Q60" s="254">
        <v>-3.125</v>
      </c>
      <c r="R60">
        <v>3</v>
      </c>
      <c r="S60" t="s">
        <v>537</v>
      </c>
    </row>
    <row r="61" spans="1:19" x14ac:dyDescent="0.2">
      <c r="A61" s="254" t="s">
        <v>146</v>
      </c>
      <c r="B61" s="254">
        <v>3</v>
      </c>
      <c r="C61" s="254">
        <v>-50</v>
      </c>
      <c r="D61" s="254">
        <v>3</v>
      </c>
      <c r="E61" s="254">
        <v>0</v>
      </c>
      <c r="F61" s="254">
        <v>6</v>
      </c>
      <c r="G61" s="254">
        <v>200</v>
      </c>
      <c r="H61" s="254">
        <v>3</v>
      </c>
      <c r="I61" s="254">
        <v>50</v>
      </c>
      <c r="J61" s="254">
        <v>4</v>
      </c>
      <c r="K61" s="254">
        <v>100</v>
      </c>
      <c r="L61" s="254">
        <v>3</v>
      </c>
      <c r="M61" s="254">
        <v>0</v>
      </c>
      <c r="N61" s="254" t="s">
        <v>535</v>
      </c>
      <c r="O61" s="254">
        <v>100</v>
      </c>
      <c r="P61" s="254">
        <v>0</v>
      </c>
      <c r="Q61" s="254">
        <v>0</v>
      </c>
      <c r="R61">
        <v>3</v>
      </c>
      <c r="S61" t="s">
        <v>537</v>
      </c>
    </row>
    <row r="62" spans="1:19" x14ac:dyDescent="0.2">
      <c r="A62" s="254" t="s">
        <v>147</v>
      </c>
      <c r="B62" s="342">
        <v>59</v>
      </c>
      <c r="C62" s="254">
        <v>-28.915662650600002</v>
      </c>
      <c r="D62" s="342">
        <v>38</v>
      </c>
      <c r="E62" s="254">
        <v>-30.909090909100001</v>
      </c>
      <c r="F62" s="342">
        <v>83</v>
      </c>
      <c r="G62" s="254">
        <v>-21.6981132075</v>
      </c>
      <c r="H62" s="342">
        <v>55</v>
      </c>
      <c r="I62" s="254">
        <v>-1.7857142856999999</v>
      </c>
      <c r="J62" s="254">
        <v>77</v>
      </c>
      <c r="K62" s="254">
        <v>-19.791666666699999</v>
      </c>
      <c r="L62" s="254">
        <v>61</v>
      </c>
      <c r="M62" s="254">
        <v>-15.277777777800001</v>
      </c>
      <c r="N62" s="254">
        <v>96</v>
      </c>
      <c r="O62" s="254">
        <v>-16.5217391304</v>
      </c>
      <c r="P62" s="254">
        <v>72</v>
      </c>
      <c r="Q62" s="254">
        <v>-2.7027027026999999</v>
      </c>
      <c r="R62">
        <v>3</v>
      </c>
      <c r="S62" t="s">
        <v>537</v>
      </c>
    </row>
    <row r="63" spans="1:19" x14ac:dyDescent="0.2">
      <c r="A63" s="254" t="s">
        <v>148</v>
      </c>
      <c r="B63" s="254">
        <v>0</v>
      </c>
      <c r="C63" s="254">
        <v>-100</v>
      </c>
      <c r="D63" s="254">
        <v>0</v>
      </c>
      <c r="E63" s="254">
        <v>-100</v>
      </c>
      <c r="F63" s="254" t="s">
        <v>535</v>
      </c>
      <c r="G63" s="254">
        <v>-50</v>
      </c>
      <c r="H63" s="254" t="s">
        <v>535</v>
      </c>
      <c r="I63" s="254">
        <v>0</v>
      </c>
      <c r="J63" s="254">
        <v>3</v>
      </c>
      <c r="K63" s="254">
        <v>0</v>
      </c>
      <c r="L63" s="254" t="s">
        <v>535</v>
      </c>
      <c r="M63" s="254">
        <v>0</v>
      </c>
      <c r="N63" s="254">
        <v>0</v>
      </c>
      <c r="O63" s="254">
        <v>-100</v>
      </c>
      <c r="P63" s="254">
        <v>0</v>
      </c>
      <c r="Q63" s="254">
        <v>-100</v>
      </c>
      <c r="R63">
        <v>3</v>
      </c>
      <c r="S63" t="s">
        <v>537</v>
      </c>
    </row>
    <row r="64" spans="1:19" x14ac:dyDescent="0.2">
      <c r="A64" s="254" t="s">
        <v>149</v>
      </c>
      <c r="B64" s="342">
        <v>3</v>
      </c>
      <c r="C64" s="254">
        <v>0</v>
      </c>
      <c r="D64" s="342">
        <v>3</v>
      </c>
      <c r="E64" s="254">
        <v>0</v>
      </c>
      <c r="F64" s="342">
        <v>0</v>
      </c>
      <c r="G64" s="254">
        <v>-100</v>
      </c>
      <c r="H64" s="342">
        <v>0</v>
      </c>
      <c r="I64" s="254">
        <v>-100</v>
      </c>
      <c r="J64" s="254" t="s">
        <v>535</v>
      </c>
      <c r="K64" s="254">
        <v>0</v>
      </c>
      <c r="L64" s="254">
        <v>0</v>
      </c>
      <c r="M64" s="254">
        <v>0</v>
      </c>
      <c r="N64" s="254">
        <v>0</v>
      </c>
      <c r="O64" s="254">
        <v>-100</v>
      </c>
      <c r="P64" s="254">
        <v>0</v>
      </c>
      <c r="Q64" s="254">
        <v>0</v>
      </c>
      <c r="R64">
        <v>3</v>
      </c>
      <c r="S64" t="s">
        <v>537</v>
      </c>
    </row>
    <row r="65" spans="1:19" x14ac:dyDescent="0.2">
      <c r="A65" s="254" t="s">
        <v>150</v>
      </c>
      <c r="B65" s="342">
        <v>16</v>
      </c>
      <c r="C65" s="254">
        <v>-5.8823529411999997</v>
      </c>
      <c r="D65" s="342">
        <v>7</v>
      </c>
      <c r="E65" s="254">
        <v>-30</v>
      </c>
      <c r="F65" s="342">
        <v>17</v>
      </c>
      <c r="G65" s="254">
        <v>-26.086956521699999</v>
      </c>
      <c r="H65" s="342">
        <v>10</v>
      </c>
      <c r="I65" s="254">
        <v>-44.444444444399998</v>
      </c>
      <c r="J65" s="254">
        <v>28</v>
      </c>
      <c r="K65" s="254">
        <v>-22.222222222199999</v>
      </c>
      <c r="L65" s="254">
        <v>25</v>
      </c>
      <c r="M65" s="254">
        <v>19.047619047600001</v>
      </c>
      <c r="N65" s="254">
        <v>36</v>
      </c>
      <c r="O65" s="254">
        <v>44</v>
      </c>
      <c r="P65" s="254">
        <v>21</v>
      </c>
      <c r="Q65" s="254">
        <v>50</v>
      </c>
      <c r="R65">
        <v>3</v>
      </c>
      <c r="S65" t="s">
        <v>537</v>
      </c>
    </row>
    <row r="66" spans="1:19" x14ac:dyDescent="0.2">
      <c r="A66" s="254" t="s">
        <v>151</v>
      </c>
      <c r="B66" s="254">
        <v>18</v>
      </c>
      <c r="C66" s="254">
        <v>20</v>
      </c>
      <c r="D66" s="254">
        <v>7</v>
      </c>
      <c r="E66" s="254">
        <v>-30</v>
      </c>
      <c r="F66" s="254">
        <v>15</v>
      </c>
      <c r="G66" s="254">
        <v>36.363636363600001</v>
      </c>
      <c r="H66" s="254">
        <v>10</v>
      </c>
      <c r="I66" s="254">
        <v>25</v>
      </c>
      <c r="J66" s="254">
        <v>24</v>
      </c>
      <c r="K66" s="254">
        <v>-7.6923076923</v>
      </c>
      <c r="L66" s="254">
        <v>24</v>
      </c>
      <c r="M66" s="254">
        <v>4.3478260869999996</v>
      </c>
      <c r="N66" s="254">
        <v>26</v>
      </c>
      <c r="O66" s="254">
        <v>-40.909090909100001</v>
      </c>
      <c r="P66" s="254">
        <v>23</v>
      </c>
      <c r="Q66" s="254">
        <v>-36.111111111100001</v>
      </c>
      <c r="R66">
        <v>3</v>
      </c>
      <c r="S66" t="s">
        <v>537</v>
      </c>
    </row>
    <row r="67" spans="1:19" x14ac:dyDescent="0.2">
      <c r="A67" s="254" t="s">
        <v>152</v>
      </c>
      <c r="B67" s="342">
        <v>6</v>
      </c>
      <c r="C67" s="254">
        <v>-45.4545454545</v>
      </c>
      <c r="D67" s="342">
        <v>5</v>
      </c>
      <c r="E67" s="254">
        <v>-50</v>
      </c>
      <c r="F67" s="342">
        <v>11</v>
      </c>
      <c r="G67" s="254">
        <v>37.5</v>
      </c>
      <c r="H67" s="342">
        <v>10</v>
      </c>
      <c r="I67" s="254">
        <v>100</v>
      </c>
      <c r="J67" s="254">
        <v>0</v>
      </c>
      <c r="K67" s="254">
        <v>0</v>
      </c>
      <c r="L67" s="254">
        <v>0</v>
      </c>
      <c r="M67" s="254">
        <v>0</v>
      </c>
      <c r="N67" s="254">
        <v>0</v>
      </c>
      <c r="O67" s="254">
        <v>0</v>
      </c>
      <c r="P67" s="254">
        <v>0</v>
      </c>
      <c r="Q67" s="254">
        <v>0</v>
      </c>
      <c r="R67">
        <v>3</v>
      </c>
      <c r="S67" t="s">
        <v>537</v>
      </c>
    </row>
    <row r="68" spans="1:19" x14ac:dyDescent="0.2">
      <c r="A68" s="254" t="s">
        <v>153</v>
      </c>
      <c r="B68" s="254" t="s">
        <v>535</v>
      </c>
      <c r="C68" s="254">
        <v>0</v>
      </c>
      <c r="D68" s="254" t="s">
        <v>535</v>
      </c>
      <c r="E68" s="254">
        <v>0</v>
      </c>
      <c r="F68" s="254">
        <v>0</v>
      </c>
      <c r="G68" s="254">
        <v>0</v>
      </c>
      <c r="H68" s="254">
        <v>0</v>
      </c>
      <c r="I68" s="254">
        <v>0</v>
      </c>
      <c r="J68" s="254" t="s">
        <v>535</v>
      </c>
      <c r="K68" s="254">
        <v>0</v>
      </c>
      <c r="L68" s="254" t="s">
        <v>535</v>
      </c>
      <c r="M68" s="254">
        <v>0</v>
      </c>
      <c r="N68" s="254">
        <v>0</v>
      </c>
      <c r="O68" s="254">
        <v>-100</v>
      </c>
      <c r="P68" s="254">
        <v>0</v>
      </c>
      <c r="Q68" s="254">
        <v>-100</v>
      </c>
      <c r="R68">
        <v>3</v>
      </c>
      <c r="S68" t="s">
        <v>537</v>
      </c>
    </row>
    <row r="69" spans="1:19" x14ac:dyDescent="0.2">
      <c r="A69" s="254" t="s">
        <v>154</v>
      </c>
      <c r="B69" s="254">
        <v>3</v>
      </c>
      <c r="C69" s="254">
        <v>200</v>
      </c>
      <c r="D69" s="254" t="s">
        <v>535</v>
      </c>
      <c r="E69" s="254">
        <v>0</v>
      </c>
      <c r="F69" s="254" t="s">
        <v>535</v>
      </c>
      <c r="G69" s="254">
        <v>0</v>
      </c>
      <c r="H69" s="254" t="s">
        <v>535</v>
      </c>
      <c r="I69" s="254">
        <v>0</v>
      </c>
      <c r="J69" s="254" t="s">
        <v>535</v>
      </c>
      <c r="K69" s="254">
        <v>0</v>
      </c>
      <c r="L69" s="254" t="s">
        <v>535</v>
      </c>
      <c r="M69" s="254">
        <v>0</v>
      </c>
      <c r="N69" s="254" t="s">
        <v>535</v>
      </c>
      <c r="O69" s="254">
        <v>0</v>
      </c>
      <c r="P69" s="254" t="s">
        <v>535</v>
      </c>
      <c r="Q69" s="254">
        <v>0</v>
      </c>
      <c r="R69">
        <v>3</v>
      </c>
      <c r="S69" t="s">
        <v>537</v>
      </c>
    </row>
    <row r="70" spans="1:19" x14ac:dyDescent="0.2">
      <c r="A70" s="254" t="s">
        <v>155</v>
      </c>
      <c r="B70" s="342">
        <v>18</v>
      </c>
      <c r="C70" s="254">
        <v>-18.181818181800001</v>
      </c>
      <c r="D70" s="254">
        <v>11</v>
      </c>
      <c r="E70" s="254">
        <v>-15.3846153846</v>
      </c>
      <c r="F70" s="342">
        <v>22</v>
      </c>
      <c r="G70" s="254">
        <v>-15.3846153846</v>
      </c>
      <c r="H70" s="254">
        <v>13</v>
      </c>
      <c r="I70" s="254">
        <v>-13.333333333300001</v>
      </c>
      <c r="J70" s="254" t="s">
        <v>535</v>
      </c>
      <c r="K70" s="254">
        <v>-90.476190476200003</v>
      </c>
      <c r="L70" s="254" t="s">
        <v>535</v>
      </c>
      <c r="M70" s="254">
        <v>-83.333333333300004</v>
      </c>
      <c r="N70" s="254">
        <v>21</v>
      </c>
      <c r="O70" s="254">
        <v>-4.5454545455000002</v>
      </c>
      <c r="P70" s="254">
        <v>12</v>
      </c>
      <c r="Q70" s="254">
        <v>-14.285714285699999</v>
      </c>
      <c r="R70">
        <v>3</v>
      </c>
      <c r="S70" t="s">
        <v>537</v>
      </c>
    </row>
    <row r="71" spans="1:19" x14ac:dyDescent="0.2">
      <c r="A71" s="254" t="s">
        <v>156</v>
      </c>
      <c r="B71" s="342">
        <v>0</v>
      </c>
      <c r="C71" s="254">
        <v>0</v>
      </c>
      <c r="D71" s="342">
        <v>0</v>
      </c>
      <c r="E71" s="254">
        <v>0</v>
      </c>
      <c r="F71" s="342">
        <v>0</v>
      </c>
      <c r="G71" s="254">
        <v>0</v>
      </c>
      <c r="H71" s="342">
        <v>0</v>
      </c>
      <c r="I71" s="254">
        <v>0</v>
      </c>
      <c r="J71" s="254">
        <v>0</v>
      </c>
      <c r="K71" s="254">
        <v>-100</v>
      </c>
      <c r="L71" s="254">
        <v>0</v>
      </c>
      <c r="M71" s="254">
        <v>0</v>
      </c>
      <c r="N71" s="254" t="s">
        <v>535</v>
      </c>
      <c r="O71" s="254">
        <v>0</v>
      </c>
      <c r="P71" s="254">
        <v>0</v>
      </c>
      <c r="Q71" s="254">
        <v>0</v>
      </c>
      <c r="R71">
        <v>3</v>
      </c>
      <c r="S71" t="s">
        <v>537</v>
      </c>
    </row>
    <row r="72" spans="1:19" x14ac:dyDescent="0.2">
      <c r="A72" s="254" t="s">
        <v>157</v>
      </c>
      <c r="B72" s="254">
        <v>0</v>
      </c>
      <c r="C72" s="254">
        <v>-100</v>
      </c>
      <c r="D72" s="254">
        <v>0</v>
      </c>
      <c r="E72" s="254">
        <v>-100</v>
      </c>
      <c r="F72" s="342">
        <v>4</v>
      </c>
      <c r="G72" s="254">
        <v>33.333333333299997</v>
      </c>
      <c r="H72" s="254">
        <v>3</v>
      </c>
      <c r="I72" s="254">
        <v>0</v>
      </c>
      <c r="J72" s="254">
        <v>0</v>
      </c>
      <c r="K72" s="254">
        <v>0</v>
      </c>
      <c r="L72" s="254">
        <v>0</v>
      </c>
      <c r="M72" s="254">
        <v>0</v>
      </c>
      <c r="N72" s="254">
        <v>0</v>
      </c>
      <c r="O72" s="254">
        <v>-100</v>
      </c>
      <c r="P72" s="254">
        <v>0</v>
      </c>
      <c r="Q72" s="254">
        <v>-100</v>
      </c>
      <c r="R72">
        <v>3</v>
      </c>
      <c r="S72" t="s">
        <v>537</v>
      </c>
    </row>
    <row r="73" spans="1:19" x14ac:dyDescent="0.2">
      <c r="A73" s="254" t="s">
        <v>158</v>
      </c>
      <c r="B73" s="254">
        <v>7</v>
      </c>
      <c r="C73" s="254">
        <v>40</v>
      </c>
      <c r="D73" s="254">
        <v>4</v>
      </c>
      <c r="E73" s="254">
        <v>0</v>
      </c>
      <c r="F73" s="254">
        <v>5</v>
      </c>
      <c r="G73" s="254">
        <v>-64.285714285699996</v>
      </c>
      <c r="H73" s="254">
        <v>4</v>
      </c>
      <c r="I73" s="254">
        <v>-60</v>
      </c>
      <c r="J73" s="254">
        <v>10</v>
      </c>
      <c r="K73" s="254" t="s">
        <v>536</v>
      </c>
      <c r="L73" s="254">
        <v>9</v>
      </c>
      <c r="M73" s="254" t="s">
        <v>536</v>
      </c>
      <c r="N73" s="254" t="s">
        <v>535</v>
      </c>
      <c r="O73" s="254">
        <v>0</v>
      </c>
      <c r="P73" s="254" t="s">
        <v>535</v>
      </c>
      <c r="Q73" s="254">
        <v>0</v>
      </c>
      <c r="R73">
        <v>3</v>
      </c>
      <c r="S73" t="s">
        <v>537</v>
      </c>
    </row>
    <row r="74" spans="1:19" x14ac:dyDescent="0.2">
      <c r="A74" s="254" t="s">
        <v>159</v>
      </c>
      <c r="B74" s="254">
        <v>62</v>
      </c>
      <c r="C74" s="254">
        <v>31.914893617000001</v>
      </c>
      <c r="D74" s="254">
        <v>36</v>
      </c>
      <c r="E74" s="254">
        <v>44</v>
      </c>
      <c r="F74" s="254">
        <v>47</v>
      </c>
      <c r="G74" s="254">
        <v>-24.193548387100002</v>
      </c>
      <c r="H74" s="254">
        <v>25</v>
      </c>
      <c r="I74" s="254">
        <v>-24.242424242399998</v>
      </c>
      <c r="J74" s="254">
        <v>157</v>
      </c>
      <c r="K74" s="254">
        <v>-4.8484848485000001</v>
      </c>
      <c r="L74" s="254">
        <v>116</v>
      </c>
      <c r="M74" s="254">
        <v>-7.2</v>
      </c>
      <c r="N74" s="254">
        <v>165</v>
      </c>
      <c r="O74" s="254">
        <v>-9.3406593407000003</v>
      </c>
      <c r="P74" s="254">
        <v>125</v>
      </c>
      <c r="Q74" s="254">
        <v>-2.34375</v>
      </c>
      <c r="R74">
        <v>3</v>
      </c>
      <c r="S74" t="s">
        <v>537</v>
      </c>
    </row>
    <row r="75" spans="1:19" x14ac:dyDescent="0.2">
      <c r="A75" s="254" t="s">
        <v>160</v>
      </c>
      <c r="B75" s="342">
        <v>61</v>
      </c>
      <c r="C75" s="254">
        <v>-3.1746031746000001</v>
      </c>
      <c r="D75" s="342">
        <v>38</v>
      </c>
      <c r="E75" s="254">
        <v>-2.5641025641000001</v>
      </c>
      <c r="F75" s="342">
        <v>63</v>
      </c>
      <c r="G75" s="254">
        <v>16.666666666699999</v>
      </c>
      <c r="H75" s="342">
        <v>39</v>
      </c>
      <c r="I75" s="254">
        <v>-2.5</v>
      </c>
      <c r="J75" s="254">
        <v>15</v>
      </c>
      <c r="K75" s="254">
        <v>50</v>
      </c>
      <c r="L75" s="254">
        <v>9</v>
      </c>
      <c r="M75" s="254">
        <v>0</v>
      </c>
      <c r="N75" s="254">
        <v>10</v>
      </c>
      <c r="O75" s="254">
        <v>-33.333333333299997</v>
      </c>
      <c r="P75" s="254">
        <v>9</v>
      </c>
      <c r="Q75" s="254">
        <v>0</v>
      </c>
      <c r="R75">
        <v>3</v>
      </c>
      <c r="S75" t="s">
        <v>537</v>
      </c>
    </row>
    <row r="76" spans="1:19" x14ac:dyDescent="0.2">
      <c r="A76" s="254" t="s">
        <v>161</v>
      </c>
      <c r="B76" s="254">
        <v>222</v>
      </c>
      <c r="C76" s="254">
        <v>-20.430107526899999</v>
      </c>
      <c r="D76" s="254">
        <v>145</v>
      </c>
      <c r="E76" s="254">
        <v>-20.765027322400002</v>
      </c>
      <c r="F76" s="254">
        <v>279</v>
      </c>
      <c r="G76" s="254">
        <v>-18.181818181800001</v>
      </c>
      <c r="H76" s="254">
        <v>183</v>
      </c>
      <c r="I76" s="254">
        <v>-16.818181818199999</v>
      </c>
      <c r="J76" s="254">
        <v>427</v>
      </c>
      <c r="K76" s="254">
        <v>-21.362799263399999</v>
      </c>
      <c r="L76" s="254">
        <v>346</v>
      </c>
      <c r="M76" s="254">
        <v>-13.715710723200001</v>
      </c>
      <c r="N76" s="254">
        <v>543</v>
      </c>
      <c r="O76" s="254">
        <v>13.5983263598</v>
      </c>
      <c r="P76" s="254">
        <v>401</v>
      </c>
      <c r="Q76" s="254">
        <v>24.534161490700001</v>
      </c>
      <c r="R76">
        <v>3</v>
      </c>
      <c r="S76" t="s">
        <v>537</v>
      </c>
    </row>
    <row r="77" spans="1:19" x14ac:dyDescent="0.2">
      <c r="A77" s="254" t="s">
        <v>162</v>
      </c>
      <c r="B77" s="254">
        <v>92</v>
      </c>
      <c r="C77" s="254">
        <v>5.7471264368000003</v>
      </c>
      <c r="D77" s="254">
        <v>61</v>
      </c>
      <c r="E77" s="254">
        <v>1.6666666667000001</v>
      </c>
      <c r="F77" s="254">
        <v>87</v>
      </c>
      <c r="G77" s="254">
        <v>-8.4210526316000003</v>
      </c>
      <c r="H77" s="254">
        <v>60</v>
      </c>
      <c r="I77" s="254">
        <v>-15.4929577465</v>
      </c>
      <c r="J77" s="254">
        <v>34</v>
      </c>
      <c r="K77" s="254">
        <v>30.7692307692</v>
      </c>
      <c r="L77" s="254">
        <v>32</v>
      </c>
      <c r="M77" s="254">
        <v>60</v>
      </c>
      <c r="N77" s="254">
        <v>26</v>
      </c>
      <c r="O77" s="254">
        <v>13.043478260900001</v>
      </c>
      <c r="P77" s="254">
        <v>20</v>
      </c>
      <c r="Q77" s="254">
        <v>5.2631578947</v>
      </c>
      <c r="R77">
        <v>3</v>
      </c>
      <c r="S77" t="s">
        <v>537</v>
      </c>
    </row>
    <row r="78" spans="1:19" x14ac:dyDescent="0.2">
      <c r="A78" s="254" t="s">
        <v>163</v>
      </c>
      <c r="B78" s="342">
        <v>12</v>
      </c>
      <c r="C78" s="254">
        <v>9.0909090909000003</v>
      </c>
      <c r="D78" s="342">
        <v>8</v>
      </c>
      <c r="E78" s="254">
        <v>14.285714285699999</v>
      </c>
      <c r="F78" s="342">
        <v>11</v>
      </c>
      <c r="G78" s="254">
        <v>-21.428571428600002</v>
      </c>
      <c r="H78" s="342">
        <v>7</v>
      </c>
      <c r="I78" s="254">
        <v>0</v>
      </c>
      <c r="J78" s="254">
        <v>48</v>
      </c>
      <c r="K78" s="254">
        <v>-26.1538461538</v>
      </c>
      <c r="L78" s="254">
        <v>28</v>
      </c>
      <c r="M78" s="254">
        <v>-40.425531914899999</v>
      </c>
      <c r="N78" s="254">
        <v>65</v>
      </c>
      <c r="O78" s="254">
        <v>-22.619047619</v>
      </c>
      <c r="P78" s="254">
        <v>47</v>
      </c>
      <c r="Q78" s="254">
        <v>-17.5438596491</v>
      </c>
      <c r="R78">
        <v>3</v>
      </c>
      <c r="S78" t="s">
        <v>537</v>
      </c>
    </row>
    <row r="79" spans="1:19" x14ac:dyDescent="0.2">
      <c r="A79" s="254" t="s">
        <v>164</v>
      </c>
      <c r="B79" s="342">
        <v>30</v>
      </c>
      <c r="C79" s="254">
        <v>25</v>
      </c>
      <c r="D79" s="254">
        <v>18</v>
      </c>
      <c r="E79" s="254">
        <v>28.571428571399998</v>
      </c>
      <c r="F79" s="342">
        <v>24</v>
      </c>
      <c r="G79" s="254">
        <v>-14.285714285699999</v>
      </c>
      <c r="H79" s="342">
        <v>14</v>
      </c>
      <c r="I79" s="254">
        <v>-30</v>
      </c>
      <c r="J79" s="254">
        <v>45</v>
      </c>
      <c r="K79" s="254">
        <v>-11.764705882399999</v>
      </c>
      <c r="L79" s="254">
        <v>35</v>
      </c>
      <c r="M79" s="254">
        <v>-22.222222222199999</v>
      </c>
      <c r="N79" s="254">
        <v>51</v>
      </c>
      <c r="O79" s="254">
        <v>18.6046511628</v>
      </c>
      <c r="P79" s="254">
        <v>45</v>
      </c>
      <c r="Q79" s="254">
        <v>15.3846153846</v>
      </c>
      <c r="R79">
        <v>3</v>
      </c>
      <c r="S79" t="s">
        <v>537</v>
      </c>
    </row>
    <row r="80" spans="1:19" x14ac:dyDescent="0.2">
      <c r="A80" s="254" t="s">
        <v>165</v>
      </c>
      <c r="B80" s="342">
        <v>5</v>
      </c>
      <c r="C80" s="254">
        <v>25</v>
      </c>
      <c r="D80" s="342" t="s">
        <v>535</v>
      </c>
      <c r="E80" s="254">
        <v>-50</v>
      </c>
      <c r="F80" s="342">
        <v>4</v>
      </c>
      <c r="G80" s="254">
        <v>0</v>
      </c>
      <c r="H80" s="342">
        <v>4</v>
      </c>
      <c r="I80" s="254">
        <v>33.333333333299997</v>
      </c>
      <c r="J80" s="254">
        <v>0</v>
      </c>
      <c r="K80" s="254">
        <v>-100</v>
      </c>
      <c r="L80" s="254">
        <v>0</v>
      </c>
      <c r="M80" s="254">
        <v>-100</v>
      </c>
      <c r="N80" s="254" t="s">
        <v>535</v>
      </c>
      <c r="O80" s="254">
        <v>0</v>
      </c>
      <c r="P80" s="254" t="s">
        <v>535</v>
      </c>
      <c r="Q80" s="254">
        <v>0</v>
      </c>
      <c r="R80">
        <v>3</v>
      </c>
      <c r="S80" t="s">
        <v>537</v>
      </c>
    </row>
    <row r="81" spans="1:19" x14ac:dyDescent="0.2">
      <c r="A81" s="254" t="s">
        <v>166</v>
      </c>
      <c r="B81" s="342">
        <v>30</v>
      </c>
      <c r="C81" s="254">
        <v>-16.666666666699999</v>
      </c>
      <c r="D81" s="342">
        <v>21</v>
      </c>
      <c r="E81" s="254">
        <v>5</v>
      </c>
      <c r="F81" s="342">
        <v>36</v>
      </c>
      <c r="G81" s="254">
        <v>-2.7027027026999999</v>
      </c>
      <c r="H81" s="342">
        <v>20</v>
      </c>
      <c r="I81" s="254">
        <v>-20</v>
      </c>
      <c r="J81" s="254">
        <v>22</v>
      </c>
      <c r="K81" s="254">
        <v>37.5</v>
      </c>
      <c r="L81" s="254">
        <v>20</v>
      </c>
      <c r="M81" s="254">
        <v>53.846153846199996</v>
      </c>
      <c r="N81" s="254">
        <v>16</v>
      </c>
      <c r="O81" s="254">
        <v>23.076923076900002</v>
      </c>
      <c r="P81" s="254">
        <v>13</v>
      </c>
      <c r="Q81" s="254">
        <v>85.714285714300004</v>
      </c>
      <c r="R81">
        <v>3</v>
      </c>
      <c r="S81" t="s">
        <v>537</v>
      </c>
    </row>
    <row r="82" spans="1:19" x14ac:dyDescent="0.2">
      <c r="A82" s="254" t="s">
        <v>167</v>
      </c>
      <c r="B82" s="342">
        <v>22</v>
      </c>
      <c r="C82" s="254">
        <v>-37.142857142899999</v>
      </c>
      <c r="D82" s="342">
        <v>15</v>
      </c>
      <c r="E82" s="254">
        <v>25</v>
      </c>
      <c r="F82" s="342">
        <v>35</v>
      </c>
      <c r="G82" s="254">
        <v>29.6296296296</v>
      </c>
      <c r="H82" s="342">
        <v>12</v>
      </c>
      <c r="I82" s="254">
        <v>-42.857142857100001</v>
      </c>
      <c r="J82" s="254">
        <v>42</v>
      </c>
      <c r="K82" s="254">
        <v>-19.2307692308</v>
      </c>
      <c r="L82" s="254">
        <v>29</v>
      </c>
      <c r="M82" s="254">
        <v>-21.621621621599999</v>
      </c>
      <c r="N82" s="254">
        <v>52</v>
      </c>
      <c r="O82" s="254">
        <v>-3.7037037037</v>
      </c>
      <c r="P82" s="254">
        <v>37</v>
      </c>
      <c r="Q82" s="254">
        <v>12.121212121199999</v>
      </c>
      <c r="R82">
        <v>3</v>
      </c>
      <c r="S82" t="s">
        <v>537</v>
      </c>
    </row>
    <row r="83" spans="1:19" x14ac:dyDescent="0.2">
      <c r="A83" s="254" t="s">
        <v>168</v>
      </c>
      <c r="B83" s="342">
        <v>10</v>
      </c>
      <c r="C83" s="254">
        <v>-16.666666666699999</v>
      </c>
      <c r="D83" s="342">
        <v>4</v>
      </c>
      <c r="E83" s="254">
        <v>-33.333333333299997</v>
      </c>
      <c r="F83" s="342">
        <v>12</v>
      </c>
      <c r="G83" s="254">
        <v>-33.333333333299997</v>
      </c>
      <c r="H83" s="342">
        <v>6</v>
      </c>
      <c r="I83" s="254">
        <v>-40</v>
      </c>
      <c r="J83" s="254">
        <v>50</v>
      </c>
      <c r="K83" s="254">
        <v>-28.571428571399998</v>
      </c>
      <c r="L83" s="254">
        <v>30</v>
      </c>
      <c r="M83" s="254">
        <v>-37.5</v>
      </c>
      <c r="N83" s="254">
        <v>70</v>
      </c>
      <c r="O83" s="254">
        <v>6.0606060605999996</v>
      </c>
      <c r="P83" s="254">
        <v>48</v>
      </c>
      <c r="Q83" s="254">
        <v>26.315789473700001</v>
      </c>
      <c r="R83">
        <v>3</v>
      </c>
      <c r="S83" t="s">
        <v>537</v>
      </c>
    </row>
    <row r="84" spans="1:19" x14ac:dyDescent="0.2">
      <c r="A84" s="254" t="s">
        <v>169</v>
      </c>
      <c r="B84" s="342">
        <v>20</v>
      </c>
      <c r="C84" s="254">
        <v>-4.7619047619000003</v>
      </c>
      <c r="D84" s="254">
        <v>11</v>
      </c>
      <c r="E84" s="254">
        <v>37.5</v>
      </c>
      <c r="F84" s="342">
        <v>21</v>
      </c>
      <c r="G84" s="254">
        <v>-34.375</v>
      </c>
      <c r="H84" s="254">
        <v>8</v>
      </c>
      <c r="I84" s="254">
        <v>-33.333333333299997</v>
      </c>
      <c r="J84" s="254">
        <v>10</v>
      </c>
      <c r="K84" s="254">
        <v>25</v>
      </c>
      <c r="L84" s="254">
        <v>3</v>
      </c>
      <c r="M84" s="254">
        <v>-57.142857142899999</v>
      </c>
      <c r="N84" s="254">
        <v>8</v>
      </c>
      <c r="O84" s="254">
        <v>14.285714285699999</v>
      </c>
      <c r="P84" s="254">
        <v>7</v>
      </c>
      <c r="Q84" s="254" t="s">
        <v>536</v>
      </c>
      <c r="R84">
        <v>3</v>
      </c>
      <c r="S84" t="s">
        <v>537</v>
      </c>
    </row>
    <row r="85" spans="1:19" x14ac:dyDescent="0.2">
      <c r="A85" s="254" t="s">
        <v>170</v>
      </c>
      <c r="B85" s="342">
        <v>65</v>
      </c>
      <c r="C85" s="254">
        <v>-14.4736842105</v>
      </c>
      <c r="D85" s="342">
        <v>34</v>
      </c>
      <c r="E85" s="254">
        <v>-12.820512820499999</v>
      </c>
      <c r="F85" s="342">
        <v>76</v>
      </c>
      <c r="G85" s="254">
        <v>-20</v>
      </c>
      <c r="H85" s="342">
        <v>39</v>
      </c>
      <c r="I85" s="254">
        <v>-26.4150943396</v>
      </c>
      <c r="J85" s="254">
        <v>61</v>
      </c>
      <c r="K85" s="254">
        <v>-14.0845070423</v>
      </c>
      <c r="L85" s="254">
        <v>35</v>
      </c>
      <c r="M85" s="254">
        <v>-7.8947368421000004</v>
      </c>
      <c r="N85" s="254">
        <v>71</v>
      </c>
      <c r="O85" s="254">
        <v>-10.126582278500001</v>
      </c>
      <c r="P85" s="254">
        <v>38</v>
      </c>
      <c r="Q85" s="254">
        <v>-11.6279069767</v>
      </c>
      <c r="R85">
        <v>3</v>
      </c>
      <c r="S85" t="s">
        <v>537</v>
      </c>
    </row>
    <row r="86" spans="1:19" x14ac:dyDescent="0.2">
      <c r="A86" s="254" t="s">
        <v>171</v>
      </c>
      <c r="B86" s="254">
        <v>201</v>
      </c>
      <c r="C86" s="254">
        <v>-16.25</v>
      </c>
      <c r="D86" s="254">
        <v>114</v>
      </c>
      <c r="E86" s="254">
        <v>-19.148936170199999</v>
      </c>
      <c r="F86" s="254">
        <v>240</v>
      </c>
      <c r="G86" s="254">
        <v>-16.955017301000002</v>
      </c>
      <c r="H86" s="254">
        <v>141</v>
      </c>
      <c r="I86" s="254">
        <v>-18.497109826599999</v>
      </c>
      <c r="J86" s="254">
        <v>215</v>
      </c>
      <c r="K86" s="254">
        <v>-10.416666666699999</v>
      </c>
      <c r="L86" s="254">
        <v>134</v>
      </c>
      <c r="M86" s="254">
        <v>-8.2191780821999991</v>
      </c>
      <c r="N86" s="254">
        <v>240</v>
      </c>
      <c r="O86" s="254">
        <v>5.7268722467000002</v>
      </c>
      <c r="P86" s="254">
        <v>146</v>
      </c>
      <c r="Q86" s="254">
        <v>12.3076923077</v>
      </c>
      <c r="R86">
        <v>3</v>
      </c>
      <c r="S86" t="s">
        <v>537</v>
      </c>
    </row>
    <row r="87" spans="1:19" x14ac:dyDescent="0.2">
      <c r="A87" s="254" t="s">
        <v>172</v>
      </c>
      <c r="B87" s="342">
        <v>3</v>
      </c>
      <c r="C87" s="254">
        <v>200</v>
      </c>
      <c r="D87" s="342" t="s">
        <v>535</v>
      </c>
      <c r="E87" s="254">
        <v>0</v>
      </c>
      <c r="F87" s="342" t="s">
        <v>535</v>
      </c>
      <c r="G87" s="254">
        <v>-90.909090909100001</v>
      </c>
      <c r="H87" s="342">
        <v>0</v>
      </c>
      <c r="I87" s="254">
        <v>-100</v>
      </c>
      <c r="J87" s="254">
        <v>5</v>
      </c>
      <c r="K87" s="254">
        <v>0</v>
      </c>
      <c r="L87" s="254">
        <v>3</v>
      </c>
      <c r="M87" s="254">
        <v>0</v>
      </c>
      <c r="N87" s="254">
        <v>0</v>
      </c>
      <c r="O87" s="254">
        <v>-100</v>
      </c>
      <c r="P87" s="254">
        <v>0</v>
      </c>
      <c r="Q87" s="254">
        <v>-100</v>
      </c>
      <c r="R87">
        <v>3</v>
      </c>
      <c r="S87" t="s">
        <v>537</v>
      </c>
    </row>
    <row r="88" spans="1:19" x14ac:dyDescent="0.2">
      <c r="A88" s="254" t="s">
        <v>173</v>
      </c>
      <c r="B88" s="342">
        <v>62</v>
      </c>
      <c r="C88" s="254">
        <v>-3.125</v>
      </c>
      <c r="D88" s="342">
        <v>42</v>
      </c>
      <c r="E88" s="254">
        <v>5</v>
      </c>
      <c r="F88" s="342">
        <v>64</v>
      </c>
      <c r="G88" s="254">
        <v>-9.8591549296000007</v>
      </c>
      <c r="H88" s="342">
        <v>40</v>
      </c>
      <c r="I88" s="254">
        <v>-13.043478260900001</v>
      </c>
      <c r="J88" s="254">
        <v>125</v>
      </c>
      <c r="K88" s="254">
        <v>66.666666666699996</v>
      </c>
      <c r="L88" s="254">
        <v>87</v>
      </c>
      <c r="M88" s="254">
        <v>27.941176470599999</v>
      </c>
      <c r="N88" s="254">
        <v>75</v>
      </c>
      <c r="O88" s="254">
        <v>-10.714285714300001</v>
      </c>
      <c r="P88" s="254">
        <v>68</v>
      </c>
      <c r="Q88" s="254">
        <v>-1.4492753623000001</v>
      </c>
      <c r="R88">
        <v>3</v>
      </c>
      <c r="S88" t="s">
        <v>537</v>
      </c>
    </row>
    <row r="89" spans="1:19" x14ac:dyDescent="0.2">
      <c r="A89" s="254" t="s">
        <v>174</v>
      </c>
      <c r="B89" s="342">
        <v>34</v>
      </c>
      <c r="C89" s="254">
        <v>41.666666666700003</v>
      </c>
      <c r="D89" s="254">
        <v>22</v>
      </c>
      <c r="E89" s="254">
        <v>69.230769230800007</v>
      </c>
      <c r="F89" s="342">
        <v>24</v>
      </c>
      <c r="G89" s="254">
        <v>-25</v>
      </c>
      <c r="H89" s="342">
        <v>13</v>
      </c>
      <c r="I89" s="254">
        <v>-27.777777777800001</v>
      </c>
      <c r="J89" s="254">
        <v>42</v>
      </c>
      <c r="K89" s="254">
        <v>-4.5454545455000002</v>
      </c>
      <c r="L89" s="254">
        <v>34</v>
      </c>
      <c r="M89" s="254">
        <v>0</v>
      </c>
      <c r="N89" s="254">
        <v>44</v>
      </c>
      <c r="O89" s="254">
        <v>57.142857142899999</v>
      </c>
      <c r="P89" s="254">
        <v>34</v>
      </c>
      <c r="Q89" s="254">
        <v>112.5</v>
      </c>
      <c r="R89">
        <v>3</v>
      </c>
      <c r="S89" t="s">
        <v>537</v>
      </c>
    </row>
    <row r="90" spans="1:19" x14ac:dyDescent="0.2">
      <c r="A90" s="254" t="s">
        <v>175</v>
      </c>
      <c r="B90" s="342">
        <v>23</v>
      </c>
      <c r="C90" s="254">
        <v>0</v>
      </c>
      <c r="D90" s="254">
        <v>11</v>
      </c>
      <c r="E90" s="254">
        <v>-15.3846153846</v>
      </c>
      <c r="F90" s="342">
        <v>23</v>
      </c>
      <c r="G90" s="254">
        <v>-20.689655172399998</v>
      </c>
      <c r="H90" s="342">
        <v>13</v>
      </c>
      <c r="I90" s="254">
        <v>-27.777777777800001</v>
      </c>
      <c r="J90" s="254">
        <v>27</v>
      </c>
      <c r="K90" s="254">
        <v>-15.625</v>
      </c>
      <c r="L90" s="254">
        <v>21</v>
      </c>
      <c r="M90" s="254">
        <v>5</v>
      </c>
      <c r="N90" s="254">
        <v>32</v>
      </c>
      <c r="O90" s="254">
        <v>-3.0303030302999998</v>
      </c>
      <c r="P90" s="254">
        <v>20</v>
      </c>
      <c r="Q90" s="254">
        <v>0</v>
      </c>
      <c r="R90">
        <v>3</v>
      </c>
      <c r="S90" t="s">
        <v>537</v>
      </c>
    </row>
    <row r="91" spans="1:19" x14ac:dyDescent="0.2">
      <c r="A91" s="254" t="s">
        <v>176</v>
      </c>
      <c r="B91" s="342">
        <v>175</v>
      </c>
      <c r="C91" s="254">
        <v>-5.9139784946000002</v>
      </c>
      <c r="D91" s="342">
        <v>105</v>
      </c>
      <c r="E91" s="254">
        <v>-16</v>
      </c>
      <c r="F91" s="342">
        <v>186</v>
      </c>
      <c r="G91" s="254">
        <v>-6.0606060605999996</v>
      </c>
      <c r="H91" s="342">
        <v>125</v>
      </c>
      <c r="I91" s="254">
        <v>-3.1007751938000001</v>
      </c>
      <c r="J91" s="254">
        <v>114</v>
      </c>
      <c r="K91" s="254">
        <v>-8.8000000000000007</v>
      </c>
      <c r="L91" s="254">
        <v>49</v>
      </c>
      <c r="M91" s="254">
        <v>-18.333333333300001</v>
      </c>
      <c r="N91" s="254">
        <v>125</v>
      </c>
      <c r="O91" s="254">
        <v>-45.175438596500001</v>
      </c>
      <c r="P91" s="254">
        <v>60</v>
      </c>
      <c r="Q91" s="254">
        <v>-68.75</v>
      </c>
      <c r="R91">
        <v>3</v>
      </c>
      <c r="S91" t="s">
        <v>537</v>
      </c>
    </row>
    <row r="92" spans="1:19" x14ac:dyDescent="0.2">
      <c r="A92" s="254" t="s">
        <v>177</v>
      </c>
      <c r="B92" s="342">
        <v>7</v>
      </c>
      <c r="C92" s="254">
        <v>40</v>
      </c>
      <c r="D92" s="342">
        <v>4</v>
      </c>
      <c r="E92" s="254">
        <v>0</v>
      </c>
      <c r="F92" s="342">
        <v>5</v>
      </c>
      <c r="G92" s="254">
        <v>-37.5</v>
      </c>
      <c r="H92" s="342">
        <v>4</v>
      </c>
      <c r="I92" s="254">
        <v>-33.333333333299997</v>
      </c>
      <c r="J92" s="254">
        <v>12</v>
      </c>
      <c r="K92" s="254">
        <v>-42.857142857100001</v>
      </c>
      <c r="L92" s="254">
        <v>6</v>
      </c>
      <c r="M92" s="254">
        <v>-50</v>
      </c>
      <c r="N92" s="254">
        <v>21</v>
      </c>
      <c r="O92" s="254">
        <v>133.3333333333</v>
      </c>
      <c r="P92" s="254">
        <v>12</v>
      </c>
      <c r="Q92" s="254">
        <v>71.428571428599994</v>
      </c>
      <c r="R92">
        <v>3</v>
      </c>
      <c r="S92" t="s">
        <v>537</v>
      </c>
    </row>
    <row r="93" spans="1:19" x14ac:dyDescent="0.2">
      <c r="A93" s="254" t="s">
        <v>178</v>
      </c>
      <c r="B93" s="342">
        <v>289</v>
      </c>
      <c r="C93" s="254">
        <v>-7.0739549839000002</v>
      </c>
      <c r="D93" s="342">
        <v>197</v>
      </c>
      <c r="E93" s="254">
        <v>-3.9024390244</v>
      </c>
      <c r="F93" s="342">
        <v>311</v>
      </c>
      <c r="G93" s="254">
        <v>3.3222591362</v>
      </c>
      <c r="H93" s="342">
        <v>205</v>
      </c>
      <c r="I93" s="254">
        <v>2.5</v>
      </c>
      <c r="J93" s="254">
        <v>307</v>
      </c>
      <c r="K93" s="254">
        <v>-17.027027026999999</v>
      </c>
      <c r="L93" s="254">
        <v>152</v>
      </c>
      <c r="M93" s="254">
        <v>-31.221719456999999</v>
      </c>
      <c r="N93" s="254">
        <v>370</v>
      </c>
      <c r="O93" s="254">
        <v>9.7922848664999993</v>
      </c>
      <c r="P93" s="254">
        <v>221</v>
      </c>
      <c r="Q93" s="254">
        <v>38.125</v>
      </c>
      <c r="R93">
        <v>3</v>
      </c>
      <c r="S93" t="s">
        <v>537</v>
      </c>
    </row>
    <row r="94" spans="1:19" x14ac:dyDescent="0.2">
      <c r="A94" s="254" t="s">
        <v>179</v>
      </c>
      <c r="B94" s="254">
        <v>0</v>
      </c>
      <c r="C94" s="254">
        <v>0</v>
      </c>
      <c r="D94" s="254">
        <v>0</v>
      </c>
      <c r="E94" s="254">
        <v>0</v>
      </c>
      <c r="F94" s="342">
        <v>0</v>
      </c>
      <c r="G94" s="254">
        <v>-100</v>
      </c>
      <c r="H94" s="254">
        <v>0</v>
      </c>
      <c r="I94" s="254">
        <v>-100</v>
      </c>
      <c r="J94" s="254">
        <v>0</v>
      </c>
      <c r="K94" s="254">
        <v>0</v>
      </c>
      <c r="L94" s="254">
        <v>0</v>
      </c>
      <c r="M94" s="254">
        <v>0</v>
      </c>
      <c r="N94" s="254">
        <v>0</v>
      </c>
      <c r="O94" s="254">
        <v>0</v>
      </c>
      <c r="P94" s="254">
        <v>0</v>
      </c>
      <c r="Q94" s="254">
        <v>0</v>
      </c>
      <c r="R94">
        <v>3</v>
      </c>
      <c r="S94" t="s">
        <v>537</v>
      </c>
    </row>
    <row r="95" spans="1:19" x14ac:dyDescent="0.2">
      <c r="A95" s="254" t="s">
        <v>180</v>
      </c>
      <c r="B95" s="342">
        <v>0</v>
      </c>
      <c r="C95" s="254">
        <v>0</v>
      </c>
      <c r="D95" s="342">
        <v>0</v>
      </c>
      <c r="E95" s="254">
        <v>0</v>
      </c>
      <c r="F95" s="342">
        <v>0</v>
      </c>
      <c r="G95" s="254">
        <v>0</v>
      </c>
      <c r="H95" s="342">
        <v>0</v>
      </c>
      <c r="I95" s="254">
        <v>0</v>
      </c>
      <c r="J95" s="254">
        <v>0</v>
      </c>
      <c r="K95" s="254">
        <v>0</v>
      </c>
      <c r="L95" s="254">
        <v>0</v>
      </c>
      <c r="M95" s="254">
        <v>0</v>
      </c>
      <c r="N95" s="254">
        <v>0</v>
      </c>
      <c r="O95" s="254">
        <v>0</v>
      </c>
      <c r="P95" s="254">
        <v>0</v>
      </c>
      <c r="Q95" s="254">
        <v>0</v>
      </c>
      <c r="R95">
        <v>3</v>
      </c>
      <c r="S95" t="s">
        <v>537</v>
      </c>
    </row>
    <row r="96" spans="1:19" x14ac:dyDescent="0.2">
      <c r="A96" s="254" t="s">
        <v>181</v>
      </c>
      <c r="B96" s="342">
        <v>71</v>
      </c>
      <c r="C96" s="254">
        <v>-4.0540540540999999</v>
      </c>
      <c r="D96" s="254">
        <v>48</v>
      </c>
      <c r="E96" s="254">
        <v>-11.1111111111</v>
      </c>
      <c r="F96" s="342">
        <v>74</v>
      </c>
      <c r="G96" s="254">
        <v>-12.9411764706</v>
      </c>
      <c r="H96" s="342">
        <v>54</v>
      </c>
      <c r="I96" s="254">
        <v>-21.7391304348</v>
      </c>
      <c r="J96" s="254">
        <v>30</v>
      </c>
      <c r="K96" s="254">
        <v>-34.782608695699999</v>
      </c>
      <c r="L96" s="254">
        <v>25</v>
      </c>
      <c r="M96" s="254">
        <v>-21.875</v>
      </c>
      <c r="N96" s="254">
        <v>46</v>
      </c>
      <c r="O96" s="254">
        <v>48.387096774200003</v>
      </c>
      <c r="P96" s="254">
        <v>32</v>
      </c>
      <c r="Q96" s="254">
        <v>77.777777777799997</v>
      </c>
      <c r="R96">
        <v>3</v>
      </c>
      <c r="S96" t="s">
        <v>537</v>
      </c>
    </row>
    <row r="97" spans="1:19" x14ac:dyDescent="0.2">
      <c r="A97" s="254" t="s">
        <v>182</v>
      </c>
      <c r="B97" s="342">
        <v>6</v>
      </c>
      <c r="C97" s="254">
        <v>-25</v>
      </c>
      <c r="D97" s="254" t="s">
        <v>535</v>
      </c>
      <c r="E97" s="254">
        <v>-66.666666666699996</v>
      </c>
      <c r="F97" s="342">
        <v>8</v>
      </c>
      <c r="G97" s="254">
        <v>14.285714285699999</v>
      </c>
      <c r="H97" s="342">
        <v>6</v>
      </c>
      <c r="I97" s="254">
        <v>0</v>
      </c>
      <c r="J97" s="254" t="s">
        <v>535</v>
      </c>
      <c r="K97" s="254">
        <v>-50</v>
      </c>
      <c r="L97" s="254" t="s">
        <v>535</v>
      </c>
      <c r="M97" s="254">
        <v>0</v>
      </c>
      <c r="N97" s="254" t="s">
        <v>535</v>
      </c>
      <c r="O97" s="254">
        <v>100</v>
      </c>
      <c r="P97" s="254" t="s">
        <v>535</v>
      </c>
      <c r="Q97" s="254">
        <v>0</v>
      </c>
      <c r="R97">
        <v>3</v>
      </c>
      <c r="S97" t="s">
        <v>537</v>
      </c>
    </row>
    <row r="98" spans="1:19" x14ac:dyDescent="0.2">
      <c r="A98" s="254" t="s">
        <v>183</v>
      </c>
      <c r="B98" s="342">
        <v>22</v>
      </c>
      <c r="C98" s="254">
        <v>-8.3333333333000006</v>
      </c>
      <c r="D98" s="342">
        <v>12</v>
      </c>
      <c r="E98" s="254">
        <v>-7.6923076923</v>
      </c>
      <c r="F98" s="342">
        <v>24</v>
      </c>
      <c r="G98" s="254">
        <v>-7.6923076923</v>
      </c>
      <c r="H98" s="342">
        <v>13</v>
      </c>
      <c r="I98" s="254">
        <v>-27.777777777800001</v>
      </c>
      <c r="J98" s="254">
        <v>30</v>
      </c>
      <c r="K98" s="254">
        <v>-38.775510204100001</v>
      </c>
      <c r="L98" s="254">
        <v>23</v>
      </c>
      <c r="M98" s="254">
        <v>-11.5384615385</v>
      </c>
      <c r="N98" s="254">
        <v>49</v>
      </c>
      <c r="O98" s="254">
        <v>19.512195122000001</v>
      </c>
      <c r="P98" s="254">
        <v>26</v>
      </c>
      <c r="Q98" s="254">
        <v>-16.129032258100001</v>
      </c>
      <c r="R98">
        <v>3</v>
      </c>
      <c r="S98" t="s">
        <v>537</v>
      </c>
    </row>
    <row r="99" spans="1:19" x14ac:dyDescent="0.2">
      <c r="A99" s="254" t="s">
        <v>184</v>
      </c>
      <c r="B99" s="254">
        <v>0</v>
      </c>
      <c r="C99" s="254">
        <v>0</v>
      </c>
      <c r="D99" s="254">
        <v>0</v>
      </c>
      <c r="E99" s="254">
        <v>0</v>
      </c>
      <c r="F99" s="254">
        <v>0</v>
      </c>
      <c r="G99" s="254">
        <v>0</v>
      </c>
      <c r="H99" s="254">
        <v>0</v>
      </c>
      <c r="I99" s="254">
        <v>0</v>
      </c>
      <c r="J99" s="254">
        <v>0</v>
      </c>
      <c r="K99" s="254">
        <v>0</v>
      </c>
      <c r="L99" s="254">
        <v>0</v>
      </c>
      <c r="M99" s="254">
        <v>0</v>
      </c>
      <c r="N99" s="254">
        <v>0</v>
      </c>
      <c r="O99" s="254">
        <v>0</v>
      </c>
      <c r="P99" s="254">
        <v>0</v>
      </c>
      <c r="Q99" s="254">
        <v>0</v>
      </c>
      <c r="R99">
        <v>3</v>
      </c>
      <c r="S99" t="s">
        <v>537</v>
      </c>
    </row>
    <row r="100" spans="1:19" x14ac:dyDescent="0.2">
      <c r="A100" s="254" t="s">
        <v>185</v>
      </c>
      <c r="B100" s="342">
        <v>7</v>
      </c>
      <c r="C100" s="254">
        <v>-41.666666666700003</v>
      </c>
      <c r="D100" s="342" t="s">
        <v>535</v>
      </c>
      <c r="E100" s="254">
        <v>-83.333333333300004</v>
      </c>
      <c r="F100" s="342">
        <v>12</v>
      </c>
      <c r="G100" s="254">
        <v>140</v>
      </c>
      <c r="H100" s="342">
        <v>6</v>
      </c>
      <c r="I100" s="254">
        <v>200</v>
      </c>
      <c r="J100" s="254" t="s">
        <v>535</v>
      </c>
      <c r="K100" s="254">
        <v>0</v>
      </c>
      <c r="L100" s="254">
        <v>0</v>
      </c>
      <c r="M100" s="254">
        <v>0</v>
      </c>
      <c r="N100" s="254" t="s">
        <v>535</v>
      </c>
      <c r="O100" s="254">
        <v>-75</v>
      </c>
      <c r="P100" s="254">
        <v>0</v>
      </c>
      <c r="Q100" s="254">
        <v>0</v>
      </c>
      <c r="R100">
        <v>3</v>
      </c>
      <c r="S100" t="s">
        <v>537</v>
      </c>
    </row>
    <row r="101" spans="1:19" x14ac:dyDescent="0.2">
      <c r="A101" s="254" t="s">
        <v>186</v>
      </c>
      <c r="B101" s="342">
        <v>0</v>
      </c>
      <c r="C101" s="254">
        <v>0</v>
      </c>
      <c r="D101" s="342">
        <v>0</v>
      </c>
      <c r="E101" s="254">
        <v>0</v>
      </c>
      <c r="F101" s="342">
        <v>0</v>
      </c>
      <c r="G101" s="254">
        <v>0</v>
      </c>
      <c r="H101" s="342">
        <v>0</v>
      </c>
      <c r="I101" s="254">
        <v>0</v>
      </c>
      <c r="J101" s="254">
        <v>0</v>
      </c>
      <c r="K101" s="254">
        <v>0</v>
      </c>
      <c r="L101" s="254">
        <v>0</v>
      </c>
      <c r="M101" s="254">
        <v>0</v>
      </c>
      <c r="N101" s="254">
        <v>0</v>
      </c>
      <c r="O101" s="254">
        <v>0</v>
      </c>
      <c r="P101" s="254">
        <v>0</v>
      </c>
      <c r="Q101" s="254">
        <v>0</v>
      </c>
      <c r="R101">
        <v>3</v>
      </c>
      <c r="S101" t="s">
        <v>537</v>
      </c>
    </row>
    <row r="102" spans="1:19" x14ac:dyDescent="0.2">
      <c r="A102" s="254" t="s">
        <v>187</v>
      </c>
      <c r="B102" s="254">
        <v>0</v>
      </c>
      <c r="C102" s="254">
        <v>0</v>
      </c>
      <c r="D102" s="254">
        <v>0</v>
      </c>
      <c r="E102" s="254">
        <v>0</v>
      </c>
      <c r="F102" s="254">
        <v>0</v>
      </c>
      <c r="G102" s="254">
        <v>-100</v>
      </c>
      <c r="H102" s="254">
        <v>0</v>
      </c>
      <c r="I102" s="254">
        <v>0</v>
      </c>
      <c r="J102" s="254">
        <v>3</v>
      </c>
      <c r="K102" s="254">
        <v>-50</v>
      </c>
      <c r="L102" s="254">
        <v>3</v>
      </c>
      <c r="M102" s="254">
        <v>-40</v>
      </c>
      <c r="N102" s="254">
        <v>6</v>
      </c>
      <c r="O102" s="254">
        <v>200</v>
      </c>
      <c r="P102" s="254">
        <v>5</v>
      </c>
      <c r="Q102" s="254">
        <v>150</v>
      </c>
      <c r="R102">
        <v>3</v>
      </c>
      <c r="S102" t="s">
        <v>537</v>
      </c>
    </row>
    <row r="103" spans="1:19" x14ac:dyDescent="0.2">
      <c r="A103" s="254" t="s">
        <v>188</v>
      </c>
      <c r="B103" s="254">
        <v>20</v>
      </c>
      <c r="C103" s="254">
        <v>17.6470588235</v>
      </c>
      <c r="D103" s="254">
        <v>15</v>
      </c>
      <c r="E103" s="254">
        <v>36.363636363600001</v>
      </c>
      <c r="F103" s="254">
        <v>17</v>
      </c>
      <c r="G103" s="254">
        <v>-15</v>
      </c>
      <c r="H103" s="254">
        <v>11</v>
      </c>
      <c r="I103" s="254">
        <v>-8.3333333333000006</v>
      </c>
      <c r="J103" s="254">
        <v>17</v>
      </c>
      <c r="K103" s="254">
        <v>-5.5555555555999998</v>
      </c>
      <c r="L103" s="254">
        <v>4</v>
      </c>
      <c r="M103" s="254">
        <v>-63.636363636399999</v>
      </c>
      <c r="N103" s="254">
        <v>18</v>
      </c>
      <c r="O103" s="254">
        <v>0</v>
      </c>
      <c r="P103" s="254">
        <v>11</v>
      </c>
      <c r="Q103" s="254">
        <v>-21.428571428600002</v>
      </c>
      <c r="R103">
        <v>3</v>
      </c>
      <c r="S103" t="s">
        <v>537</v>
      </c>
    </row>
    <row r="104" spans="1:19" x14ac:dyDescent="0.2">
      <c r="A104" s="254" t="s">
        <v>189</v>
      </c>
      <c r="B104" s="342">
        <v>5</v>
      </c>
      <c r="C104" s="254">
        <v>150</v>
      </c>
      <c r="D104" s="342">
        <v>3</v>
      </c>
      <c r="E104" s="254">
        <v>0</v>
      </c>
      <c r="F104" s="342" t="s">
        <v>535</v>
      </c>
      <c r="G104" s="254">
        <v>-71.428571428599994</v>
      </c>
      <c r="H104" s="342">
        <v>0</v>
      </c>
      <c r="I104" s="254">
        <v>-100</v>
      </c>
      <c r="J104" s="254">
        <v>0</v>
      </c>
      <c r="K104" s="254">
        <v>-100</v>
      </c>
      <c r="L104" s="254">
        <v>0</v>
      </c>
      <c r="M104" s="254">
        <v>-100</v>
      </c>
      <c r="N104" s="254" t="s">
        <v>535</v>
      </c>
      <c r="O104" s="254">
        <v>-80</v>
      </c>
      <c r="P104" s="254" t="s">
        <v>535</v>
      </c>
      <c r="Q104" s="254">
        <v>0</v>
      </c>
      <c r="R104">
        <v>3</v>
      </c>
      <c r="S104" t="s">
        <v>537</v>
      </c>
    </row>
    <row r="105" spans="1:19" x14ac:dyDescent="0.2">
      <c r="A105" s="254" t="s">
        <v>190</v>
      </c>
      <c r="B105" s="254">
        <v>28</v>
      </c>
      <c r="C105" s="254">
        <v>33.333333333299997</v>
      </c>
      <c r="D105" s="254">
        <v>20</v>
      </c>
      <c r="E105" s="254">
        <v>42.857142857100001</v>
      </c>
      <c r="F105" s="254">
        <v>21</v>
      </c>
      <c r="G105" s="254">
        <v>-19.2307692308</v>
      </c>
      <c r="H105" s="254">
        <v>14</v>
      </c>
      <c r="I105" s="254">
        <v>-26.315789473700001</v>
      </c>
      <c r="J105" s="254">
        <v>3</v>
      </c>
      <c r="K105" s="254">
        <v>0</v>
      </c>
      <c r="L105" s="254" t="s">
        <v>535</v>
      </c>
      <c r="M105" s="254">
        <v>0</v>
      </c>
      <c r="N105" s="254">
        <v>3</v>
      </c>
      <c r="O105" s="254">
        <v>0</v>
      </c>
      <c r="P105" s="254">
        <v>0</v>
      </c>
      <c r="Q105" s="254">
        <v>0</v>
      </c>
      <c r="R105">
        <v>3</v>
      </c>
      <c r="S105" t="s">
        <v>537</v>
      </c>
    </row>
    <row r="106" spans="1:19" x14ac:dyDescent="0.2">
      <c r="A106" s="254" t="s">
        <v>191</v>
      </c>
      <c r="B106" s="342" t="s">
        <v>535</v>
      </c>
      <c r="C106" s="254">
        <v>0</v>
      </c>
      <c r="D106" s="342">
        <v>0</v>
      </c>
      <c r="E106" s="254">
        <v>-100</v>
      </c>
      <c r="F106" s="342" t="s">
        <v>535</v>
      </c>
      <c r="G106" s="254">
        <v>0</v>
      </c>
      <c r="H106" s="342" t="s">
        <v>535</v>
      </c>
      <c r="I106" s="254">
        <v>0</v>
      </c>
      <c r="J106" s="254">
        <v>0</v>
      </c>
      <c r="K106" s="254">
        <v>0</v>
      </c>
      <c r="L106" s="254">
        <v>0</v>
      </c>
      <c r="M106" s="254">
        <v>0</v>
      </c>
      <c r="N106" s="254">
        <v>0</v>
      </c>
      <c r="O106" s="254">
        <v>0</v>
      </c>
      <c r="P106" s="254">
        <v>0</v>
      </c>
      <c r="Q106" s="254">
        <v>0</v>
      </c>
      <c r="R106">
        <v>3</v>
      </c>
      <c r="S106" t="s">
        <v>537</v>
      </c>
    </row>
    <row r="107" spans="1:19" x14ac:dyDescent="0.2">
      <c r="A107" s="254" t="s">
        <v>192</v>
      </c>
      <c r="B107" s="254">
        <v>0</v>
      </c>
      <c r="C107" s="254">
        <v>0</v>
      </c>
      <c r="D107" s="254">
        <v>0</v>
      </c>
      <c r="E107" s="254">
        <v>0</v>
      </c>
      <c r="F107" s="254">
        <v>0</v>
      </c>
      <c r="G107" s="254">
        <v>0</v>
      </c>
      <c r="H107" s="254">
        <v>0</v>
      </c>
      <c r="I107" s="254">
        <v>0</v>
      </c>
      <c r="J107" s="254">
        <v>0</v>
      </c>
      <c r="K107" s="254">
        <v>0</v>
      </c>
      <c r="L107" s="254">
        <v>0</v>
      </c>
      <c r="M107" s="254">
        <v>0</v>
      </c>
      <c r="N107" s="254">
        <v>0</v>
      </c>
      <c r="O107" s="254">
        <v>0</v>
      </c>
      <c r="P107" s="254">
        <v>0</v>
      </c>
      <c r="Q107" s="254">
        <v>0</v>
      </c>
      <c r="R107">
        <v>3</v>
      </c>
      <c r="S107" t="s">
        <v>537</v>
      </c>
    </row>
    <row r="108" spans="1:19" x14ac:dyDescent="0.2">
      <c r="A108" s="254" t="s">
        <v>193</v>
      </c>
      <c r="B108" s="342">
        <v>5</v>
      </c>
      <c r="C108" s="254">
        <v>-28.571428571399998</v>
      </c>
      <c r="D108" s="254" t="s">
        <v>535</v>
      </c>
      <c r="E108" s="254">
        <v>0</v>
      </c>
      <c r="F108" s="342">
        <v>7</v>
      </c>
      <c r="G108" s="254">
        <v>40</v>
      </c>
      <c r="H108" s="254" t="s">
        <v>535</v>
      </c>
      <c r="I108" s="254">
        <v>-33.333333333299997</v>
      </c>
      <c r="J108" s="254">
        <v>0</v>
      </c>
      <c r="K108" s="254">
        <v>-100</v>
      </c>
      <c r="L108" s="254">
        <v>0</v>
      </c>
      <c r="M108" s="254">
        <v>-100</v>
      </c>
      <c r="N108" s="254" t="s">
        <v>535</v>
      </c>
      <c r="O108" s="254">
        <v>0</v>
      </c>
      <c r="P108" s="254" t="s">
        <v>535</v>
      </c>
      <c r="Q108" s="254">
        <v>0</v>
      </c>
      <c r="R108">
        <v>3</v>
      </c>
      <c r="S108" t="s">
        <v>537</v>
      </c>
    </row>
    <row r="109" spans="1:19" x14ac:dyDescent="0.2">
      <c r="A109" s="254" t="s">
        <v>194</v>
      </c>
      <c r="B109" s="254">
        <v>0</v>
      </c>
      <c r="C109" s="254">
        <v>-100</v>
      </c>
      <c r="D109" s="254">
        <v>0</v>
      </c>
      <c r="E109" s="254">
        <v>-100</v>
      </c>
      <c r="F109" s="254">
        <v>5</v>
      </c>
      <c r="G109" s="254">
        <v>0</v>
      </c>
      <c r="H109" s="254">
        <v>4</v>
      </c>
      <c r="I109" s="254">
        <v>0</v>
      </c>
      <c r="J109" s="254" t="s">
        <v>535</v>
      </c>
      <c r="K109" s="254">
        <v>100</v>
      </c>
      <c r="L109" s="254" t="s">
        <v>535</v>
      </c>
      <c r="M109" s="254">
        <v>0</v>
      </c>
      <c r="N109" s="254" t="s">
        <v>535</v>
      </c>
      <c r="O109" s="254">
        <v>0</v>
      </c>
      <c r="P109" s="254">
        <v>0</v>
      </c>
      <c r="Q109" s="254">
        <v>0</v>
      </c>
      <c r="R109">
        <v>3</v>
      </c>
      <c r="S109" t="s">
        <v>537</v>
      </c>
    </row>
    <row r="110" spans="1:19" x14ac:dyDescent="0.2">
      <c r="A110" s="254" t="s">
        <v>195</v>
      </c>
      <c r="B110" s="342">
        <v>32</v>
      </c>
      <c r="C110" s="254">
        <v>3.2258064516</v>
      </c>
      <c r="D110" s="342">
        <v>18</v>
      </c>
      <c r="E110" s="254">
        <v>-5.2631578947</v>
      </c>
      <c r="F110" s="342">
        <v>31</v>
      </c>
      <c r="G110" s="254">
        <v>-11.4285714286</v>
      </c>
      <c r="H110" s="342">
        <v>19</v>
      </c>
      <c r="I110" s="254">
        <v>5.5555555555999998</v>
      </c>
      <c r="J110" s="254">
        <v>11</v>
      </c>
      <c r="K110" s="254">
        <v>-42.105263157899998</v>
      </c>
      <c r="L110" s="254">
        <v>8</v>
      </c>
      <c r="M110" s="254">
        <v>-27.272727272699999</v>
      </c>
      <c r="N110" s="254">
        <v>19</v>
      </c>
      <c r="O110" s="254">
        <v>216.6666666667</v>
      </c>
      <c r="P110" s="254">
        <v>11</v>
      </c>
      <c r="Q110" s="254">
        <v>175</v>
      </c>
      <c r="R110">
        <v>3</v>
      </c>
      <c r="S110" t="s">
        <v>537</v>
      </c>
    </row>
    <row r="111" spans="1:19" x14ac:dyDescent="0.2">
      <c r="A111" s="254" t="s">
        <v>196</v>
      </c>
      <c r="B111" s="254" t="s">
        <v>535</v>
      </c>
      <c r="C111" s="254">
        <v>-66.666666666699996</v>
      </c>
      <c r="D111" s="254" t="s">
        <v>535</v>
      </c>
      <c r="E111" s="254">
        <v>-50</v>
      </c>
      <c r="F111" s="254">
        <v>3</v>
      </c>
      <c r="G111" s="254">
        <v>0</v>
      </c>
      <c r="H111" s="254" t="s">
        <v>535</v>
      </c>
      <c r="I111" s="254">
        <v>0</v>
      </c>
      <c r="J111" s="254">
        <v>0</v>
      </c>
      <c r="K111" s="254">
        <v>0</v>
      </c>
      <c r="L111" s="254">
        <v>0</v>
      </c>
      <c r="M111" s="254">
        <v>0</v>
      </c>
      <c r="N111" s="254">
        <v>0</v>
      </c>
      <c r="O111" s="254">
        <v>-100</v>
      </c>
      <c r="P111" s="254">
        <v>0</v>
      </c>
      <c r="Q111" s="254">
        <v>-100</v>
      </c>
      <c r="R111">
        <v>3</v>
      </c>
      <c r="S111" t="s">
        <v>537</v>
      </c>
    </row>
    <row r="112" spans="1:19" x14ac:dyDescent="0.2">
      <c r="A112" s="254" t="s">
        <v>534</v>
      </c>
      <c r="B112" s="342">
        <v>1295</v>
      </c>
      <c r="C112" s="254">
        <v>-8.3510261854000003</v>
      </c>
      <c r="D112" s="254">
        <v>869</v>
      </c>
      <c r="E112" s="254">
        <v>-5.3376906318000001</v>
      </c>
      <c r="F112" s="342">
        <v>1413</v>
      </c>
      <c r="G112" s="254">
        <v>-6.3618290257999996</v>
      </c>
      <c r="H112" s="254">
        <v>918</v>
      </c>
      <c r="I112" s="254">
        <v>-7.5528700905999999</v>
      </c>
      <c r="J112" s="254">
        <v>1874</v>
      </c>
      <c r="K112" s="254">
        <v>-8.49609375</v>
      </c>
      <c r="L112" s="254">
        <v>1259</v>
      </c>
      <c r="M112" s="254">
        <v>-9.8137535817000003</v>
      </c>
      <c r="N112" s="254">
        <v>2048</v>
      </c>
      <c r="O112" s="254">
        <v>-4.8769159313000001</v>
      </c>
      <c r="P112" s="254">
        <v>1396</v>
      </c>
      <c r="Q112" s="254">
        <v>-2.6499302650000001</v>
      </c>
      <c r="R112">
        <v>0</v>
      </c>
      <c r="S112" t="s">
        <v>538</v>
      </c>
    </row>
    <row r="113" spans="1:19" x14ac:dyDescent="0.2">
      <c r="A113" s="254" t="s">
        <v>547</v>
      </c>
      <c r="B113" s="254">
        <v>1290</v>
      </c>
      <c r="C113" s="254">
        <v>-8.1850533807999994</v>
      </c>
      <c r="D113" s="254">
        <v>868</v>
      </c>
      <c r="E113" s="254">
        <v>-5.2401746725000002</v>
      </c>
      <c r="F113" s="254">
        <v>1405</v>
      </c>
      <c r="G113" s="254">
        <v>-5.8941728064000003</v>
      </c>
      <c r="H113" s="254">
        <v>916</v>
      </c>
      <c r="I113" s="254">
        <v>-7.4747474747</v>
      </c>
      <c r="J113" s="254">
        <v>1872</v>
      </c>
      <c r="K113" s="254">
        <v>-8.5490962384000007</v>
      </c>
      <c r="L113" s="254">
        <v>1258</v>
      </c>
      <c r="M113" s="254">
        <v>-9.8853868195000008</v>
      </c>
      <c r="N113" s="254">
        <v>2047</v>
      </c>
      <c r="O113" s="254">
        <v>-4.7463936714999999</v>
      </c>
      <c r="P113" s="254">
        <v>1396</v>
      </c>
      <c r="Q113" s="254">
        <v>-2.6499302650000001</v>
      </c>
      <c r="R113">
        <v>-777</v>
      </c>
      <c r="S113" t="s">
        <v>538</v>
      </c>
    </row>
    <row r="114" spans="1:19" x14ac:dyDescent="0.2">
      <c r="A114" s="254" t="s">
        <v>548</v>
      </c>
      <c r="B114" s="342">
        <v>0</v>
      </c>
      <c r="C114" s="254">
        <v>-100</v>
      </c>
      <c r="D114" s="342">
        <v>0</v>
      </c>
      <c r="E114" s="254">
        <v>-100</v>
      </c>
      <c r="F114" s="342">
        <v>3</v>
      </c>
      <c r="G114" s="254">
        <v>-25</v>
      </c>
      <c r="H114" s="342" t="s">
        <v>535</v>
      </c>
      <c r="I114" s="254">
        <v>-33.333333333299997</v>
      </c>
      <c r="J114" s="254">
        <v>51</v>
      </c>
      <c r="K114" s="254">
        <v>24.390243902400002</v>
      </c>
      <c r="L114" s="254">
        <v>44</v>
      </c>
      <c r="M114" s="254">
        <v>37.5</v>
      </c>
      <c r="N114" s="254">
        <v>41</v>
      </c>
      <c r="O114" s="254">
        <v>-24.0740740741</v>
      </c>
      <c r="P114" s="254">
        <v>32</v>
      </c>
      <c r="Q114" s="254">
        <v>0</v>
      </c>
      <c r="R114">
        <v>-777</v>
      </c>
      <c r="S114" t="s">
        <v>538</v>
      </c>
    </row>
    <row r="115" spans="1:19" x14ac:dyDescent="0.2">
      <c r="A115" s="254" t="s">
        <v>549</v>
      </c>
      <c r="B115" s="254" t="s">
        <v>535</v>
      </c>
      <c r="C115" s="254">
        <v>-50</v>
      </c>
      <c r="D115" s="254">
        <v>0</v>
      </c>
      <c r="E115" s="254">
        <v>-100</v>
      </c>
      <c r="F115" s="254" t="s">
        <v>535</v>
      </c>
      <c r="G115" s="254">
        <v>-66.666666666699996</v>
      </c>
      <c r="H115" s="254" t="s">
        <v>535</v>
      </c>
      <c r="I115" s="254">
        <v>-83.333333333300004</v>
      </c>
      <c r="J115" s="254">
        <v>0</v>
      </c>
      <c r="K115" s="254">
        <v>0</v>
      </c>
      <c r="L115" s="254">
        <v>0</v>
      </c>
      <c r="M115" s="254">
        <v>0</v>
      </c>
      <c r="N115" s="254">
        <v>0</v>
      </c>
      <c r="O115" s="254">
        <v>0</v>
      </c>
      <c r="P115" s="254">
        <v>0</v>
      </c>
      <c r="Q115" s="254">
        <v>0</v>
      </c>
      <c r="R115">
        <v>-777</v>
      </c>
      <c r="S115" t="s">
        <v>538</v>
      </c>
    </row>
    <row r="116" spans="1:19" x14ac:dyDescent="0.2">
      <c r="A116" s="254" t="s">
        <v>91</v>
      </c>
      <c r="B116" s="254">
        <v>0</v>
      </c>
      <c r="C116" s="254">
        <v>-100</v>
      </c>
      <c r="D116" s="254">
        <v>0</v>
      </c>
      <c r="E116" s="254">
        <v>-100</v>
      </c>
      <c r="F116" s="254" t="s">
        <v>535</v>
      </c>
      <c r="G116" s="254">
        <v>-50</v>
      </c>
      <c r="H116" s="254" t="s">
        <v>535</v>
      </c>
      <c r="I116" s="254">
        <v>-50</v>
      </c>
      <c r="J116" s="254" t="s">
        <v>535</v>
      </c>
      <c r="K116" s="254">
        <v>-80</v>
      </c>
      <c r="L116" s="254" t="s">
        <v>535</v>
      </c>
      <c r="M116" s="254">
        <v>-80</v>
      </c>
      <c r="N116" s="254">
        <v>5</v>
      </c>
      <c r="O116" s="254">
        <v>66.666666666699996</v>
      </c>
      <c r="P116" s="254">
        <v>5</v>
      </c>
      <c r="Q116" s="254">
        <v>66.666666666699996</v>
      </c>
      <c r="R116">
        <v>3</v>
      </c>
      <c r="S116" t="s">
        <v>538</v>
      </c>
    </row>
    <row r="117" spans="1:19" x14ac:dyDescent="0.2">
      <c r="A117" s="254" t="s">
        <v>92</v>
      </c>
      <c r="B117" s="254">
        <v>0</v>
      </c>
      <c r="C117" s="254">
        <v>0</v>
      </c>
      <c r="D117" s="254">
        <v>0</v>
      </c>
      <c r="E117" s="254">
        <v>0</v>
      </c>
      <c r="F117" s="254">
        <v>0</v>
      </c>
      <c r="G117" s="254">
        <v>0</v>
      </c>
      <c r="H117" s="254">
        <v>0</v>
      </c>
      <c r="I117" s="254">
        <v>0</v>
      </c>
      <c r="J117" s="254">
        <v>0</v>
      </c>
      <c r="K117" s="254">
        <v>0</v>
      </c>
      <c r="L117" s="254">
        <v>0</v>
      </c>
      <c r="M117" s="254">
        <v>0</v>
      </c>
      <c r="N117" s="254">
        <v>0</v>
      </c>
      <c r="O117" s="254">
        <v>0</v>
      </c>
      <c r="P117" s="254">
        <v>0</v>
      </c>
      <c r="Q117" s="254">
        <v>0</v>
      </c>
      <c r="R117">
        <v>3</v>
      </c>
      <c r="S117" t="s">
        <v>538</v>
      </c>
    </row>
    <row r="118" spans="1:19" x14ac:dyDescent="0.2">
      <c r="A118" s="254" t="s">
        <v>93</v>
      </c>
      <c r="B118" s="254">
        <v>3</v>
      </c>
      <c r="C118" s="254">
        <v>-25</v>
      </c>
      <c r="D118" s="254" t="s">
        <v>535</v>
      </c>
      <c r="E118" s="254">
        <v>0</v>
      </c>
      <c r="F118" s="254">
        <v>4</v>
      </c>
      <c r="G118" s="254" t="s">
        <v>536</v>
      </c>
      <c r="H118" s="254" t="s">
        <v>535</v>
      </c>
      <c r="I118" s="254">
        <v>100</v>
      </c>
      <c r="J118" s="254">
        <v>0</v>
      </c>
      <c r="K118" s="254">
        <v>0</v>
      </c>
      <c r="L118" s="254">
        <v>0</v>
      </c>
      <c r="M118" s="254">
        <v>0</v>
      </c>
      <c r="N118" s="254">
        <v>0</v>
      </c>
      <c r="O118" s="254">
        <v>0</v>
      </c>
      <c r="P118" s="254">
        <v>0</v>
      </c>
      <c r="Q118" s="254">
        <v>0</v>
      </c>
      <c r="R118">
        <v>3</v>
      </c>
      <c r="S118" t="s">
        <v>538</v>
      </c>
    </row>
    <row r="119" spans="1:19" x14ac:dyDescent="0.2">
      <c r="A119" s="254" t="s">
        <v>94</v>
      </c>
      <c r="B119" s="342">
        <v>0</v>
      </c>
      <c r="C119" s="254">
        <v>0</v>
      </c>
      <c r="D119" s="342">
        <v>0</v>
      </c>
      <c r="E119" s="254">
        <v>0</v>
      </c>
      <c r="F119" s="342">
        <v>0</v>
      </c>
      <c r="G119" s="254">
        <v>0</v>
      </c>
      <c r="H119" s="342">
        <v>0</v>
      </c>
      <c r="I119" s="254">
        <v>0</v>
      </c>
      <c r="J119" s="254">
        <v>0</v>
      </c>
      <c r="K119" s="254">
        <v>0</v>
      </c>
      <c r="L119" s="254">
        <v>0</v>
      </c>
      <c r="M119" s="254">
        <v>0</v>
      </c>
      <c r="N119" s="254">
        <v>0</v>
      </c>
      <c r="O119" s="254">
        <v>0</v>
      </c>
      <c r="P119" s="254">
        <v>0</v>
      </c>
      <c r="Q119" s="254">
        <v>0</v>
      </c>
      <c r="R119">
        <v>3</v>
      </c>
      <c r="S119" t="s">
        <v>538</v>
      </c>
    </row>
    <row r="120" spans="1:19" x14ac:dyDescent="0.2">
      <c r="A120" t="s">
        <v>95</v>
      </c>
      <c r="B120">
        <v>3</v>
      </c>
      <c r="C120">
        <v>-50</v>
      </c>
      <c r="D120">
        <v>3</v>
      </c>
      <c r="E120">
        <v>-40</v>
      </c>
      <c r="F120">
        <v>6</v>
      </c>
      <c r="G120">
        <v>-45.4545454545</v>
      </c>
      <c r="H120">
        <v>5</v>
      </c>
      <c r="I120">
        <v>-44.444444444399998</v>
      </c>
      <c r="J120" t="s">
        <v>535</v>
      </c>
      <c r="K120">
        <v>-60</v>
      </c>
      <c r="L120">
        <v>0</v>
      </c>
      <c r="M120">
        <v>-100</v>
      </c>
      <c r="N120">
        <v>5</v>
      </c>
      <c r="O120">
        <v>150</v>
      </c>
      <c r="P120">
        <v>4</v>
      </c>
      <c r="Q120" t="s">
        <v>536</v>
      </c>
      <c r="R120">
        <v>3</v>
      </c>
      <c r="S120" t="s">
        <v>538</v>
      </c>
    </row>
    <row r="121" spans="1:19" x14ac:dyDescent="0.2">
      <c r="A121" t="s">
        <v>96</v>
      </c>
      <c r="B121">
        <v>0</v>
      </c>
      <c r="C121">
        <v>0</v>
      </c>
      <c r="D121">
        <v>0</v>
      </c>
      <c r="E121">
        <v>0</v>
      </c>
      <c r="F121">
        <v>0</v>
      </c>
      <c r="G121">
        <v>0</v>
      </c>
      <c r="H121">
        <v>0</v>
      </c>
      <c r="I121">
        <v>0</v>
      </c>
      <c r="J121">
        <v>0</v>
      </c>
      <c r="K121">
        <v>0</v>
      </c>
      <c r="L121">
        <v>0</v>
      </c>
      <c r="M121">
        <v>0</v>
      </c>
      <c r="N121">
        <v>0</v>
      </c>
      <c r="O121">
        <v>0</v>
      </c>
      <c r="P121">
        <v>0</v>
      </c>
      <c r="Q121">
        <v>0</v>
      </c>
      <c r="R121">
        <v>3</v>
      </c>
      <c r="S121" t="s">
        <v>538</v>
      </c>
    </row>
    <row r="122" spans="1:19" x14ac:dyDescent="0.2">
      <c r="A122" t="s">
        <v>97</v>
      </c>
      <c r="B122">
        <v>4</v>
      </c>
      <c r="C122">
        <v>0</v>
      </c>
      <c r="D122">
        <v>3</v>
      </c>
      <c r="E122">
        <v>0</v>
      </c>
      <c r="F122">
        <v>4</v>
      </c>
      <c r="G122">
        <v>0</v>
      </c>
      <c r="H122">
        <v>3</v>
      </c>
      <c r="I122">
        <v>50</v>
      </c>
      <c r="J122">
        <v>9</v>
      </c>
      <c r="K122" t="s">
        <v>536</v>
      </c>
      <c r="L122" t="s">
        <v>535</v>
      </c>
      <c r="M122">
        <v>0</v>
      </c>
      <c r="N122" t="s">
        <v>535</v>
      </c>
      <c r="O122">
        <v>0</v>
      </c>
      <c r="P122">
        <v>0</v>
      </c>
      <c r="Q122">
        <v>-100</v>
      </c>
      <c r="R122">
        <v>3</v>
      </c>
      <c r="S122" t="s">
        <v>538</v>
      </c>
    </row>
    <row r="123" spans="1:19" x14ac:dyDescent="0.2">
      <c r="A123" t="s">
        <v>98</v>
      </c>
      <c r="B123">
        <v>14</v>
      </c>
      <c r="C123">
        <v>-6.6666666667000003</v>
      </c>
      <c r="D123">
        <v>11</v>
      </c>
      <c r="E123">
        <v>57.142857142899999</v>
      </c>
      <c r="F123">
        <v>15</v>
      </c>
      <c r="G123">
        <v>7.1428571428999996</v>
      </c>
      <c r="H123">
        <v>7</v>
      </c>
      <c r="I123">
        <v>-41.666666666700003</v>
      </c>
      <c r="J123">
        <v>16</v>
      </c>
      <c r="K123">
        <v>-11.1111111111</v>
      </c>
      <c r="L123">
        <v>14</v>
      </c>
      <c r="M123">
        <v>-12.5</v>
      </c>
      <c r="N123">
        <v>18</v>
      </c>
      <c r="O123">
        <v>-10</v>
      </c>
      <c r="P123">
        <v>16</v>
      </c>
      <c r="Q123">
        <v>0</v>
      </c>
      <c r="R123">
        <v>3</v>
      </c>
      <c r="S123" t="s">
        <v>538</v>
      </c>
    </row>
    <row r="124" spans="1:19" x14ac:dyDescent="0.2">
      <c r="A124" t="s">
        <v>99</v>
      </c>
      <c r="B124" t="s">
        <v>535</v>
      </c>
      <c r="C124">
        <v>0</v>
      </c>
      <c r="D124">
        <v>0</v>
      </c>
      <c r="E124">
        <v>0</v>
      </c>
      <c r="F124">
        <v>0</v>
      </c>
      <c r="G124">
        <v>-100</v>
      </c>
      <c r="H124">
        <v>0</v>
      </c>
      <c r="I124">
        <v>-100</v>
      </c>
      <c r="J124" t="s">
        <v>535</v>
      </c>
      <c r="K124">
        <v>-50</v>
      </c>
      <c r="L124" t="s">
        <v>535</v>
      </c>
      <c r="M124">
        <v>-50</v>
      </c>
      <c r="N124" t="s">
        <v>535</v>
      </c>
      <c r="O124">
        <v>0</v>
      </c>
      <c r="P124" t="s">
        <v>535</v>
      </c>
      <c r="Q124">
        <v>0</v>
      </c>
      <c r="R124">
        <v>3</v>
      </c>
      <c r="S124" t="s">
        <v>538</v>
      </c>
    </row>
    <row r="125" spans="1:19" x14ac:dyDescent="0.2">
      <c r="A125" t="s">
        <v>100</v>
      </c>
      <c r="B125">
        <v>0</v>
      </c>
      <c r="C125">
        <v>0</v>
      </c>
      <c r="D125">
        <v>0</v>
      </c>
      <c r="E125">
        <v>0</v>
      </c>
      <c r="F125">
        <v>0</v>
      </c>
      <c r="G125">
        <v>0</v>
      </c>
      <c r="H125">
        <v>0</v>
      </c>
      <c r="I125">
        <v>0</v>
      </c>
      <c r="J125">
        <v>0</v>
      </c>
      <c r="K125">
        <v>0</v>
      </c>
      <c r="L125">
        <v>0</v>
      </c>
      <c r="M125">
        <v>0</v>
      </c>
      <c r="N125">
        <v>0</v>
      </c>
      <c r="O125">
        <v>0</v>
      </c>
      <c r="P125">
        <v>0</v>
      </c>
      <c r="Q125">
        <v>0</v>
      </c>
      <c r="R125">
        <v>3</v>
      </c>
      <c r="S125" t="s">
        <v>538</v>
      </c>
    </row>
    <row r="126" spans="1:19" x14ac:dyDescent="0.2">
      <c r="A126" t="s">
        <v>101</v>
      </c>
      <c r="B126">
        <v>0</v>
      </c>
      <c r="C126">
        <v>0</v>
      </c>
      <c r="D126">
        <v>0</v>
      </c>
      <c r="E126">
        <v>0</v>
      </c>
      <c r="F126">
        <v>0</v>
      </c>
      <c r="G126">
        <v>0</v>
      </c>
      <c r="H126">
        <v>0</v>
      </c>
      <c r="I126">
        <v>0</v>
      </c>
      <c r="J126">
        <v>0</v>
      </c>
      <c r="K126">
        <v>0</v>
      </c>
      <c r="L126">
        <v>0</v>
      </c>
      <c r="M126">
        <v>0</v>
      </c>
      <c r="N126">
        <v>0</v>
      </c>
      <c r="O126">
        <v>0</v>
      </c>
      <c r="P126">
        <v>0</v>
      </c>
      <c r="Q126">
        <v>0</v>
      </c>
      <c r="R126">
        <v>3</v>
      </c>
      <c r="S126" t="s">
        <v>538</v>
      </c>
    </row>
    <row r="127" spans="1:19" x14ac:dyDescent="0.2">
      <c r="A127" t="s">
        <v>102</v>
      </c>
      <c r="B127">
        <v>0</v>
      </c>
      <c r="C127">
        <v>0</v>
      </c>
      <c r="D127">
        <v>0</v>
      </c>
      <c r="E127">
        <v>0</v>
      </c>
      <c r="F127">
        <v>0</v>
      </c>
      <c r="G127">
        <v>0</v>
      </c>
      <c r="H127">
        <v>0</v>
      </c>
      <c r="I127">
        <v>0</v>
      </c>
      <c r="J127">
        <v>11</v>
      </c>
      <c r="K127">
        <v>-8.3333333333000006</v>
      </c>
      <c r="L127">
        <v>10</v>
      </c>
      <c r="M127">
        <v>-16.666666666699999</v>
      </c>
      <c r="N127">
        <v>12</v>
      </c>
      <c r="O127">
        <v>-14.285714285699999</v>
      </c>
      <c r="P127">
        <v>12</v>
      </c>
      <c r="Q127">
        <v>140</v>
      </c>
      <c r="R127">
        <v>3</v>
      </c>
      <c r="S127" t="s">
        <v>538</v>
      </c>
    </row>
    <row r="128" spans="1:19" x14ac:dyDescent="0.2">
      <c r="A128" t="s">
        <v>103</v>
      </c>
      <c r="B128">
        <v>0</v>
      </c>
      <c r="C128">
        <v>0</v>
      </c>
      <c r="D128">
        <v>0</v>
      </c>
      <c r="E128">
        <v>0</v>
      </c>
      <c r="F128">
        <v>0</v>
      </c>
      <c r="G128">
        <v>0</v>
      </c>
      <c r="H128">
        <v>0</v>
      </c>
      <c r="I128">
        <v>0</v>
      </c>
      <c r="J128" t="s">
        <v>535</v>
      </c>
      <c r="K128">
        <v>0</v>
      </c>
      <c r="L128" t="s">
        <v>535</v>
      </c>
      <c r="M128">
        <v>0</v>
      </c>
      <c r="N128" t="s">
        <v>535</v>
      </c>
      <c r="O128">
        <v>100</v>
      </c>
      <c r="P128" t="s">
        <v>535</v>
      </c>
      <c r="Q128">
        <v>100</v>
      </c>
      <c r="R128">
        <v>3</v>
      </c>
      <c r="S128" t="s">
        <v>538</v>
      </c>
    </row>
    <row r="129" spans="1:19" x14ac:dyDescent="0.2">
      <c r="A129" t="s">
        <v>104</v>
      </c>
      <c r="B129" t="s">
        <v>535</v>
      </c>
      <c r="C129">
        <v>-66.666666666699996</v>
      </c>
      <c r="D129" t="s">
        <v>535</v>
      </c>
      <c r="E129">
        <v>-50</v>
      </c>
      <c r="F129">
        <v>3</v>
      </c>
      <c r="G129">
        <v>200</v>
      </c>
      <c r="H129" t="s">
        <v>535</v>
      </c>
      <c r="I129">
        <v>100</v>
      </c>
      <c r="J129" t="s">
        <v>535</v>
      </c>
      <c r="K129">
        <v>-75</v>
      </c>
      <c r="L129" t="s">
        <v>535</v>
      </c>
      <c r="M129">
        <v>-60</v>
      </c>
      <c r="N129">
        <v>8</v>
      </c>
      <c r="O129">
        <v>33.333333333299997</v>
      </c>
      <c r="P129">
        <v>5</v>
      </c>
      <c r="Q129">
        <v>0</v>
      </c>
      <c r="R129">
        <v>3</v>
      </c>
      <c r="S129" t="s">
        <v>538</v>
      </c>
    </row>
    <row r="130" spans="1:19" x14ac:dyDescent="0.2">
      <c r="A130" t="s">
        <v>105</v>
      </c>
      <c r="B130">
        <v>4</v>
      </c>
      <c r="C130">
        <v>-42.857142857100001</v>
      </c>
      <c r="D130">
        <v>3</v>
      </c>
      <c r="E130">
        <v>-25</v>
      </c>
      <c r="F130">
        <v>7</v>
      </c>
      <c r="G130">
        <v>-30</v>
      </c>
      <c r="H130">
        <v>4</v>
      </c>
      <c r="I130">
        <v>-42.857142857100001</v>
      </c>
      <c r="J130">
        <v>13</v>
      </c>
      <c r="K130">
        <v>225</v>
      </c>
      <c r="L130">
        <v>11</v>
      </c>
      <c r="M130">
        <v>175</v>
      </c>
      <c r="N130">
        <v>4</v>
      </c>
      <c r="O130">
        <v>-42.857142857100001</v>
      </c>
      <c r="P130">
        <v>4</v>
      </c>
      <c r="Q130">
        <v>0</v>
      </c>
      <c r="R130">
        <v>3</v>
      </c>
      <c r="S130" t="s">
        <v>538</v>
      </c>
    </row>
    <row r="131" spans="1:19" x14ac:dyDescent="0.2">
      <c r="A131" t="s">
        <v>106</v>
      </c>
      <c r="B131">
        <v>25</v>
      </c>
      <c r="C131">
        <v>-7.4074074074</v>
      </c>
      <c r="D131">
        <v>20</v>
      </c>
      <c r="E131">
        <v>11.1111111111</v>
      </c>
      <c r="F131">
        <v>27</v>
      </c>
      <c r="G131">
        <v>-6.8965517241000001</v>
      </c>
      <c r="H131">
        <v>18</v>
      </c>
      <c r="I131">
        <v>-10</v>
      </c>
      <c r="J131">
        <v>3</v>
      </c>
      <c r="K131">
        <v>-50</v>
      </c>
      <c r="L131" t="s">
        <v>535</v>
      </c>
      <c r="M131">
        <v>-60</v>
      </c>
      <c r="N131">
        <v>6</v>
      </c>
      <c r="O131">
        <v>-62.5</v>
      </c>
      <c r="P131">
        <v>5</v>
      </c>
      <c r="Q131">
        <v>-44.444444444399998</v>
      </c>
      <c r="R131">
        <v>3</v>
      </c>
      <c r="S131" t="s">
        <v>538</v>
      </c>
    </row>
    <row r="132" spans="1:19" x14ac:dyDescent="0.2">
      <c r="A132" t="s">
        <v>107</v>
      </c>
      <c r="B132" t="s">
        <v>535</v>
      </c>
      <c r="C132">
        <v>0</v>
      </c>
      <c r="D132" t="s">
        <v>535</v>
      </c>
      <c r="E132">
        <v>0</v>
      </c>
      <c r="F132">
        <v>0</v>
      </c>
      <c r="G132">
        <v>0</v>
      </c>
      <c r="H132">
        <v>0</v>
      </c>
      <c r="I132">
        <v>0</v>
      </c>
      <c r="J132">
        <v>0</v>
      </c>
      <c r="K132">
        <v>0</v>
      </c>
      <c r="L132">
        <v>0</v>
      </c>
      <c r="M132">
        <v>0</v>
      </c>
      <c r="N132">
        <v>0</v>
      </c>
      <c r="O132">
        <v>0</v>
      </c>
      <c r="P132">
        <v>0</v>
      </c>
      <c r="Q132">
        <v>0</v>
      </c>
      <c r="R132">
        <v>3</v>
      </c>
      <c r="S132" t="s">
        <v>538</v>
      </c>
    </row>
    <row r="133" spans="1:19" x14ac:dyDescent="0.2">
      <c r="A133" t="s">
        <v>108</v>
      </c>
      <c r="B133">
        <v>8</v>
      </c>
      <c r="C133">
        <v>-27.272727272699999</v>
      </c>
      <c r="D133">
        <v>5</v>
      </c>
      <c r="E133">
        <v>-16.666666666699999</v>
      </c>
      <c r="F133">
        <v>11</v>
      </c>
      <c r="G133">
        <v>37.5</v>
      </c>
      <c r="H133">
        <v>6</v>
      </c>
      <c r="I133">
        <v>20</v>
      </c>
      <c r="J133" t="s">
        <v>535</v>
      </c>
      <c r="K133">
        <v>-60</v>
      </c>
      <c r="L133" t="s">
        <v>535</v>
      </c>
      <c r="M133">
        <v>-50</v>
      </c>
      <c r="N133">
        <v>5</v>
      </c>
      <c r="O133">
        <v>-28.571428571399998</v>
      </c>
      <c r="P133" t="s">
        <v>535</v>
      </c>
      <c r="Q133">
        <v>100</v>
      </c>
      <c r="R133">
        <v>3</v>
      </c>
      <c r="S133" t="s">
        <v>538</v>
      </c>
    </row>
    <row r="134" spans="1:19" x14ac:dyDescent="0.2">
      <c r="A134" t="s">
        <v>109</v>
      </c>
      <c r="B134" t="s">
        <v>535</v>
      </c>
      <c r="C134">
        <v>100</v>
      </c>
      <c r="D134" t="s">
        <v>535</v>
      </c>
      <c r="E134">
        <v>100</v>
      </c>
      <c r="F134" t="s">
        <v>535</v>
      </c>
      <c r="G134">
        <v>-66.666666666699996</v>
      </c>
      <c r="H134" t="s">
        <v>535</v>
      </c>
      <c r="I134">
        <v>-50</v>
      </c>
      <c r="J134">
        <v>0</v>
      </c>
      <c r="K134">
        <v>0</v>
      </c>
      <c r="L134">
        <v>0</v>
      </c>
      <c r="M134">
        <v>0</v>
      </c>
      <c r="N134">
        <v>0</v>
      </c>
      <c r="O134">
        <v>-100</v>
      </c>
      <c r="P134">
        <v>0</v>
      </c>
      <c r="Q134">
        <v>-100</v>
      </c>
      <c r="R134">
        <v>3</v>
      </c>
      <c r="S134" t="s">
        <v>538</v>
      </c>
    </row>
    <row r="135" spans="1:19" x14ac:dyDescent="0.2">
      <c r="A135" t="s">
        <v>110</v>
      </c>
      <c r="B135">
        <v>0</v>
      </c>
      <c r="C135">
        <v>0</v>
      </c>
      <c r="D135">
        <v>0</v>
      </c>
      <c r="E135">
        <v>0</v>
      </c>
      <c r="F135">
        <v>0</v>
      </c>
      <c r="G135">
        <v>-100</v>
      </c>
      <c r="H135">
        <v>0</v>
      </c>
      <c r="I135">
        <v>0</v>
      </c>
      <c r="J135" t="s">
        <v>535</v>
      </c>
      <c r="K135">
        <v>-66.666666666699996</v>
      </c>
      <c r="L135" t="s">
        <v>535</v>
      </c>
      <c r="M135">
        <v>-50</v>
      </c>
      <c r="N135">
        <v>3</v>
      </c>
      <c r="O135">
        <v>0</v>
      </c>
      <c r="P135" t="s">
        <v>535</v>
      </c>
      <c r="Q135">
        <v>-33.333333333299997</v>
      </c>
      <c r="R135">
        <v>3</v>
      </c>
      <c r="S135" t="s">
        <v>538</v>
      </c>
    </row>
    <row r="136" spans="1:19" x14ac:dyDescent="0.2">
      <c r="A136" t="s">
        <v>111</v>
      </c>
      <c r="B136">
        <v>0</v>
      </c>
      <c r="C136">
        <v>0</v>
      </c>
      <c r="D136">
        <v>0</v>
      </c>
      <c r="E136">
        <v>0</v>
      </c>
      <c r="F136">
        <v>0</v>
      </c>
      <c r="G136">
        <v>0</v>
      </c>
      <c r="H136">
        <v>0</v>
      </c>
      <c r="I136">
        <v>0</v>
      </c>
      <c r="J136" t="s">
        <v>535</v>
      </c>
      <c r="K136">
        <v>0</v>
      </c>
      <c r="L136" t="s">
        <v>535</v>
      </c>
      <c r="M136">
        <v>0</v>
      </c>
      <c r="N136" t="s">
        <v>535</v>
      </c>
      <c r="O136">
        <v>0</v>
      </c>
      <c r="P136" t="s">
        <v>535</v>
      </c>
      <c r="Q136">
        <v>0</v>
      </c>
      <c r="R136">
        <v>3</v>
      </c>
      <c r="S136" t="s">
        <v>538</v>
      </c>
    </row>
    <row r="137" spans="1:19" x14ac:dyDescent="0.2">
      <c r="A137" t="s">
        <v>112</v>
      </c>
      <c r="B137" t="s">
        <v>535</v>
      </c>
      <c r="C137">
        <v>-71.428571428599994</v>
      </c>
      <c r="D137" t="s">
        <v>535</v>
      </c>
      <c r="E137">
        <v>-50</v>
      </c>
      <c r="F137">
        <v>7</v>
      </c>
      <c r="G137">
        <v>133.3333333333</v>
      </c>
      <c r="H137">
        <v>4</v>
      </c>
      <c r="I137" t="s">
        <v>536</v>
      </c>
      <c r="J137">
        <v>6</v>
      </c>
      <c r="K137">
        <v>100</v>
      </c>
      <c r="L137">
        <v>6</v>
      </c>
      <c r="M137">
        <v>100</v>
      </c>
      <c r="N137">
        <v>3</v>
      </c>
      <c r="O137">
        <v>0</v>
      </c>
      <c r="P137">
        <v>3</v>
      </c>
      <c r="Q137">
        <v>0</v>
      </c>
      <c r="R137">
        <v>3</v>
      </c>
      <c r="S137" t="s">
        <v>538</v>
      </c>
    </row>
    <row r="138" spans="1:19" x14ac:dyDescent="0.2">
      <c r="A138" t="s">
        <v>113</v>
      </c>
      <c r="B138">
        <v>0</v>
      </c>
      <c r="C138">
        <v>0</v>
      </c>
      <c r="D138">
        <v>0</v>
      </c>
      <c r="E138">
        <v>0</v>
      </c>
      <c r="F138">
        <v>0</v>
      </c>
      <c r="G138">
        <v>0</v>
      </c>
      <c r="H138">
        <v>0</v>
      </c>
      <c r="I138">
        <v>0</v>
      </c>
      <c r="J138" t="s">
        <v>535</v>
      </c>
      <c r="K138">
        <v>0</v>
      </c>
      <c r="L138" t="s">
        <v>535</v>
      </c>
      <c r="M138">
        <v>0</v>
      </c>
      <c r="N138" t="s">
        <v>535</v>
      </c>
      <c r="O138">
        <v>-66.666666666699996</v>
      </c>
      <c r="P138" t="s">
        <v>535</v>
      </c>
      <c r="Q138">
        <v>-50</v>
      </c>
      <c r="R138">
        <v>3</v>
      </c>
      <c r="S138" t="s">
        <v>538</v>
      </c>
    </row>
    <row r="139" spans="1:19" x14ac:dyDescent="0.2">
      <c r="A139" t="s">
        <v>114</v>
      </c>
      <c r="B139">
        <v>4</v>
      </c>
      <c r="C139">
        <v>-60</v>
      </c>
      <c r="D139" t="s">
        <v>535</v>
      </c>
      <c r="E139">
        <v>-77.777777777799997</v>
      </c>
      <c r="F139">
        <v>10</v>
      </c>
      <c r="G139">
        <v>0</v>
      </c>
      <c r="H139">
        <v>9</v>
      </c>
      <c r="I139">
        <v>28.571428571399998</v>
      </c>
      <c r="J139" t="s">
        <v>535</v>
      </c>
      <c r="K139">
        <v>-66.666666666699996</v>
      </c>
      <c r="L139" t="s">
        <v>535</v>
      </c>
      <c r="M139">
        <v>-50</v>
      </c>
      <c r="N139">
        <v>3</v>
      </c>
      <c r="O139">
        <v>-40</v>
      </c>
      <c r="P139" t="s">
        <v>535</v>
      </c>
      <c r="Q139">
        <v>-33.333333333299997</v>
      </c>
      <c r="R139">
        <v>3</v>
      </c>
      <c r="S139" t="s">
        <v>538</v>
      </c>
    </row>
    <row r="140" spans="1:19" x14ac:dyDescent="0.2">
      <c r="A140" t="s">
        <v>115</v>
      </c>
      <c r="B140" t="s">
        <v>535</v>
      </c>
      <c r="C140">
        <v>-50</v>
      </c>
      <c r="D140" t="s">
        <v>535</v>
      </c>
      <c r="E140">
        <v>-50</v>
      </c>
      <c r="F140" t="s">
        <v>535</v>
      </c>
      <c r="G140">
        <v>-33.333333333299997</v>
      </c>
      <c r="H140" t="s">
        <v>535</v>
      </c>
      <c r="I140">
        <v>0</v>
      </c>
      <c r="J140">
        <v>6</v>
      </c>
      <c r="K140">
        <v>20</v>
      </c>
      <c r="L140">
        <v>6</v>
      </c>
      <c r="M140">
        <v>20</v>
      </c>
      <c r="N140">
        <v>5</v>
      </c>
      <c r="O140">
        <v>-28.571428571399998</v>
      </c>
      <c r="P140">
        <v>5</v>
      </c>
      <c r="Q140">
        <v>-16.666666666699999</v>
      </c>
      <c r="R140">
        <v>3</v>
      </c>
      <c r="S140" t="s">
        <v>538</v>
      </c>
    </row>
    <row r="141" spans="1:19" x14ac:dyDescent="0.2">
      <c r="A141" t="s">
        <v>116</v>
      </c>
      <c r="B141">
        <v>16</v>
      </c>
      <c r="C141">
        <v>-20</v>
      </c>
      <c r="D141">
        <v>12</v>
      </c>
      <c r="E141">
        <v>0</v>
      </c>
      <c r="F141">
        <v>20</v>
      </c>
      <c r="G141">
        <v>-23.076923076900002</v>
      </c>
      <c r="H141">
        <v>12</v>
      </c>
      <c r="I141">
        <v>-20</v>
      </c>
      <c r="J141">
        <v>15</v>
      </c>
      <c r="K141">
        <v>-16.666666666699999</v>
      </c>
      <c r="L141">
        <v>13</v>
      </c>
      <c r="M141">
        <v>30</v>
      </c>
      <c r="N141">
        <v>18</v>
      </c>
      <c r="O141">
        <v>-37.931034482800001</v>
      </c>
      <c r="P141">
        <v>10</v>
      </c>
      <c r="Q141">
        <v>-47.368421052599999</v>
      </c>
      <c r="R141">
        <v>3</v>
      </c>
      <c r="S141" t="s">
        <v>538</v>
      </c>
    </row>
    <row r="142" spans="1:19" x14ac:dyDescent="0.2">
      <c r="A142" t="s">
        <v>117</v>
      </c>
      <c r="B142">
        <v>110</v>
      </c>
      <c r="C142">
        <v>-14.728682170500001</v>
      </c>
      <c r="D142">
        <v>80</v>
      </c>
      <c r="E142">
        <v>-9.0909090909000003</v>
      </c>
      <c r="F142">
        <v>129</v>
      </c>
      <c r="G142">
        <v>38.709677419400002</v>
      </c>
      <c r="H142">
        <v>88</v>
      </c>
      <c r="I142">
        <v>29.411764705900001</v>
      </c>
      <c r="J142">
        <v>75</v>
      </c>
      <c r="K142">
        <v>59.574468085100001</v>
      </c>
      <c r="L142">
        <v>59</v>
      </c>
      <c r="M142">
        <v>47.5</v>
      </c>
      <c r="N142">
        <v>47</v>
      </c>
      <c r="O142">
        <v>-22.9508196721</v>
      </c>
      <c r="P142">
        <v>40</v>
      </c>
      <c r="Q142">
        <v>-16.666666666699999</v>
      </c>
      <c r="R142">
        <v>3</v>
      </c>
      <c r="S142" t="s">
        <v>538</v>
      </c>
    </row>
    <row r="143" spans="1:19" x14ac:dyDescent="0.2">
      <c r="A143" t="s">
        <v>118</v>
      </c>
      <c r="B143">
        <v>10</v>
      </c>
      <c r="C143">
        <v>42.857142857100001</v>
      </c>
      <c r="D143">
        <v>6</v>
      </c>
      <c r="E143">
        <v>200</v>
      </c>
      <c r="F143">
        <v>7</v>
      </c>
      <c r="G143">
        <v>75</v>
      </c>
      <c r="H143" t="s">
        <v>535</v>
      </c>
      <c r="I143">
        <v>-50</v>
      </c>
      <c r="J143">
        <v>11</v>
      </c>
      <c r="K143">
        <v>22.222222222199999</v>
      </c>
      <c r="L143">
        <v>11</v>
      </c>
      <c r="M143">
        <v>37.5</v>
      </c>
      <c r="N143">
        <v>9</v>
      </c>
      <c r="O143">
        <v>50</v>
      </c>
      <c r="P143">
        <v>8</v>
      </c>
      <c r="Q143">
        <v>60</v>
      </c>
      <c r="R143">
        <v>3</v>
      </c>
      <c r="S143" t="s">
        <v>538</v>
      </c>
    </row>
    <row r="144" spans="1:19" x14ac:dyDescent="0.2">
      <c r="A144" t="s">
        <v>119</v>
      </c>
      <c r="B144">
        <v>62</v>
      </c>
      <c r="C144">
        <v>6.8965517241000001</v>
      </c>
      <c r="D144">
        <v>49</v>
      </c>
      <c r="E144">
        <v>25.641025640999999</v>
      </c>
      <c r="F144">
        <v>58</v>
      </c>
      <c r="G144">
        <v>45</v>
      </c>
      <c r="H144">
        <v>39</v>
      </c>
      <c r="I144">
        <v>50</v>
      </c>
      <c r="J144">
        <v>57</v>
      </c>
      <c r="K144">
        <v>-24</v>
      </c>
      <c r="L144">
        <v>49</v>
      </c>
      <c r="M144">
        <v>2.0833333333000001</v>
      </c>
      <c r="N144">
        <v>75</v>
      </c>
      <c r="O144">
        <v>-21.875</v>
      </c>
      <c r="P144">
        <v>48</v>
      </c>
      <c r="Q144">
        <v>-35.135135135100001</v>
      </c>
      <c r="R144">
        <v>3</v>
      </c>
      <c r="S144" t="s">
        <v>538</v>
      </c>
    </row>
    <row r="145" spans="1:19" x14ac:dyDescent="0.2">
      <c r="A145" t="s">
        <v>120</v>
      </c>
      <c r="B145">
        <v>11</v>
      </c>
      <c r="C145">
        <v>-45</v>
      </c>
      <c r="D145">
        <v>9</v>
      </c>
      <c r="E145">
        <v>-18.181818181800001</v>
      </c>
      <c r="F145">
        <v>20</v>
      </c>
      <c r="G145">
        <v>-23.076923076900002</v>
      </c>
      <c r="H145">
        <v>11</v>
      </c>
      <c r="I145">
        <v>-15.3846153846</v>
      </c>
      <c r="J145">
        <v>23</v>
      </c>
      <c r="K145">
        <v>-25.806451612899998</v>
      </c>
      <c r="L145">
        <v>22</v>
      </c>
      <c r="M145">
        <v>-26.666666666699999</v>
      </c>
      <c r="N145">
        <v>31</v>
      </c>
      <c r="O145">
        <v>-38</v>
      </c>
      <c r="P145">
        <v>30</v>
      </c>
      <c r="Q145">
        <v>15.3846153846</v>
      </c>
      <c r="R145">
        <v>3</v>
      </c>
      <c r="S145" t="s">
        <v>538</v>
      </c>
    </row>
    <row r="146" spans="1:19" x14ac:dyDescent="0.2">
      <c r="A146" t="s">
        <v>121</v>
      </c>
      <c r="B146">
        <v>13</v>
      </c>
      <c r="C146">
        <v>44.444444444399998</v>
      </c>
      <c r="D146">
        <v>8</v>
      </c>
      <c r="E146">
        <v>60</v>
      </c>
      <c r="F146">
        <v>9</v>
      </c>
      <c r="G146">
        <v>-40</v>
      </c>
      <c r="H146">
        <v>5</v>
      </c>
      <c r="I146">
        <v>-44.444444444399998</v>
      </c>
      <c r="J146">
        <v>5</v>
      </c>
      <c r="K146">
        <v>66.666666666699996</v>
      </c>
      <c r="L146">
        <v>4</v>
      </c>
      <c r="M146">
        <v>33.333333333299997</v>
      </c>
      <c r="N146">
        <v>3</v>
      </c>
      <c r="O146">
        <v>50</v>
      </c>
      <c r="P146">
        <v>3</v>
      </c>
      <c r="Q146">
        <v>200</v>
      </c>
      <c r="R146">
        <v>3</v>
      </c>
      <c r="S146" t="s">
        <v>538</v>
      </c>
    </row>
    <row r="147" spans="1:19" x14ac:dyDescent="0.2">
      <c r="A147" t="s">
        <v>122</v>
      </c>
      <c r="B147">
        <v>0</v>
      </c>
      <c r="C147">
        <v>0</v>
      </c>
      <c r="D147">
        <v>0</v>
      </c>
      <c r="E147">
        <v>0</v>
      </c>
      <c r="F147">
        <v>0</v>
      </c>
      <c r="G147">
        <v>-100</v>
      </c>
      <c r="H147">
        <v>0</v>
      </c>
      <c r="I147">
        <v>0</v>
      </c>
      <c r="J147">
        <v>0</v>
      </c>
      <c r="K147">
        <v>0</v>
      </c>
      <c r="L147">
        <v>0</v>
      </c>
      <c r="M147">
        <v>0</v>
      </c>
      <c r="N147">
        <v>0</v>
      </c>
      <c r="O147">
        <v>0</v>
      </c>
      <c r="P147">
        <v>0</v>
      </c>
      <c r="Q147">
        <v>0</v>
      </c>
      <c r="R147">
        <v>3</v>
      </c>
      <c r="S147" t="s">
        <v>538</v>
      </c>
    </row>
    <row r="148" spans="1:19" x14ac:dyDescent="0.2">
      <c r="A148" t="s">
        <v>123</v>
      </c>
      <c r="B148">
        <v>0</v>
      </c>
      <c r="C148">
        <v>0</v>
      </c>
      <c r="D148">
        <v>0</v>
      </c>
      <c r="E148">
        <v>0</v>
      </c>
      <c r="F148">
        <v>0</v>
      </c>
      <c r="G148">
        <v>0</v>
      </c>
      <c r="H148">
        <v>0</v>
      </c>
      <c r="I148">
        <v>0</v>
      </c>
      <c r="J148">
        <v>0</v>
      </c>
      <c r="K148">
        <v>0</v>
      </c>
      <c r="L148">
        <v>0</v>
      </c>
      <c r="M148">
        <v>0</v>
      </c>
      <c r="N148">
        <v>0</v>
      </c>
      <c r="O148">
        <v>0</v>
      </c>
      <c r="P148">
        <v>0</v>
      </c>
      <c r="Q148">
        <v>0</v>
      </c>
      <c r="R148">
        <v>3</v>
      </c>
      <c r="S148" t="s">
        <v>538</v>
      </c>
    </row>
    <row r="149" spans="1:19" x14ac:dyDescent="0.2">
      <c r="A149" t="s">
        <v>124</v>
      </c>
      <c r="B149">
        <v>0</v>
      </c>
      <c r="C149">
        <v>-100</v>
      </c>
      <c r="D149">
        <v>0</v>
      </c>
      <c r="E149">
        <v>-100</v>
      </c>
      <c r="F149" t="s">
        <v>535</v>
      </c>
      <c r="G149">
        <v>-33.333333333299997</v>
      </c>
      <c r="H149" t="s">
        <v>535</v>
      </c>
      <c r="I149">
        <v>0</v>
      </c>
      <c r="J149">
        <v>0</v>
      </c>
      <c r="K149">
        <v>0</v>
      </c>
      <c r="L149">
        <v>0</v>
      </c>
      <c r="M149">
        <v>0</v>
      </c>
      <c r="N149">
        <v>0</v>
      </c>
      <c r="O149">
        <v>0</v>
      </c>
      <c r="P149">
        <v>0</v>
      </c>
      <c r="Q149">
        <v>0</v>
      </c>
      <c r="R149">
        <v>3</v>
      </c>
      <c r="S149" t="s">
        <v>538</v>
      </c>
    </row>
    <row r="150" spans="1:19" x14ac:dyDescent="0.2">
      <c r="A150" t="s">
        <v>125</v>
      </c>
      <c r="B150">
        <v>0</v>
      </c>
      <c r="C150">
        <v>-100</v>
      </c>
      <c r="D150">
        <v>0</v>
      </c>
      <c r="E150">
        <v>0</v>
      </c>
      <c r="F150" t="s">
        <v>535</v>
      </c>
      <c r="G150">
        <v>0</v>
      </c>
      <c r="H150">
        <v>0</v>
      </c>
      <c r="I150">
        <v>0</v>
      </c>
      <c r="J150" t="s">
        <v>535</v>
      </c>
      <c r="K150">
        <v>0</v>
      </c>
      <c r="L150" t="s">
        <v>535</v>
      </c>
      <c r="M150">
        <v>0</v>
      </c>
      <c r="N150" t="s">
        <v>535</v>
      </c>
      <c r="O150">
        <v>0</v>
      </c>
      <c r="P150" t="s">
        <v>535</v>
      </c>
      <c r="Q150">
        <v>0</v>
      </c>
      <c r="R150">
        <v>3</v>
      </c>
      <c r="S150" t="s">
        <v>538</v>
      </c>
    </row>
    <row r="151" spans="1:19" x14ac:dyDescent="0.2">
      <c r="A151" t="s">
        <v>126</v>
      </c>
      <c r="B151">
        <v>0</v>
      </c>
      <c r="C151">
        <v>0</v>
      </c>
      <c r="D151">
        <v>0</v>
      </c>
      <c r="E151">
        <v>0</v>
      </c>
      <c r="F151">
        <v>0</v>
      </c>
      <c r="G151">
        <v>0</v>
      </c>
      <c r="H151">
        <v>0</v>
      </c>
      <c r="I151">
        <v>0</v>
      </c>
      <c r="J151">
        <v>0</v>
      </c>
      <c r="K151">
        <v>0</v>
      </c>
      <c r="L151">
        <v>0</v>
      </c>
      <c r="M151">
        <v>0</v>
      </c>
      <c r="N151">
        <v>0</v>
      </c>
      <c r="O151">
        <v>0</v>
      </c>
      <c r="P151">
        <v>0</v>
      </c>
      <c r="Q151">
        <v>0</v>
      </c>
      <c r="R151">
        <v>3</v>
      </c>
      <c r="S151" t="s">
        <v>538</v>
      </c>
    </row>
    <row r="152" spans="1:19" x14ac:dyDescent="0.2">
      <c r="A152" t="s">
        <v>127</v>
      </c>
      <c r="B152">
        <v>6</v>
      </c>
      <c r="C152">
        <v>20</v>
      </c>
      <c r="D152">
        <v>4</v>
      </c>
      <c r="E152">
        <v>0</v>
      </c>
      <c r="F152">
        <v>5</v>
      </c>
      <c r="G152">
        <v>-16.666666666699999</v>
      </c>
      <c r="H152">
        <v>4</v>
      </c>
      <c r="I152">
        <v>-20</v>
      </c>
      <c r="J152">
        <v>16</v>
      </c>
      <c r="K152">
        <v>-15.789473684200001</v>
      </c>
      <c r="L152">
        <v>11</v>
      </c>
      <c r="M152">
        <v>-31.25</v>
      </c>
      <c r="N152">
        <v>19</v>
      </c>
      <c r="O152">
        <v>-32.142857142899999</v>
      </c>
      <c r="P152">
        <v>16</v>
      </c>
      <c r="Q152">
        <v>-20</v>
      </c>
      <c r="R152">
        <v>3</v>
      </c>
      <c r="S152" t="s">
        <v>538</v>
      </c>
    </row>
    <row r="153" spans="1:19" x14ac:dyDescent="0.2">
      <c r="A153" t="s">
        <v>128</v>
      </c>
      <c r="B153">
        <v>8</v>
      </c>
      <c r="C153">
        <v>-38.461538461499998</v>
      </c>
      <c r="D153">
        <v>5</v>
      </c>
      <c r="E153">
        <v>-37.5</v>
      </c>
      <c r="F153">
        <v>13</v>
      </c>
      <c r="G153">
        <v>0</v>
      </c>
      <c r="H153">
        <v>8</v>
      </c>
      <c r="I153">
        <v>-11.1111111111</v>
      </c>
      <c r="J153">
        <v>49</v>
      </c>
      <c r="K153">
        <v>-15.5172413793</v>
      </c>
      <c r="L153">
        <v>29</v>
      </c>
      <c r="M153">
        <v>-29.2682926829</v>
      </c>
      <c r="N153">
        <v>58</v>
      </c>
      <c r="O153">
        <v>114.8148148148</v>
      </c>
      <c r="P153">
        <v>41</v>
      </c>
      <c r="Q153">
        <v>215.38461538460001</v>
      </c>
      <c r="R153">
        <v>3</v>
      </c>
      <c r="S153" t="s">
        <v>538</v>
      </c>
    </row>
    <row r="154" spans="1:19" x14ac:dyDescent="0.2">
      <c r="A154" t="s">
        <v>129</v>
      </c>
      <c r="B154">
        <v>0</v>
      </c>
      <c r="C154">
        <v>0</v>
      </c>
      <c r="D154">
        <v>0</v>
      </c>
      <c r="E154">
        <v>0</v>
      </c>
      <c r="F154">
        <v>0</v>
      </c>
      <c r="G154">
        <v>0</v>
      </c>
      <c r="H154">
        <v>0</v>
      </c>
      <c r="I154">
        <v>0</v>
      </c>
      <c r="J154">
        <v>0</v>
      </c>
      <c r="K154">
        <v>0</v>
      </c>
      <c r="L154">
        <v>0</v>
      </c>
      <c r="M154">
        <v>0</v>
      </c>
      <c r="N154">
        <v>0</v>
      </c>
      <c r="O154">
        <v>-100</v>
      </c>
      <c r="P154">
        <v>0</v>
      </c>
      <c r="Q154">
        <v>-100</v>
      </c>
      <c r="R154">
        <v>3</v>
      </c>
      <c r="S154" t="s">
        <v>538</v>
      </c>
    </row>
    <row r="155" spans="1:19" x14ac:dyDescent="0.2">
      <c r="A155" t="s">
        <v>130</v>
      </c>
      <c r="B155" t="s">
        <v>535</v>
      </c>
      <c r="C155">
        <v>0</v>
      </c>
      <c r="D155" t="s">
        <v>535</v>
      </c>
      <c r="E155">
        <v>0</v>
      </c>
      <c r="F155" t="s">
        <v>535</v>
      </c>
      <c r="G155">
        <v>100</v>
      </c>
      <c r="H155" t="s">
        <v>535</v>
      </c>
      <c r="I155">
        <v>100</v>
      </c>
      <c r="J155">
        <v>6</v>
      </c>
      <c r="K155" t="s">
        <v>536</v>
      </c>
      <c r="L155">
        <v>5</v>
      </c>
      <c r="M155" t="s">
        <v>536</v>
      </c>
      <c r="N155" t="s">
        <v>535</v>
      </c>
      <c r="O155">
        <v>-83.333333333300004</v>
      </c>
      <c r="P155" t="s">
        <v>535</v>
      </c>
      <c r="Q155">
        <v>-83.333333333300004</v>
      </c>
      <c r="R155">
        <v>3</v>
      </c>
      <c r="S155" t="s">
        <v>538</v>
      </c>
    </row>
    <row r="156" spans="1:19" x14ac:dyDescent="0.2">
      <c r="A156" t="s">
        <v>131</v>
      </c>
      <c r="B156">
        <v>13</v>
      </c>
      <c r="C156">
        <v>-23.529411764700001</v>
      </c>
      <c r="D156">
        <v>6</v>
      </c>
      <c r="E156">
        <v>-45.4545454545</v>
      </c>
      <c r="F156">
        <v>17</v>
      </c>
      <c r="G156">
        <v>0</v>
      </c>
      <c r="H156">
        <v>11</v>
      </c>
      <c r="I156">
        <v>-15.3846153846</v>
      </c>
      <c r="J156">
        <v>34</v>
      </c>
      <c r="K156">
        <v>-10.5263157895</v>
      </c>
      <c r="L156">
        <v>23</v>
      </c>
      <c r="M156">
        <v>-23.333333333300001</v>
      </c>
      <c r="N156">
        <v>38</v>
      </c>
      <c r="O156">
        <v>-15.5555555556</v>
      </c>
      <c r="P156">
        <v>30</v>
      </c>
      <c r="Q156">
        <v>-18.918918918900001</v>
      </c>
      <c r="R156">
        <v>3</v>
      </c>
      <c r="S156" t="s">
        <v>538</v>
      </c>
    </row>
    <row r="157" spans="1:19" x14ac:dyDescent="0.2">
      <c r="A157" t="s">
        <v>132</v>
      </c>
      <c r="B157">
        <v>5</v>
      </c>
      <c r="C157">
        <v>150</v>
      </c>
      <c r="D157" t="s">
        <v>535</v>
      </c>
      <c r="E157">
        <v>100</v>
      </c>
      <c r="F157" t="s">
        <v>535</v>
      </c>
      <c r="G157">
        <v>-60</v>
      </c>
      <c r="H157" t="s">
        <v>535</v>
      </c>
      <c r="I157">
        <v>-75</v>
      </c>
      <c r="J157">
        <v>10</v>
      </c>
      <c r="K157">
        <v>-23.076923076900002</v>
      </c>
      <c r="L157">
        <v>9</v>
      </c>
      <c r="M157">
        <v>28.571428571399998</v>
      </c>
      <c r="N157">
        <v>13</v>
      </c>
      <c r="O157">
        <v>-13.333333333300001</v>
      </c>
      <c r="P157">
        <v>7</v>
      </c>
      <c r="Q157">
        <v>-41.666666666700003</v>
      </c>
      <c r="R157">
        <v>3</v>
      </c>
      <c r="S157" t="s">
        <v>538</v>
      </c>
    </row>
    <row r="158" spans="1:19" x14ac:dyDescent="0.2">
      <c r="A158" t="s">
        <v>133</v>
      </c>
      <c r="B158">
        <v>14</v>
      </c>
      <c r="C158">
        <v>27.272727272699999</v>
      </c>
      <c r="D158">
        <v>9</v>
      </c>
      <c r="E158">
        <v>0</v>
      </c>
      <c r="F158">
        <v>11</v>
      </c>
      <c r="G158">
        <v>37.5</v>
      </c>
      <c r="H158">
        <v>9</v>
      </c>
      <c r="I158">
        <v>28.571428571399998</v>
      </c>
      <c r="J158">
        <v>3</v>
      </c>
      <c r="K158">
        <v>0</v>
      </c>
      <c r="L158">
        <v>3</v>
      </c>
      <c r="M158">
        <v>0</v>
      </c>
      <c r="N158">
        <v>3</v>
      </c>
      <c r="O158">
        <v>-62.5</v>
      </c>
      <c r="P158">
        <v>3</v>
      </c>
      <c r="Q158">
        <v>-50</v>
      </c>
      <c r="R158">
        <v>3</v>
      </c>
      <c r="S158" t="s">
        <v>538</v>
      </c>
    </row>
    <row r="159" spans="1:19" x14ac:dyDescent="0.2">
      <c r="A159" t="s">
        <v>134</v>
      </c>
      <c r="B159">
        <v>28</v>
      </c>
      <c r="C159">
        <v>12</v>
      </c>
      <c r="D159">
        <v>24</v>
      </c>
      <c r="E159">
        <v>14.285714285699999</v>
      </c>
      <c r="F159">
        <v>25</v>
      </c>
      <c r="G159">
        <v>-24.242424242399998</v>
      </c>
      <c r="H159">
        <v>21</v>
      </c>
      <c r="I159">
        <v>-16</v>
      </c>
      <c r="J159">
        <v>33</v>
      </c>
      <c r="K159">
        <v>37.5</v>
      </c>
      <c r="L159">
        <v>24</v>
      </c>
      <c r="M159">
        <v>9.0909090909000003</v>
      </c>
      <c r="N159">
        <v>24</v>
      </c>
      <c r="O159">
        <v>-25</v>
      </c>
      <c r="P159">
        <v>22</v>
      </c>
      <c r="Q159">
        <v>-18.518518518499999</v>
      </c>
      <c r="R159">
        <v>3</v>
      </c>
      <c r="S159" t="s">
        <v>538</v>
      </c>
    </row>
    <row r="160" spans="1:19" x14ac:dyDescent="0.2">
      <c r="A160" t="s">
        <v>135</v>
      </c>
      <c r="B160" t="s">
        <v>535</v>
      </c>
      <c r="C160">
        <v>-75</v>
      </c>
      <c r="D160" t="s">
        <v>535</v>
      </c>
      <c r="E160">
        <v>-50</v>
      </c>
      <c r="F160">
        <v>4</v>
      </c>
      <c r="G160">
        <v>33.333333333299997</v>
      </c>
      <c r="H160" t="s">
        <v>535</v>
      </c>
      <c r="I160">
        <v>-33.333333333299997</v>
      </c>
      <c r="J160">
        <v>12</v>
      </c>
      <c r="K160">
        <v>0</v>
      </c>
      <c r="L160">
        <v>5</v>
      </c>
      <c r="M160">
        <v>-54.5454545455</v>
      </c>
      <c r="N160">
        <v>12</v>
      </c>
      <c r="O160">
        <v>200</v>
      </c>
      <c r="P160">
        <v>11</v>
      </c>
      <c r="Q160">
        <v>175</v>
      </c>
      <c r="R160">
        <v>3</v>
      </c>
      <c r="S160" t="s">
        <v>538</v>
      </c>
    </row>
    <row r="161" spans="1:19" x14ac:dyDescent="0.2">
      <c r="A161" t="s">
        <v>136</v>
      </c>
      <c r="B161">
        <v>0</v>
      </c>
      <c r="C161">
        <v>0</v>
      </c>
      <c r="D161">
        <v>0</v>
      </c>
      <c r="E161">
        <v>0</v>
      </c>
      <c r="F161">
        <v>0</v>
      </c>
      <c r="G161">
        <v>0</v>
      </c>
      <c r="H161">
        <v>0</v>
      </c>
      <c r="I161">
        <v>0</v>
      </c>
      <c r="J161">
        <v>0</v>
      </c>
      <c r="K161">
        <v>0</v>
      </c>
      <c r="L161">
        <v>0</v>
      </c>
      <c r="M161">
        <v>0</v>
      </c>
      <c r="N161">
        <v>0</v>
      </c>
      <c r="O161">
        <v>0</v>
      </c>
      <c r="P161">
        <v>0</v>
      </c>
      <c r="Q161">
        <v>0</v>
      </c>
      <c r="R161">
        <v>3</v>
      </c>
      <c r="S161" t="s">
        <v>538</v>
      </c>
    </row>
    <row r="162" spans="1:19" x14ac:dyDescent="0.2">
      <c r="A162" t="s">
        <v>137</v>
      </c>
      <c r="B162">
        <v>48</v>
      </c>
      <c r="C162">
        <v>23.076923076900002</v>
      </c>
      <c r="D162">
        <v>35</v>
      </c>
      <c r="E162">
        <v>6.0606060605999996</v>
      </c>
      <c r="F162">
        <v>39</v>
      </c>
      <c r="G162">
        <v>-9.3023255813999999</v>
      </c>
      <c r="H162">
        <v>33</v>
      </c>
      <c r="I162">
        <v>6.4516129032</v>
      </c>
      <c r="J162">
        <v>38</v>
      </c>
      <c r="K162">
        <v>-9.5238095238000007</v>
      </c>
      <c r="L162">
        <v>33</v>
      </c>
      <c r="M162">
        <v>-15.3846153846</v>
      </c>
      <c r="N162">
        <v>42</v>
      </c>
      <c r="O162">
        <v>-6.6666666667000003</v>
      </c>
      <c r="P162">
        <v>39</v>
      </c>
      <c r="Q162">
        <v>14.7058823529</v>
      </c>
      <c r="R162">
        <v>3</v>
      </c>
      <c r="S162" t="s">
        <v>538</v>
      </c>
    </row>
    <row r="163" spans="1:19" x14ac:dyDescent="0.2">
      <c r="A163" t="s">
        <v>138</v>
      </c>
      <c r="B163" t="s">
        <v>535</v>
      </c>
      <c r="C163">
        <v>-75</v>
      </c>
      <c r="D163" t="s">
        <v>535</v>
      </c>
      <c r="E163">
        <v>0</v>
      </c>
      <c r="F163">
        <v>8</v>
      </c>
      <c r="G163">
        <v>100</v>
      </c>
      <c r="H163" t="s">
        <v>535</v>
      </c>
      <c r="I163">
        <v>100</v>
      </c>
      <c r="J163">
        <v>9</v>
      </c>
      <c r="K163">
        <v>-18.181818181800001</v>
      </c>
      <c r="L163">
        <v>8</v>
      </c>
      <c r="M163">
        <v>14.285714285699999</v>
      </c>
      <c r="N163">
        <v>11</v>
      </c>
      <c r="O163">
        <v>0</v>
      </c>
      <c r="P163">
        <v>7</v>
      </c>
      <c r="Q163">
        <v>-12.5</v>
      </c>
      <c r="R163">
        <v>3</v>
      </c>
      <c r="S163" t="s">
        <v>538</v>
      </c>
    </row>
    <row r="164" spans="1:19" x14ac:dyDescent="0.2">
      <c r="A164" t="s">
        <v>139</v>
      </c>
      <c r="B164">
        <v>8</v>
      </c>
      <c r="C164">
        <v>60</v>
      </c>
      <c r="D164">
        <v>5</v>
      </c>
      <c r="E164">
        <v>150</v>
      </c>
      <c r="F164">
        <v>5</v>
      </c>
      <c r="G164">
        <v>-28.571428571399998</v>
      </c>
      <c r="H164" t="s">
        <v>535</v>
      </c>
      <c r="I164">
        <v>-66.666666666699996</v>
      </c>
      <c r="J164">
        <v>5</v>
      </c>
      <c r="K164">
        <v>25</v>
      </c>
      <c r="L164" t="s">
        <v>535</v>
      </c>
      <c r="M164">
        <v>0</v>
      </c>
      <c r="N164">
        <v>4</v>
      </c>
      <c r="O164">
        <v>-20</v>
      </c>
      <c r="P164" t="s">
        <v>535</v>
      </c>
      <c r="Q164">
        <v>0</v>
      </c>
      <c r="R164">
        <v>3</v>
      </c>
      <c r="S164" t="s">
        <v>538</v>
      </c>
    </row>
    <row r="165" spans="1:19" x14ac:dyDescent="0.2">
      <c r="A165" t="s">
        <v>140</v>
      </c>
      <c r="B165">
        <v>17</v>
      </c>
      <c r="C165">
        <v>-5.5555555555999998</v>
      </c>
      <c r="D165">
        <v>9</v>
      </c>
      <c r="E165">
        <v>-18.181818181800001</v>
      </c>
      <c r="F165">
        <v>18</v>
      </c>
      <c r="G165">
        <v>-5.2631578947</v>
      </c>
      <c r="H165">
        <v>11</v>
      </c>
      <c r="I165">
        <v>-8.3333333333000006</v>
      </c>
      <c r="J165">
        <v>5</v>
      </c>
      <c r="K165">
        <v>0</v>
      </c>
      <c r="L165" t="s">
        <v>535</v>
      </c>
      <c r="M165">
        <v>-50</v>
      </c>
      <c r="N165">
        <v>5</v>
      </c>
      <c r="O165">
        <v>150</v>
      </c>
      <c r="P165">
        <v>4</v>
      </c>
      <c r="Q165">
        <v>100</v>
      </c>
      <c r="R165">
        <v>3</v>
      </c>
      <c r="S165" t="s">
        <v>538</v>
      </c>
    </row>
    <row r="166" spans="1:19" x14ac:dyDescent="0.2">
      <c r="A166" t="s">
        <v>141</v>
      </c>
      <c r="B166">
        <v>0</v>
      </c>
      <c r="C166">
        <v>0</v>
      </c>
      <c r="D166">
        <v>0</v>
      </c>
      <c r="E166">
        <v>0</v>
      </c>
      <c r="F166">
        <v>0</v>
      </c>
      <c r="G166">
        <v>0</v>
      </c>
      <c r="H166">
        <v>0</v>
      </c>
      <c r="I166">
        <v>0</v>
      </c>
      <c r="J166">
        <v>0</v>
      </c>
      <c r="K166">
        <v>0</v>
      </c>
      <c r="L166">
        <v>0</v>
      </c>
      <c r="M166">
        <v>0</v>
      </c>
      <c r="N166">
        <v>0</v>
      </c>
      <c r="O166">
        <v>0</v>
      </c>
      <c r="P166">
        <v>0</v>
      </c>
      <c r="Q166">
        <v>0</v>
      </c>
      <c r="R166">
        <v>3</v>
      </c>
      <c r="S166" t="s">
        <v>538</v>
      </c>
    </row>
    <row r="167" spans="1:19" x14ac:dyDescent="0.2">
      <c r="A167" t="s">
        <v>142</v>
      </c>
      <c r="B167">
        <v>0</v>
      </c>
      <c r="C167">
        <v>-100</v>
      </c>
      <c r="D167">
        <v>0</v>
      </c>
      <c r="E167">
        <v>-100</v>
      </c>
      <c r="F167" t="s">
        <v>535</v>
      </c>
      <c r="G167">
        <v>0</v>
      </c>
      <c r="H167" t="s">
        <v>535</v>
      </c>
      <c r="I167">
        <v>0</v>
      </c>
      <c r="J167">
        <v>0</v>
      </c>
      <c r="K167">
        <v>0</v>
      </c>
      <c r="L167">
        <v>0</v>
      </c>
      <c r="M167">
        <v>0</v>
      </c>
      <c r="N167">
        <v>0</v>
      </c>
      <c r="O167">
        <v>0</v>
      </c>
      <c r="P167">
        <v>0</v>
      </c>
      <c r="Q167">
        <v>0</v>
      </c>
      <c r="R167">
        <v>3</v>
      </c>
      <c r="S167" t="s">
        <v>538</v>
      </c>
    </row>
    <row r="168" spans="1:19" x14ac:dyDescent="0.2">
      <c r="A168" t="s">
        <v>143</v>
      </c>
      <c r="B168">
        <v>30</v>
      </c>
      <c r="C168">
        <v>-21.052631578900002</v>
      </c>
      <c r="D168">
        <v>18</v>
      </c>
      <c r="E168">
        <v>-25</v>
      </c>
      <c r="F168">
        <v>38</v>
      </c>
      <c r="G168">
        <v>-19.148936170199999</v>
      </c>
      <c r="H168">
        <v>24</v>
      </c>
      <c r="I168">
        <v>-14.285714285699999</v>
      </c>
      <c r="J168">
        <v>93</v>
      </c>
      <c r="K168">
        <v>20.779220779199999</v>
      </c>
      <c r="L168">
        <v>54</v>
      </c>
      <c r="M168">
        <v>22.727272727300001</v>
      </c>
      <c r="N168">
        <v>77</v>
      </c>
      <c r="O168">
        <v>30.508474576299999</v>
      </c>
      <c r="P168">
        <v>44</v>
      </c>
      <c r="Q168">
        <v>-12</v>
      </c>
      <c r="R168">
        <v>3</v>
      </c>
      <c r="S168" t="s">
        <v>538</v>
      </c>
    </row>
    <row r="169" spans="1:19" x14ac:dyDescent="0.2">
      <c r="A169" t="s">
        <v>144</v>
      </c>
      <c r="B169" t="s">
        <v>535</v>
      </c>
      <c r="C169">
        <v>100</v>
      </c>
      <c r="D169" t="s">
        <v>535</v>
      </c>
      <c r="E169">
        <v>100</v>
      </c>
      <c r="F169" t="s">
        <v>535</v>
      </c>
      <c r="G169">
        <v>-75</v>
      </c>
      <c r="H169" t="s">
        <v>535</v>
      </c>
      <c r="I169">
        <v>-66.666666666699996</v>
      </c>
      <c r="J169">
        <v>14</v>
      </c>
      <c r="K169">
        <v>-22.222222222199999</v>
      </c>
      <c r="L169">
        <v>14</v>
      </c>
      <c r="M169">
        <v>-12.5</v>
      </c>
      <c r="N169">
        <v>18</v>
      </c>
      <c r="O169">
        <v>20</v>
      </c>
      <c r="P169">
        <v>16</v>
      </c>
      <c r="Q169">
        <v>14.285714285699999</v>
      </c>
      <c r="R169">
        <v>3</v>
      </c>
      <c r="S169" t="s">
        <v>538</v>
      </c>
    </row>
    <row r="170" spans="1:19" x14ac:dyDescent="0.2">
      <c r="A170" t="s">
        <v>505</v>
      </c>
      <c r="B170">
        <v>0</v>
      </c>
      <c r="C170">
        <v>0</v>
      </c>
      <c r="D170">
        <v>0</v>
      </c>
      <c r="E170">
        <v>0</v>
      </c>
      <c r="F170">
        <v>0</v>
      </c>
      <c r="G170">
        <v>0</v>
      </c>
      <c r="H170">
        <v>0</v>
      </c>
      <c r="I170">
        <v>0</v>
      </c>
      <c r="J170">
        <v>0</v>
      </c>
      <c r="K170">
        <v>-100</v>
      </c>
      <c r="L170">
        <v>0</v>
      </c>
      <c r="M170">
        <v>-100</v>
      </c>
      <c r="N170" t="s">
        <v>535</v>
      </c>
      <c r="O170">
        <v>0</v>
      </c>
      <c r="P170" t="s">
        <v>535</v>
      </c>
      <c r="Q170">
        <v>0</v>
      </c>
      <c r="R170">
        <v>3</v>
      </c>
      <c r="S170" t="s">
        <v>538</v>
      </c>
    </row>
    <row r="171" spans="1:19" x14ac:dyDescent="0.2">
      <c r="A171" t="s">
        <v>145</v>
      </c>
      <c r="B171">
        <v>45</v>
      </c>
      <c r="C171">
        <v>0</v>
      </c>
      <c r="D171">
        <v>26</v>
      </c>
      <c r="E171">
        <v>-18.75</v>
      </c>
      <c r="F171">
        <v>45</v>
      </c>
      <c r="G171">
        <v>4.6511627906999999</v>
      </c>
      <c r="H171">
        <v>32</v>
      </c>
      <c r="I171">
        <v>23.076923076900002</v>
      </c>
      <c r="J171">
        <v>24</v>
      </c>
      <c r="K171">
        <v>-33.333333333299997</v>
      </c>
      <c r="L171" t="s">
        <v>535</v>
      </c>
      <c r="M171">
        <v>-92</v>
      </c>
      <c r="N171">
        <v>36</v>
      </c>
      <c r="O171">
        <v>-5.2631578947</v>
      </c>
      <c r="P171">
        <v>25</v>
      </c>
      <c r="Q171">
        <v>4.1666666667000003</v>
      </c>
      <c r="R171">
        <v>3</v>
      </c>
      <c r="S171" t="s">
        <v>538</v>
      </c>
    </row>
    <row r="172" spans="1:19" x14ac:dyDescent="0.2">
      <c r="A172" t="s">
        <v>146</v>
      </c>
      <c r="B172">
        <v>0</v>
      </c>
      <c r="C172">
        <v>0</v>
      </c>
      <c r="D172">
        <v>0</v>
      </c>
      <c r="E172">
        <v>0</v>
      </c>
      <c r="F172">
        <v>0</v>
      </c>
      <c r="G172">
        <v>0</v>
      </c>
      <c r="H172">
        <v>0</v>
      </c>
      <c r="I172">
        <v>0</v>
      </c>
      <c r="J172" t="s">
        <v>535</v>
      </c>
      <c r="K172">
        <v>0</v>
      </c>
      <c r="L172" t="s">
        <v>535</v>
      </c>
      <c r="M172">
        <v>0</v>
      </c>
      <c r="N172">
        <v>0</v>
      </c>
      <c r="O172">
        <v>0</v>
      </c>
      <c r="P172">
        <v>0</v>
      </c>
      <c r="Q172">
        <v>0</v>
      </c>
      <c r="R172">
        <v>3</v>
      </c>
      <c r="S172" t="s">
        <v>538</v>
      </c>
    </row>
    <row r="173" spans="1:19" x14ac:dyDescent="0.2">
      <c r="A173" t="s">
        <v>147</v>
      </c>
      <c r="B173">
        <v>22</v>
      </c>
      <c r="C173">
        <v>-31.25</v>
      </c>
      <c r="D173">
        <v>16</v>
      </c>
      <c r="E173">
        <v>-33.333333333299997</v>
      </c>
      <c r="F173">
        <v>32</v>
      </c>
      <c r="G173">
        <v>-28.888888888899999</v>
      </c>
      <c r="H173">
        <v>24</v>
      </c>
      <c r="I173">
        <v>26.315789473700001</v>
      </c>
      <c r="J173">
        <v>40</v>
      </c>
      <c r="K173">
        <v>-20</v>
      </c>
      <c r="L173">
        <v>33</v>
      </c>
      <c r="M173">
        <v>-19.512195122000001</v>
      </c>
      <c r="N173">
        <v>50</v>
      </c>
      <c r="O173">
        <v>-5.6603773584999999</v>
      </c>
      <c r="P173">
        <v>41</v>
      </c>
      <c r="Q173">
        <v>17.142857142899999</v>
      </c>
      <c r="R173">
        <v>3</v>
      </c>
      <c r="S173" t="s">
        <v>538</v>
      </c>
    </row>
    <row r="174" spans="1:19" x14ac:dyDescent="0.2">
      <c r="A174" t="s">
        <v>148</v>
      </c>
      <c r="B174">
        <v>0</v>
      </c>
      <c r="C174">
        <v>-100</v>
      </c>
      <c r="D174">
        <v>0</v>
      </c>
      <c r="E174">
        <v>-100</v>
      </c>
      <c r="F174" t="s">
        <v>535</v>
      </c>
      <c r="G174">
        <v>-50</v>
      </c>
      <c r="H174" t="s">
        <v>535</v>
      </c>
      <c r="I174">
        <v>0</v>
      </c>
      <c r="J174">
        <v>3</v>
      </c>
      <c r="K174">
        <v>0</v>
      </c>
      <c r="L174" t="s">
        <v>535</v>
      </c>
      <c r="M174">
        <v>0</v>
      </c>
      <c r="N174">
        <v>0</v>
      </c>
      <c r="O174">
        <v>-100</v>
      </c>
      <c r="P174">
        <v>0</v>
      </c>
      <c r="Q174">
        <v>-100</v>
      </c>
      <c r="R174">
        <v>3</v>
      </c>
      <c r="S174" t="s">
        <v>538</v>
      </c>
    </row>
    <row r="175" spans="1:19" x14ac:dyDescent="0.2">
      <c r="A175" t="s">
        <v>149</v>
      </c>
      <c r="B175" t="s">
        <v>535</v>
      </c>
      <c r="C175">
        <v>0</v>
      </c>
      <c r="D175" t="s">
        <v>535</v>
      </c>
      <c r="E175">
        <v>0</v>
      </c>
      <c r="F175">
        <v>0</v>
      </c>
      <c r="G175">
        <v>-100</v>
      </c>
      <c r="H175">
        <v>0</v>
      </c>
      <c r="I175">
        <v>-100</v>
      </c>
      <c r="J175" t="s">
        <v>535</v>
      </c>
      <c r="K175">
        <v>0</v>
      </c>
      <c r="L175">
        <v>0</v>
      </c>
      <c r="M175">
        <v>0</v>
      </c>
      <c r="N175">
        <v>0</v>
      </c>
      <c r="O175">
        <v>-100</v>
      </c>
      <c r="P175">
        <v>0</v>
      </c>
      <c r="Q175">
        <v>0</v>
      </c>
      <c r="R175">
        <v>3</v>
      </c>
      <c r="S175" t="s">
        <v>538</v>
      </c>
    </row>
    <row r="176" spans="1:19" x14ac:dyDescent="0.2">
      <c r="A176" t="s">
        <v>150</v>
      </c>
      <c r="B176">
        <v>4</v>
      </c>
      <c r="C176">
        <v>-33.333333333299997</v>
      </c>
      <c r="D176" t="s">
        <v>535</v>
      </c>
      <c r="E176">
        <v>-33.333333333299997</v>
      </c>
      <c r="F176">
        <v>6</v>
      </c>
      <c r="G176">
        <v>-40</v>
      </c>
      <c r="H176">
        <v>3</v>
      </c>
      <c r="I176">
        <v>-62.5</v>
      </c>
      <c r="J176">
        <v>15</v>
      </c>
      <c r="K176">
        <v>-25</v>
      </c>
      <c r="L176">
        <v>14</v>
      </c>
      <c r="M176">
        <v>27.272727272699999</v>
      </c>
      <c r="N176">
        <v>20</v>
      </c>
      <c r="O176">
        <v>66.666666666699996</v>
      </c>
      <c r="P176">
        <v>11</v>
      </c>
      <c r="Q176">
        <v>37.5</v>
      </c>
      <c r="R176">
        <v>3</v>
      </c>
      <c r="S176" t="s">
        <v>538</v>
      </c>
    </row>
    <row r="177" spans="1:19" x14ac:dyDescent="0.2">
      <c r="A177" t="s">
        <v>151</v>
      </c>
      <c r="B177">
        <v>5</v>
      </c>
      <c r="C177">
        <v>-28.571428571399998</v>
      </c>
      <c r="D177" t="s">
        <v>535</v>
      </c>
      <c r="E177">
        <v>-80</v>
      </c>
      <c r="F177">
        <v>7</v>
      </c>
      <c r="G177">
        <v>133.3333333333</v>
      </c>
      <c r="H177">
        <v>5</v>
      </c>
      <c r="I177">
        <v>66.666666666699996</v>
      </c>
      <c r="J177">
        <v>20</v>
      </c>
      <c r="K177">
        <v>0</v>
      </c>
      <c r="L177">
        <v>20</v>
      </c>
      <c r="M177">
        <v>11.1111111111</v>
      </c>
      <c r="N177">
        <v>20</v>
      </c>
      <c r="O177">
        <v>-28.571428571399998</v>
      </c>
      <c r="P177">
        <v>18</v>
      </c>
      <c r="Q177">
        <v>-33.333333333299997</v>
      </c>
      <c r="R177">
        <v>3</v>
      </c>
      <c r="S177" t="s">
        <v>538</v>
      </c>
    </row>
    <row r="178" spans="1:19" x14ac:dyDescent="0.2">
      <c r="A178" t="s">
        <v>152</v>
      </c>
      <c r="B178">
        <v>4</v>
      </c>
      <c r="C178">
        <v>0</v>
      </c>
      <c r="D178">
        <v>3</v>
      </c>
      <c r="E178">
        <v>0</v>
      </c>
      <c r="F178">
        <v>4</v>
      </c>
      <c r="G178">
        <v>0</v>
      </c>
      <c r="H178">
        <v>3</v>
      </c>
      <c r="I178">
        <v>0</v>
      </c>
      <c r="J178">
        <v>0</v>
      </c>
      <c r="K178">
        <v>0</v>
      </c>
      <c r="L178">
        <v>0</v>
      </c>
      <c r="M178">
        <v>0</v>
      </c>
      <c r="N178">
        <v>0</v>
      </c>
      <c r="O178">
        <v>0</v>
      </c>
      <c r="P178">
        <v>0</v>
      </c>
      <c r="Q178">
        <v>0</v>
      </c>
      <c r="R178">
        <v>3</v>
      </c>
      <c r="S178" t="s">
        <v>538</v>
      </c>
    </row>
    <row r="179" spans="1:19" x14ac:dyDescent="0.2">
      <c r="A179" t="s">
        <v>153</v>
      </c>
      <c r="B179">
        <v>0</v>
      </c>
      <c r="C179">
        <v>0</v>
      </c>
      <c r="D179">
        <v>0</v>
      </c>
      <c r="E179">
        <v>0</v>
      </c>
      <c r="F179">
        <v>0</v>
      </c>
      <c r="G179">
        <v>0</v>
      </c>
      <c r="H179">
        <v>0</v>
      </c>
      <c r="I179">
        <v>0</v>
      </c>
      <c r="J179" t="s">
        <v>535</v>
      </c>
      <c r="K179">
        <v>0</v>
      </c>
      <c r="L179" t="s">
        <v>535</v>
      </c>
      <c r="M179">
        <v>0</v>
      </c>
      <c r="N179">
        <v>0</v>
      </c>
      <c r="O179">
        <v>-100</v>
      </c>
      <c r="P179">
        <v>0</v>
      </c>
      <c r="Q179">
        <v>-100</v>
      </c>
      <c r="R179">
        <v>3</v>
      </c>
      <c r="S179" t="s">
        <v>538</v>
      </c>
    </row>
    <row r="180" spans="1:19" x14ac:dyDescent="0.2">
      <c r="A180" t="s">
        <v>154</v>
      </c>
      <c r="B180">
        <v>0</v>
      </c>
      <c r="C180">
        <v>0</v>
      </c>
      <c r="D180">
        <v>0</v>
      </c>
      <c r="E180">
        <v>0</v>
      </c>
      <c r="F180">
        <v>0</v>
      </c>
      <c r="G180">
        <v>0</v>
      </c>
      <c r="H180">
        <v>0</v>
      </c>
      <c r="I180">
        <v>0</v>
      </c>
      <c r="J180">
        <v>0</v>
      </c>
      <c r="K180">
        <v>0</v>
      </c>
      <c r="L180">
        <v>0</v>
      </c>
      <c r="M180">
        <v>0</v>
      </c>
      <c r="N180">
        <v>0</v>
      </c>
      <c r="O180">
        <v>0</v>
      </c>
      <c r="P180">
        <v>0</v>
      </c>
      <c r="Q180">
        <v>0</v>
      </c>
      <c r="R180">
        <v>3</v>
      </c>
      <c r="S180" t="s">
        <v>538</v>
      </c>
    </row>
    <row r="181" spans="1:19" x14ac:dyDescent="0.2">
      <c r="A181" t="s">
        <v>155</v>
      </c>
      <c r="B181">
        <v>7</v>
      </c>
      <c r="C181">
        <v>-30</v>
      </c>
      <c r="D181">
        <v>6</v>
      </c>
      <c r="E181">
        <v>-14.285714285699999</v>
      </c>
      <c r="F181">
        <v>10</v>
      </c>
      <c r="G181">
        <v>66.666666666699996</v>
      </c>
      <c r="H181">
        <v>7</v>
      </c>
      <c r="I181">
        <v>133.3333333333</v>
      </c>
      <c r="J181" t="s">
        <v>535</v>
      </c>
      <c r="K181">
        <v>-95.238095238100001</v>
      </c>
      <c r="L181" t="s">
        <v>535</v>
      </c>
      <c r="M181">
        <v>-91.666666666699996</v>
      </c>
      <c r="N181">
        <v>21</v>
      </c>
      <c r="O181">
        <v>0</v>
      </c>
      <c r="P181">
        <v>12</v>
      </c>
      <c r="Q181">
        <v>-7.6923076923</v>
      </c>
      <c r="R181">
        <v>3</v>
      </c>
      <c r="S181" t="s">
        <v>538</v>
      </c>
    </row>
    <row r="182" spans="1:19" x14ac:dyDescent="0.2">
      <c r="A182" t="s">
        <v>156</v>
      </c>
      <c r="B182">
        <v>0</v>
      </c>
      <c r="C182">
        <v>0</v>
      </c>
      <c r="D182">
        <v>0</v>
      </c>
      <c r="E182">
        <v>0</v>
      </c>
      <c r="F182">
        <v>0</v>
      </c>
      <c r="G182">
        <v>0</v>
      </c>
      <c r="H182">
        <v>0</v>
      </c>
      <c r="I182">
        <v>0</v>
      </c>
      <c r="J182">
        <v>0</v>
      </c>
      <c r="K182">
        <v>0</v>
      </c>
      <c r="L182">
        <v>0</v>
      </c>
      <c r="M182">
        <v>0</v>
      </c>
      <c r="N182">
        <v>0</v>
      </c>
      <c r="O182">
        <v>0</v>
      </c>
      <c r="P182">
        <v>0</v>
      </c>
      <c r="Q182">
        <v>0</v>
      </c>
      <c r="R182">
        <v>3</v>
      </c>
      <c r="S182" t="s">
        <v>538</v>
      </c>
    </row>
    <row r="183" spans="1:19" x14ac:dyDescent="0.2">
      <c r="A183" t="s">
        <v>157</v>
      </c>
      <c r="B183">
        <v>0</v>
      </c>
      <c r="C183">
        <v>-100</v>
      </c>
      <c r="D183">
        <v>0</v>
      </c>
      <c r="E183">
        <v>-100</v>
      </c>
      <c r="F183" t="s">
        <v>535</v>
      </c>
      <c r="G183">
        <v>0</v>
      </c>
      <c r="H183" t="s">
        <v>535</v>
      </c>
      <c r="I183">
        <v>-50</v>
      </c>
      <c r="J183">
        <v>0</v>
      </c>
      <c r="K183">
        <v>0</v>
      </c>
      <c r="L183">
        <v>0</v>
      </c>
      <c r="M183">
        <v>0</v>
      </c>
      <c r="N183">
        <v>0</v>
      </c>
      <c r="O183">
        <v>-100</v>
      </c>
      <c r="P183">
        <v>0</v>
      </c>
      <c r="Q183">
        <v>-100</v>
      </c>
      <c r="R183">
        <v>3</v>
      </c>
      <c r="S183" t="s">
        <v>538</v>
      </c>
    </row>
    <row r="184" spans="1:19" x14ac:dyDescent="0.2">
      <c r="A184" t="s">
        <v>158</v>
      </c>
      <c r="B184" t="s">
        <v>535</v>
      </c>
      <c r="C184">
        <v>100</v>
      </c>
      <c r="D184" t="s">
        <v>535</v>
      </c>
      <c r="E184">
        <v>100</v>
      </c>
      <c r="F184" t="s">
        <v>535</v>
      </c>
      <c r="G184">
        <v>-75</v>
      </c>
      <c r="H184" t="s">
        <v>535</v>
      </c>
      <c r="I184">
        <v>-50</v>
      </c>
      <c r="J184">
        <v>9</v>
      </c>
      <c r="K184" t="s">
        <v>536</v>
      </c>
      <c r="L184">
        <v>9</v>
      </c>
      <c r="M184" t="s">
        <v>536</v>
      </c>
      <c r="N184" t="s">
        <v>535</v>
      </c>
      <c r="O184">
        <v>0</v>
      </c>
      <c r="P184" t="s">
        <v>535</v>
      </c>
      <c r="Q184">
        <v>0</v>
      </c>
      <c r="R184">
        <v>3</v>
      </c>
      <c r="S184" t="s">
        <v>538</v>
      </c>
    </row>
    <row r="185" spans="1:19" x14ac:dyDescent="0.2">
      <c r="A185" t="s">
        <v>159</v>
      </c>
      <c r="B185">
        <v>22</v>
      </c>
      <c r="C185">
        <v>37.5</v>
      </c>
      <c r="D185">
        <v>12</v>
      </c>
      <c r="E185">
        <v>50</v>
      </c>
      <c r="F185">
        <v>16</v>
      </c>
      <c r="G185">
        <v>-23.8095238095</v>
      </c>
      <c r="H185">
        <v>8</v>
      </c>
      <c r="I185">
        <v>-27.272727272699999</v>
      </c>
      <c r="J185">
        <v>78</v>
      </c>
      <c r="K185">
        <v>4</v>
      </c>
      <c r="L185">
        <v>53</v>
      </c>
      <c r="M185">
        <v>-1.8518518519</v>
      </c>
      <c r="N185">
        <v>75</v>
      </c>
      <c r="O185">
        <v>-3.8461538462</v>
      </c>
      <c r="P185">
        <v>54</v>
      </c>
      <c r="Q185">
        <v>10.204081632699999</v>
      </c>
      <c r="R185">
        <v>3</v>
      </c>
      <c r="S185" t="s">
        <v>538</v>
      </c>
    </row>
    <row r="186" spans="1:19" x14ac:dyDescent="0.2">
      <c r="A186" t="s">
        <v>160</v>
      </c>
      <c r="B186">
        <v>29</v>
      </c>
      <c r="C186">
        <v>-3.3333333333000001</v>
      </c>
      <c r="D186">
        <v>17</v>
      </c>
      <c r="E186">
        <v>-19.047619047600001</v>
      </c>
      <c r="F186">
        <v>30</v>
      </c>
      <c r="G186">
        <v>30.434782608700001</v>
      </c>
      <c r="H186">
        <v>21</v>
      </c>
      <c r="I186">
        <v>31.25</v>
      </c>
      <c r="J186">
        <v>11</v>
      </c>
      <c r="K186">
        <v>120</v>
      </c>
      <c r="L186">
        <v>7</v>
      </c>
      <c r="M186">
        <v>40</v>
      </c>
      <c r="N186">
        <v>5</v>
      </c>
      <c r="O186">
        <v>-37.5</v>
      </c>
      <c r="P186">
        <v>5</v>
      </c>
      <c r="Q186">
        <v>25</v>
      </c>
      <c r="R186">
        <v>3</v>
      </c>
      <c r="S186" t="s">
        <v>538</v>
      </c>
    </row>
    <row r="187" spans="1:19" x14ac:dyDescent="0.2">
      <c r="A187" t="s">
        <v>161</v>
      </c>
      <c r="B187">
        <v>110</v>
      </c>
      <c r="C187">
        <v>-14.728682170500001</v>
      </c>
      <c r="D187">
        <v>70</v>
      </c>
      <c r="E187">
        <v>-12.5</v>
      </c>
      <c r="F187">
        <v>129</v>
      </c>
      <c r="G187">
        <v>-25.433526011600001</v>
      </c>
      <c r="H187">
        <v>80</v>
      </c>
      <c r="I187">
        <v>-31.034482758599999</v>
      </c>
      <c r="J187">
        <v>211</v>
      </c>
      <c r="K187">
        <v>-25.964912280699998</v>
      </c>
      <c r="L187">
        <v>168</v>
      </c>
      <c r="M187">
        <v>-16.417910447800001</v>
      </c>
      <c r="N187">
        <v>285</v>
      </c>
      <c r="O187">
        <v>10.8949416342</v>
      </c>
      <c r="P187">
        <v>201</v>
      </c>
      <c r="Q187">
        <v>30.5194805195</v>
      </c>
      <c r="R187">
        <v>3</v>
      </c>
      <c r="S187" t="s">
        <v>538</v>
      </c>
    </row>
    <row r="188" spans="1:19" x14ac:dyDescent="0.2">
      <c r="A188" t="s">
        <v>162</v>
      </c>
      <c r="B188">
        <v>43</v>
      </c>
      <c r="C188">
        <v>-2.2727272727000001</v>
      </c>
      <c r="D188">
        <v>32</v>
      </c>
      <c r="E188">
        <v>10.344827586199999</v>
      </c>
      <c r="F188">
        <v>44</v>
      </c>
      <c r="G188">
        <v>-2.2222222222000001</v>
      </c>
      <c r="H188">
        <v>29</v>
      </c>
      <c r="I188">
        <v>-3.3333333333000001</v>
      </c>
      <c r="J188">
        <v>31</v>
      </c>
      <c r="K188">
        <v>40.909090909100001</v>
      </c>
      <c r="L188">
        <v>29</v>
      </c>
      <c r="M188">
        <v>52.631578947400001</v>
      </c>
      <c r="N188">
        <v>22</v>
      </c>
      <c r="O188">
        <v>10</v>
      </c>
      <c r="P188">
        <v>19</v>
      </c>
      <c r="Q188">
        <v>5.5555555555999998</v>
      </c>
      <c r="R188">
        <v>3</v>
      </c>
      <c r="S188" t="s">
        <v>538</v>
      </c>
    </row>
    <row r="189" spans="1:19" x14ac:dyDescent="0.2">
      <c r="A189" t="s">
        <v>163</v>
      </c>
      <c r="B189">
        <v>5</v>
      </c>
      <c r="C189">
        <v>0</v>
      </c>
      <c r="D189">
        <v>5</v>
      </c>
      <c r="E189">
        <v>0</v>
      </c>
      <c r="F189">
        <v>5</v>
      </c>
      <c r="G189">
        <v>-44.444444444399998</v>
      </c>
      <c r="H189">
        <v>5</v>
      </c>
      <c r="I189">
        <v>0</v>
      </c>
      <c r="J189">
        <v>28</v>
      </c>
      <c r="K189">
        <v>-17.6470588235</v>
      </c>
      <c r="L189">
        <v>16</v>
      </c>
      <c r="M189">
        <v>-27.272727272699999</v>
      </c>
      <c r="N189">
        <v>34</v>
      </c>
      <c r="O189">
        <v>3.0303030302999998</v>
      </c>
      <c r="P189">
        <v>22</v>
      </c>
      <c r="Q189">
        <v>46.666666666700003</v>
      </c>
      <c r="R189">
        <v>3</v>
      </c>
      <c r="S189" t="s">
        <v>538</v>
      </c>
    </row>
    <row r="190" spans="1:19" x14ac:dyDescent="0.2">
      <c r="A190" t="s">
        <v>164</v>
      </c>
      <c r="B190">
        <v>17</v>
      </c>
      <c r="C190">
        <v>88.888888888899999</v>
      </c>
      <c r="D190">
        <v>11</v>
      </c>
      <c r="E190">
        <v>175</v>
      </c>
      <c r="F190">
        <v>9</v>
      </c>
      <c r="G190">
        <v>-35.714285714299997</v>
      </c>
      <c r="H190">
        <v>4</v>
      </c>
      <c r="I190">
        <v>-60</v>
      </c>
      <c r="J190">
        <v>22</v>
      </c>
      <c r="K190">
        <v>-15.3846153846</v>
      </c>
      <c r="L190">
        <v>16</v>
      </c>
      <c r="M190">
        <v>-33.333333333299997</v>
      </c>
      <c r="N190">
        <v>26</v>
      </c>
      <c r="O190">
        <v>36.842105263199997</v>
      </c>
      <c r="P190">
        <v>24</v>
      </c>
      <c r="Q190">
        <v>50</v>
      </c>
      <c r="R190">
        <v>3</v>
      </c>
      <c r="S190" t="s">
        <v>538</v>
      </c>
    </row>
    <row r="191" spans="1:19" x14ac:dyDescent="0.2">
      <c r="A191" t="s">
        <v>165</v>
      </c>
      <c r="B191" t="s">
        <v>535</v>
      </c>
      <c r="C191">
        <v>0</v>
      </c>
      <c r="D191" t="s">
        <v>535</v>
      </c>
      <c r="E191">
        <v>-50</v>
      </c>
      <c r="F191" t="s">
        <v>535</v>
      </c>
      <c r="G191">
        <v>-33.333333333299997</v>
      </c>
      <c r="H191" t="s">
        <v>535</v>
      </c>
      <c r="I191">
        <v>-33.333333333299997</v>
      </c>
      <c r="J191">
        <v>0</v>
      </c>
      <c r="K191">
        <v>0</v>
      </c>
      <c r="L191">
        <v>0</v>
      </c>
      <c r="M191">
        <v>0</v>
      </c>
      <c r="N191">
        <v>0</v>
      </c>
      <c r="O191">
        <v>0</v>
      </c>
      <c r="P191">
        <v>0</v>
      </c>
      <c r="Q191">
        <v>0</v>
      </c>
      <c r="R191">
        <v>3</v>
      </c>
      <c r="S191" t="s">
        <v>538</v>
      </c>
    </row>
    <row r="192" spans="1:19" x14ac:dyDescent="0.2">
      <c r="A192" t="s">
        <v>166</v>
      </c>
      <c r="B192">
        <v>15</v>
      </c>
      <c r="C192">
        <v>0</v>
      </c>
      <c r="D192">
        <v>11</v>
      </c>
      <c r="E192">
        <v>37.5</v>
      </c>
      <c r="F192">
        <v>15</v>
      </c>
      <c r="G192">
        <v>36.363636363600001</v>
      </c>
      <c r="H192">
        <v>8</v>
      </c>
      <c r="I192">
        <v>14.285714285699999</v>
      </c>
      <c r="J192">
        <v>13</v>
      </c>
      <c r="K192">
        <v>116.6666666667</v>
      </c>
      <c r="L192">
        <v>12</v>
      </c>
      <c r="M192">
        <v>140</v>
      </c>
      <c r="N192">
        <v>6</v>
      </c>
      <c r="O192">
        <v>100</v>
      </c>
      <c r="P192">
        <v>5</v>
      </c>
      <c r="Q192">
        <v>150</v>
      </c>
      <c r="R192">
        <v>3</v>
      </c>
      <c r="S192" t="s">
        <v>538</v>
      </c>
    </row>
    <row r="193" spans="1:19" x14ac:dyDescent="0.2">
      <c r="A193" t="s">
        <v>167</v>
      </c>
      <c r="B193">
        <v>8</v>
      </c>
      <c r="C193">
        <v>-38.461538461499998</v>
      </c>
      <c r="D193">
        <v>5</v>
      </c>
      <c r="E193" t="s">
        <v>536</v>
      </c>
      <c r="F193">
        <v>13</v>
      </c>
      <c r="G193">
        <v>-7.1428571428999996</v>
      </c>
      <c r="H193" t="s">
        <v>535</v>
      </c>
      <c r="I193">
        <v>-90.909090909100001</v>
      </c>
      <c r="J193">
        <v>35</v>
      </c>
      <c r="K193">
        <v>-14.634146341499999</v>
      </c>
      <c r="L193">
        <v>23</v>
      </c>
      <c r="M193">
        <v>-20.689655172399998</v>
      </c>
      <c r="N193">
        <v>41</v>
      </c>
      <c r="O193">
        <v>-2.3809523810000002</v>
      </c>
      <c r="P193">
        <v>29</v>
      </c>
      <c r="Q193">
        <v>11.5384615385</v>
      </c>
      <c r="R193">
        <v>3</v>
      </c>
      <c r="S193" t="s">
        <v>538</v>
      </c>
    </row>
    <row r="194" spans="1:19" x14ac:dyDescent="0.2">
      <c r="A194" t="s">
        <v>168</v>
      </c>
      <c r="B194" t="s">
        <v>535</v>
      </c>
      <c r="C194">
        <v>-50</v>
      </c>
      <c r="D194">
        <v>0</v>
      </c>
      <c r="E194">
        <v>-100</v>
      </c>
      <c r="F194" t="s">
        <v>535</v>
      </c>
      <c r="G194">
        <v>-60</v>
      </c>
      <c r="H194" t="s">
        <v>535</v>
      </c>
      <c r="I194">
        <v>-50</v>
      </c>
      <c r="J194">
        <v>41</v>
      </c>
      <c r="K194">
        <v>0</v>
      </c>
      <c r="L194">
        <v>23</v>
      </c>
      <c r="M194">
        <v>4.5454545455000002</v>
      </c>
      <c r="N194">
        <v>41</v>
      </c>
      <c r="O194">
        <v>7.8947368421000004</v>
      </c>
      <c r="P194">
        <v>22</v>
      </c>
      <c r="Q194">
        <v>37.5</v>
      </c>
      <c r="R194">
        <v>3</v>
      </c>
      <c r="S194" t="s">
        <v>538</v>
      </c>
    </row>
    <row r="195" spans="1:19" x14ac:dyDescent="0.2">
      <c r="A195" t="s">
        <v>169</v>
      </c>
      <c r="B195">
        <v>7</v>
      </c>
      <c r="C195">
        <v>-36.363636363600001</v>
      </c>
      <c r="D195">
        <v>4</v>
      </c>
      <c r="E195">
        <v>-20</v>
      </c>
      <c r="F195">
        <v>11</v>
      </c>
      <c r="G195">
        <v>-47.619047619</v>
      </c>
      <c r="H195">
        <v>5</v>
      </c>
      <c r="I195">
        <v>-50</v>
      </c>
      <c r="J195">
        <v>6</v>
      </c>
      <c r="K195">
        <v>-14.285714285699999</v>
      </c>
      <c r="L195">
        <v>3</v>
      </c>
      <c r="M195">
        <v>-57.142857142899999</v>
      </c>
      <c r="N195">
        <v>7</v>
      </c>
      <c r="O195">
        <v>75</v>
      </c>
      <c r="P195">
        <v>7</v>
      </c>
      <c r="Q195" t="s">
        <v>536</v>
      </c>
      <c r="R195">
        <v>3</v>
      </c>
      <c r="S195" t="s">
        <v>538</v>
      </c>
    </row>
    <row r="196" spans="1:19" x14ac:dyDescent="0.2">
      <c r="A196" t="s">
        <v>170</v>
      </c>
      <c r="B196">
        <v>23</v>
      </c>
      <c r="C196">
        <v>-14.8148148148</v>
      </c>
      <c r="D196">
        <v>13</v>
      </c>
      <c r="E196">
        <v>-7.1428571428999996</v>
      </c>
      <c r="F196">
        <v>27</v>
      </c>
      <c r="G196">
        <v>-3.5714285713999998</v>
      </c>
      <c r="H196">
        <v>14</v>
      </c>
      <c r="I196">
        <v>0</v>
      </c>
      <c r="J196">
        <v>29</v>
      </c>
      <c r="K196">
        <v>-3.3333333333000001</v>
      </c>
      <c r="L196">
        <v>15</v>
      </c>
      <c r="M196">
        <v>15.3846153846</v>
      </c>
      <c r="N196">
        <v>30</v>
      </c>
      <c r="O196">
        <v>-36.170212765999999</v>
      </c>
      <c r="P196">
        <v>13</v>
      </c>
      <c r="Q196">
        <v>-48</v>
      </c>
      <c r="R196">
        <v>3</v>
      </c>
      <c r="S196" t="s">
        <v>538</v>
      </c>
    </row>
    <row r="197" spans="1:19" x14ac:dyDescent="0.2">
      <c r="A197" t="s">
        <v>171</v>
      </c>
      <c r="B197">
        <v>83</v>
      </c>
      <c r="C197">
        <v>-24.5454545455</v>
      </c>
      <c r="D197">
        <v>47</v>
      </c>
      <c r="E197">
        <v>-29.8507462687</v>
      </c>
      <c r="F197">
        <v>110</v>
      </c>
      <c r="G197">
        <v>-13.3858267717</v>
      </c>
      <c r="H197">
        <v>67</v>
      </c>
      <c r="I197">
        <v>-9.4594594594999997</v>
      </c>
      <c r="J197">
        <v>142</v>
      </c>
      <c r="K197">
        <v>-19.318181818199999</v>
      </c>
      <c r="L197">
        <v>91</v>
      </c>
      <c r="M197">
        <v>-5.2083333332999997</v>
      </c>
      <c r="N197">
        <v>176</v>
      </c>
      <c r="O197">
        <v>4.1420118342999999</v>
      </c>
      <c r="P197">
        <v>96</v>
      </c>
      <c r="Q197">
        <v>-8.5714285714000003</v>
      </c>
      <c r="R197">
        <v>3</v>
      </c>
      <c r="S197" t="s">
        <v>538</v>
      </c>
    </row>
    <row r="198" spans="1:19" x14ac:dyDescent="0.2">
      <c r="A198" t="s">
        <v>172</v>
      </c>
      <c r="B198" t="s">
        <v>535</v>
      </c>
      <c r="C198">
        <v>0</v>
      </c>
      <c r="D198" t="s">
        <v>535</v>
      </c>
      <c r="E198">
        <v>0</v>
      </c>
      <c r="F198">
        <v>0</v>
      </c>
      <c r="G198">
        <v>-100</v>
      </c>
      <c r="H198">
        <v>0</v>
      </c>
      <c r="I198">
        <v>-100</v>
      </c>
      <c r="J198" t="s">
        <v>535</v>
      </c>
      <c r="K198">
        <v>0</v>
      </c>
      <c r="L198" t="s">
        <v>535</v>
      </c>
      <c r="M198">
        <v>0</v>
      </c>
      <c r="N198">
        <v>0</v>
      </c>
      <c r="O198">
        <v>-100</v>
      </c>
      <c r="P198">
        <v>0</v>
      </c>
      <c r="Q198">
        <v>-100</v>
      </c>
      <c r="R198">
        <v>3</v>
      </c>
      <c r="S198" t="s">
        <v>538</v>
      </c>
    </row>
    <row r="199" spans="1:19" x14ac:dyDescent="0.2">
      <c r="A199" t="s">
        <v>173</v>
      </c>
      <c r="B199">
        <v>27</v>
      </c>
      <c r="C199">
        <v>58.823529411800003</v>
      </c>
      <c r="D199">
        <v>19</v>
      </c>
      <c r="E199">
        <v>46.153846153800004</v>
      </c>
      <c r="F199">
        <v>17</v>
      </c>
      <c r="G199">
        <v>-39.285714285700003</v>
      </c>
      <c r="H199">
        <v>13</v>
      </c>
      <c r="I199">
        <v>-27.777777777800001</v>
      </c>
      <c r="J199">
        <v>107</v>
      </c>
      <c r="K199">
        <v>52.857142857100001</v>
      </c>
      <c r="L199">
        <v>72</v>
      </c>
      <c r="M199">
        <v>14.285714285699999</v>
      </c>
      <c r="N199">
        <v>70</v>
      </c>
      <c r="O199">
        <v>-7.8947368421000004</v>
      </c>
      <c r="P199">
        <v>63</v>
      </c>
      <c r="Q199">
        <v>-1.5625</v>
      </c>
      <c r="R199">
        <v>3</v>
      </c>
      <c r="S199" t="s">
        <v>538</v>
      </c>
    </row>
    <row r="200" spans="1:19" x14ac:dyDescent="0.2">
      <c r="A200" t="s">
        <v>174</v>
      </c>
      <c r="B200">
        <v>8</v>
      </c>
      <c r="C200">
        <v>0</v>
      </c>
      <c r="D200">
        <v>6</v>
      </c>
      <c r="E200">
        <v>20</v>
      </c>
      <c r="F200">
        <v>8</v>
      </c>
      <c r="G200">
        <v>-11.1111111111</v>
      </c>
      <c r="H200">
        <v>5</v>
      </c>
      <c r="I200">
        <v>25</v>
      </c>
      <c r="J200">
        <v>33</v>
      </c>
      <c r="K200">
        <v>3.125</v>
      </c>
      <c r="L200">
        <v>26</v>
      </c>
      <c r="M200">
        <v>18.181818181800001</v>
      </c>
      <c r="N200">
        <v>32</v>
      </c>
      <c r="O200">
        <v>60</v>
      </c>
      <c r="P200">
        <v>22</v>
      </c>
      <c r="Q200">
        <v>100</v>
      </c>
      <c r="R200">
        <v>3</v>
      </c>
      <c r="S200" t="s">
        <v>538</v>
      </c>
    </row>
    <row r="201" spans="1:19" x14ac:dyDescent="0.2">
      <c r="A201" t="s">
        <v>175</v>
      </c>
      <c r="B201">
        <v>14</v>
      </c>
      <c r="C201">
        <v>7.6923076923</v>
      </c>
      <c r="D201">
        <v>6</v>
      </c>
      <c r="E201">
        <v>-25</v>
      </c>
      <c r="F201">
        <v>13</v>
      </c>
      <c r="G201">
        <v>-7.1428571428999996</v>
      </c>
      <c r="H201">
        <v>8</v>
      </c>
      <c r="I201">
        <v>-11.1111111111</v>
      </c>
      <c r="J201">
        <v>16</v>
      </c>
      <c r="K201">
        <v>-27.272727272699999</v>
      </c>
      <c r="L201">
        <v>13</v>
      </c>
      <c r="M201">
        <v>8.3333333333000006</v>
      </c>
      <c r="N201">
        <v>22</v>
      </c>
      <c r="O201">
        <v>4.7619047619000003</v>
      </c>
      <c r="P201">
        <v>12</v>
      </c>
      <c r="Q201">
        <v>0</v>
      </c>
      <c r="R201">
        <v>3</v>
      </c>
      <c r="S201" t="s">
        <v>538</v>
      </c>
    </row>
    <row r="202" spans="1:19" x14ac:dyDescent="0.2">
      <c r="A202" t="s">
        <v>176</v>
      </c>
      <c r="B202">
        <v>65</v>
      </c>
      <c r="C202">
        <v>-17.721518987300001</v>
      </c>
      <c r="D202">
        <v>44</v>
      </c>
      <c r="E202">
        <v>-21.428571428600002</v>
      </c>
      <c r="F202">
        <v>79</v>
      </c>
      <c r="G202">
        <v>14.4927536232</v>
      </c>
      <c r="H202">
        <v>56</v>
      </c>
      <c r="I202">
        <v>9.8039215685999999</v>
      </c>
      <c r="J202">
        <v>89</v>
      </c>
      <c r="K202">
        <v>-11</v>
      </c>
      <c r="L202">
        <v>37</v>
      </c>
      <c r="M202">
        <v>-22.916666666699999</v>
      </c>
      <c r="N202">
        <v>100</v>
      </c>
      <c r="O202">
        <v>-49.748743718599997</v>
      </c>
      <c r="P202">
        <v>48</v>
      </c>
      <c r="Q202">
        <v>-74.193548387099995</v>
      </c>
      <c r="R202">
        <v>3</v>
      </c>
      <c r="S202" t="s">
        <v>538</v>
      </c>
    </row>
    <row r="203" spans="1:19" x14ac:dyDescent="0.2">
      <c r="A203" t="s">
        <v>177</v>
      </c>
      <c r="B203" t="s">
        <v>535</v>
      </c>
      <c r="C203">
        <v>100</v>
      </c>
      <c r="D203" t="s">
        <v>535</v>
      </c>
      <c r="E203">
        <v>0</v>
      </c>
      <c r="F203" t="s">
        <v>535</v>
      </c>
      <c r="G203">
        <v>-66.666666666699996</v>
      </c>
      <c r="H203" t="s">
        <v>535</v>
      </c>
      <c r="I203">
        <v>-50</v>
      </c>
      <c r="J203">
        <v>7</v>
      </c>
      <c r="K203">
        <v>-50</v>
      </c>
      <c r="L203">
        <v>6</v>
      </c>
      <c r="M203">
        <v>-40</v>
      </c>
      <c r="N203">
        <v>14</v>
      </c>
      <c r="O203">
        <v>133.3333333333</v>
      </c>
      <c r="P203">
        <v>10</v>
      </c>
      <c r="Q203">
        <v>100</v>
      </c>
      <c r="R203">
        <v>3</v>
      </c>
      <c r="S203" t="s">
        <v>538</v>
      </c>
    </row>
    <row r="204" spans="1:19" x14ac:dyDescent="0.2">
      <c r="A204" t="s">
        <v>178</v>
      </c>
      <c r="B204">
        <v>146</v>
      </c>
      <c r="C204">
        <v>-3.3112582781</v>
      </c>
      <c r="D204">
        <v>100</v>
      </c>
      <c r="E204">
        <v>-0.99009900989999999</v>
      </c>
      <c r="F204">
        <v>151</v>
      </c>
      <c r="G204">
        <v>9.4202898551000001</v>
      </c>
      <c r="H204">
        <v>101</v>
      </c>
      <c r="I204">
        <v>8.6021505376</v>
      </c>
      <c r="J204">
        <v>215</v>
      </c>
      <c r="K204">
        <v>-9.6638655462000003</v>
      </c>
      <c r="L204">
        <v>96</v>
      </c>
      <c r="M204">
        <v>-28.358208955199999</v>
      </c>
      <c r="N204">
        <v>238</v>
      </c>
      <c r="O204">
        <v>15.5339805825</v>
      </c>
      <c r="P204">
        <v>134</v>
      </c>
      <c r="Q204">
        <v>54.022988505699999</v>
      </c>
      <c r="R204">
        <v>3</v>
      </c>
      <c r="S204" t="s">
        <v>538</v>
      </c>
    </row>
    <row r="205" spans="1:19" x14ac:dyDescent="0.2">
      <c r="A205" t="s">
        <v>179</v>
      </c>
      <c r="B205">
        <v>0</v>
      </c>
      <c r="C205">
        <v>0</v>
      </c>
      <c r="D205">
        <v>0</v>
      </c>
      <c r="E205">
        <v>0</v>
      </c>
      <c r="F205">
        <v>0</v>
      </c>
      <c r="G205">
        <v>0</v>
      </c>
      <c r="H205">
        <v>0</v>
      </c>
      <c r="I205">
        <v>0</v>
      </c>
      <c r="J205">
        <v>0</v>
      </c>
      <c r="K205">
        <v>0</v>
      </c>
      <c r="L205">
        <v>0</v>
      </c>
      <c r="M205">
        <v>0</v>
      </c>
      <c r="N205">
        <v>0</v>
      </c>
      <c r="O205">
        <v>0</v>
      </c>
      <c r="P205">
        <v>0</v>
      </c>
      <c r="Q205">
        <v>0</v>
      </c>
      <c r="R205">
        <v>3</v>
      </c>
      <c r="S205" t="s">
        <v>538</v>
      </c>
    </row>
    <row r="206" spans="1:19" x14ac:dyDescent="0.2">
      <c r="A206" t="s">
        <v>180</v>
      </c>
      <c r="B206">
        <v>0</v>
      </c>
      <c r="C206">
        <v>0</v>
      </c>
      <c r="D206">
        <v>0</v>
      </c>
      <c r="E206">
        <v>0</v>
      </c>
      <c r="F206">
        <v>0</v>
      </c>
      <c r="G206">
        <v>0</v>
      </c>
      <c r="H206">
        <v>0</v>
      </c>
      <c r="I206">
        <v>0</v>
      </c>
      <c r="J206">
        <v>0</v>
      </c>
      <c r="K206">
        <v>0</v>
      </c>
      <c r="L206">
        <v>0</v>
      </c>
      <c r="M206">
        <v>0</v>
      </c>
      <c r="N206">
        <v>0</v>
      </c>
      <c r="O206">
        <v>0</v>
      </c>
      <c r="P206">
        <v>0</v>
      </c>
      <c r="Q206">
        <v>0</v>
      </c>
      <c r="R206">
        <v>3</v>
      </c>
      <c r="S206" t="s">
        <v>538</v>
      </c>
    </row>
    <row r="207" spans="1:19" x14ac:dyDescent="0.2">
      <c r="A207" t="s">
        <v>181</v>
      </c>
      <c r="B207">
        <v>43</v>
      </c>
      <c r="C207">
        <v>13.157894736799999</v>
      </c>
      <c r="D207">
        <v>34</v>
      </c>
      <c r="E207">
        <v>17.241379310300001</v>
      </c>
      <c r="F207">
        <v>38</v>
      </c>
      <c r="G207">
        <v>-22.448979591800001</v>
      </c>
      <c r="H207">
        <v>29</v>
      </c>
      <c r="I207">
        <v>-34.090909090899999</v>
      </c>
      <c r="J207">
        <v>12</v>
      </c>
      <c r="K207">
        <v>-40</v>
      </c>
      <c r="L207">
        <v>9</v>
      </c>
      <c r="M207">
        <v>-47.058823529400001</v>
      </c>
      <c r="N207">
        <v>20</v>
      </c>
      <c r="O207">
        <v>17.6470588235</v>
      </c>
      <c r="P207">
        <v>17</v>
      </c>
      <c r="Q207">
        <v>112.5</v>
      </c>
      <c r="R207">
        <v>3</v>
      </c>
      <c r="S207" t="s">
        <v>538</v>
      </c>
    </row>
    <row r="208" spans="1:19" x14ac:dyDescent="0.2">
      <c r="A208" t="s">
        <v>182</v>
      </c>
      <c r="B208" t="s">
        <v>535</v>
      </c>
      <c r="C208">
        <v>-50</v>
      </c>
      <c r="D208" t="s">
        <v>535</v>
      </c>
      <c r="E208">
        <v>-66.666666666699996</v>
      </c>
      <c r="F208">
        <v>4</v>
      </c>
      <c r="G208">
        <v>-33.333333333299997</v>
      </c>
      <c r="H208">
        <v>3</v>
      </c>
      <c r="I208">
        <v>-40</v>
      </c>
      <c r="J208" t="s">
        <v>535</v>
      </c>
      <c r="K208">
        <v>0</v>
      </c>
      <c r="L208" t="s">
        <v>535</v>
      </c>
      <c r="M208">
        <v>0</v>
      </c>
      <c r="N208" t="s">
        <v>535</v>
      </c>
      <c r="O208">
        <v>0</v>
      </c>
      <c r="P208">
        <v>0</v>
      </c>
      <c r="Q208">
        <v>-100</v>
      </c>
      <c r="R208">
        <v>3</v>
      </c>
      <c r="S208" t="s">
        <v>538</v>
      </c>
    </row>
    <row r="209" spans="1:19" x14ac:dyDescent="0.2">
      <c r="A209" t="s">
        <v>183</v>
      </c>
      <c r="B209">
        <v>8</v>
      </c>
      <c r="C209">
        <v>14.285714285699999</v>
      </c>
      <c r="D209">
        <v>4</v>
      </c>
      <c r="E209">
        <v>33.333333333299997</v>
      </c>
      <c r="F209">
        <v>7</v>
      </c>
      <c r="G209">
        <v>-30</v>
      </c>
      <c r="H209">
        <v>3</v>
      </c>
      <c r="I209">
        <v>-62.5</v>
      </c>
      <c r="J209">
        <v>12</v>
      </c>
      <c r="K209">
        <v>-60</v>
      </c>
      <c r="L209">
        <v>7</v>
      </c>
      <c r="M209">
        <v>-41.666666666700003</v>
      </c>
      <c r="N209">
        <v>30</v>
      </c>
      <c r="O209">
        <v>100</v>
      </c>
      <c r="P209">
        <v>12</v>
      </c>
      <c r="Q209">
        <v>9.0909090909000003</v>
      </c>
      <c r="R209">
        <v>3</v>
      </c>
      <c r="S209" t="s">
        <v>538</v>
      </c>
    </row>
    <row r="210" spans="1:19" x14ac:dyDescent="0.2">
      <c r="A210" t="s">
        <v>184</v>
      </c>
      <c r="B210">
        <v>0</v>
      </c>
      <c r="C210">
        <v>0</v>
      </c>
      <c r="D210">
        <v>0</v>
      </c>
      <c r="E210">
        <v>0</v>
      </c>
      <c r="F210">
        <v>0</v>
      </c>
      <c r="G210">
        <v>0</v>
      </c>
      <c r="H210">
        <v>0</v>
      </c>
      <c r="I210">
        <v>0</v>
      </c>
      <c r="J210">
        <v>0</v>
      </c>
      <c r="K210">
        <v>0</v>
      </c>
      <c r="L210">
        <v>0</v>
      </c>
      <c r="M210">
        <v>0</v>
      </c>
      <c r="N210">
        <v>0</v>
      </c>
      <c r="O210">
        <v>0</v>
      </c>
      <c r="P210">
        <v>0</v>
      </c>
      <c r="Q210">
        <v>0</v>
      </c>
      <c r="R210">
        <v>3</v>
      </c>
      <c r="S210" t="s">
        <v>538</v>
      </c>
    </row>
    <row r="211" spans="1:19" x14ac:dyDescent="0.2">
      <c r="A211" t="s">
        <v>185</v>
      </c>
      <c r="B211">
        <v>4</v>
      </c>
      <c r="C211">
        <v>-33.333333333299997</v>
      </c>
      <c r="D211">
        <v>0</v>
      </c>
      <c r="E211">
        <v>-100</v>
      </c>
      <c r="F211">
        <v>6</v>
      </c>
      <c r="G211">
        <v>50</v>
      </c>
      <c r="H211" t="s">
        <v>535</v>
      </c>
      <c r="I211">
        <v>100</v>
      </c>
      <c r="J211" t="s">
        <v>535</v>
      </c>
      <c r="K211">
        <v>0</v>
      </c>
      <c r="L211">
        <v>0</v>
      </c>
      <c r="M211">
        <v>0</v>
      </c>
      <c r="N211" t="s">
        <v>535</v>
      </c>
      <c r="O211">
        <v>-75</v>
      </c>
      <c r="P211">
        <v>0</v>
      </c>
      <c r="Q211">
        <v>0</v>
      </c>
      <c r="R211">
        <v>3</v>
      </c>
      <c r="S211" t="s">
        <v>538</v>
      </c>
    </row>
    <row r="212" spans="1:19" x14ac:dyDescent="0.2">
      <c r="A212" t="s">
        <v>186</v>
      </c>
      <c r="B212">
        <v>0</v>
      </c>
      <c r="C212">
        <v>0</v>
      </c>
      <c r="D212">
        <v>0</v>
      </c>
      <c r="E212">
        <v>0</v>
      </c>
      <c r="F212">
        <v>0</v>
      </c>
      <c r="G212">
        <v>0</v>
      </c>
      <c r="H212">
        <v>0</v>
      </c>
      <c r="I212">
        <v>0</v>
      </c>
      <c r="J212">
        <v>0</v>
      </c>
      <c r="K212">
        <v>0</v>
      </c>
      <c r="L212">
        <v>0</v>
      </c>
      <c r="M212">
        <v>0</v>
      </c>
      <c r="N212">
        <v>0</v>
      </c>
      <c r="O212">
        <v>0</v>
      </c>
      <c r="P212">
        <v>0</v>
      </c>
      <c r="Q212">
        <v>0</v>
      </c>
      <c r="R212">
        <v>3</v>
      </c>
      <c r="S212" t="s">
        <v>538</v>
      </c>
    </row>
    <row r="213" spans="1:19" x14ac:dyDescent="0.2">
      <c r="A213" t="s">
        <v>187</v>
      </c>
      <c r="B213">
        <v>0</v>
      </c>
      <c r="C213">
        <v>0</v>
      </c>
      <c r="D213">
        <v>0</v>
      </c>
      <c r="E213">
        <v>0</v>
      </c>
      <c r="F213">
        <v>0</v>
      </c>
      <c r="G213">
        <v>0</v>
      </c>
      <c r="H213">
        <v>0</v>
      </c>
      <c r="I213">
        <v>0</v>
      </c>
      <c r="J213">
        <v>3</v>
      </c>
      <c r="K213">
        <v>-50</v>
      </c>
      <c r="L213">
        <v>3</v>
      </c>
      <c r="M213">
        <v>-40</v>
      </c>
      <c r="N213">
        <v>6</v>
      </c>
      <c r="O213">
        <v>200</v>
      </c>
      <c r="P213">
        <v>5</v>
      </c>
      <c r="Q213">
        <v>150</v>
      </c>
      <c r="R213">
        <v>3</v>
      </c>
      <c r="S213" t="s">
        <v>538</v>
      </c>
    </row>
    <row r="214" spans="1:19" x14ac:dyDescent="0.2">
      <c r="A214" t="s">
        <v>188</v>
      </c>
      <c r="B214">
        <v>14</v>
      </c>
      <c r="C214">
        <v>133.3333333333</v>
      </c>
      <c r="D214">
        <v>10</v>
      </c>
      <c r="E214">
        <v>233.3333333333</v>
      </c>
      <c r="F214">
        <v>6</v>
      </c>
      <c r="G214">
        <v>-50</v>
      </c>
      <c r="H214">
        <v>3</v>
      </c>
      <c r="I214">
        <v>-57.142857142899999</v>
      </c>
      <c r="J214">
        <v>15</v>
      </c>
      <c r="K214">
        <v>0</v>
      </c>
      <c r="L214" t="s">
        <v>535</v>
      </c>
      <c r="M214">
        <v>-80</v>
      </c>
      <c r="N214">
        <v>15</v>
      </c>
      <c r="O214">
        <v>0</v>
      </c>
      <c r="P214">
        <v>10</v>
      </c>
      <c r="Q214">
        <v>-16.666666666699999</v>
      </c>
      <c r="R214">
        <v>3</v>
      </c>
      <c r="S214" t="s">
        <v>538</v>
      </c>
    </row>
    <row r="215" spans="1:19" x14ac:dyDescent="0.2">
      <c r="A215" t="s">
        <v>189</v>
      </c>
      <c r="B215">
        <v>3</v>
      </c>
      <c r="C215">
        <v>200</v>
      </c>
      <c r="D215" t="s">
        <v>535</v>
      </c>
      <c r="E215">
        <v>0</v>
      </c>
      <c r="F215" t="s">
        <v>535</v>
      </c>
      <c r="G215">
        <v>-75</v>
      </c>
      <c r="H215">
        <v>0</v>
      </c>
      <c r="I215">
        <v>0</v>
      </c>
      <c r="J215">
        <v>0</v>
      </c>
      <c r="K215">
        <v>-100</v>
      </c>
      <c r="L215">
        <v>0</v>
      </c>
      <c r="M215">
        <v>-100</v>
      </c>
      <c r="N215" t="s">
        <v>535</v>
      </c>
      <c r="O215">
        <v>-75</v>
      </c>
      <c r="P215" t="s">
        <v>535</v>
      </c>
      <c r="Q215">
        <v>0</v>
      </c>
      <c r="R215">
        <v>3</v>
      </c>
      <c r="S215" t="s">
        <v>538</v>
      </c>
    </row>
    <row r="216" spans="1:19" x14ac:dyDescent="0.2">
      <c r="A216" t="s">
        <v>190</v>
      </c>
      <c r="B216">
        <v>7</v>
      </c>
      <c r="C216">
        <v>16.666666666699999</v>
      </c>
      <c r="D216">
        <v>4</v>
      </c>
      <c r="E216">
        <v>33.333333333299997</v>
      </c>
      <c r="F216">
        <v>6</v>
      </c>
      <c r="G216">
        <v>-14.285714285699999</v>
      </c>
      <c r="H216">
        <v>3</v>
      </c>
      <c r="I216">
        <v>-25</v>
      </c>
      <c r="J216" t="s">
        <v>535</v>
      </c>
      <c r="K216">
        <v>0</v>
      </c>
      <c r="L216" t="s">
        <v>535</v>
      </c>
      <c r="M216">
        <v>0</v>
      </c>
      <c r="N216" t="s">
        <v>535</v>
      </c>
      <c r="O216">
        <v>0</v>
      </c>
      <c r="P216">
        <v>0</v>
      </c>
      <c r="Q216">
        <v>0</v>
      </c>
      <c r="R216">
        <v>3</v>
      </c>
      <c r="S216" t="s">
        <v>538</v>
      </c>
    </row>
    <row r="217" spans="1:19" x14ac:dyDescent="0.2">
      <c r="A217" t="s">
        <v>191</v>
      </c>
      <c r="B217" t="s">
        <v>535</v>
      </c>
      <c r="C217">
        <v>0</v>
      </c>
      <c r="D217">
        <v>0</v>
      </c>
      <c r="E217">
        <v>0</v>
      </c>
      <c r="F217">
        <v>0</v>
      </c>
      <c r="G217">
        <v>0</v>
      </c>
      <c r="H217">
        <v>0</v>
      </c>
      <c r="I217">
        <v>0</v>
      </c>
      <c r="J217">
        <v>0</v>
      </c>
      <c r="K217">
        <v>0</v>
      </c>
      <c r="L217">
        <v>0</v>
      </c>
      <c r="M217">
        <v>0</v>
      </c>
      <c r="N217">
        <v>0</v>
      </c>
      <c r="O217">
        <v>0</v>
      </c>
      <c r="P217">
        <v>0</v>
      </c>
      <c r="Q217">
        <v>0</v>
      </c>
      <c r="R217">
        <v>3</v>
      </c>
      <c r="S217" t="s">
        <v>538</v>
      </c>
    </row>
    <row r="218" spans="1:19" x14ac:dyDescent="0.2">
      <c r="A218" t="s">
        <v>192</v>
      </c>
      <c r="B218">
        <v>0</v>
      </c>
      <c r="C218">
        <v>0</v>
      </c>
      <c r="D218">
        <v>0</v>
      </c>
      <c r="E218">
        <v>0</v>
      </c>
      <c r="F218">
        <v>0</v>
      </c>
      <c r="G218">
        <v>0</v>
      </c>
      <c r="H218">
        <v>0</v>
      </c>
      <c r="I218">
        <v>0</v>
      </c>
      <c r="J218">
        <v>0</v>
      </c>
      <c r="K218">
        <v>0</v>
      </c>
      <c r="L218">
        <v>0</v>
      </c>
      <c r="M218">
        <v>0</v>
      </c>
      <c r="N218">
        <v>0</v>
      </c>
      <c r="O218">
        <v>0</v>
      </c>
      <c r="P218">
        <v>0</v>
      </c>
      <c r="Q218">
        <v>0</v>
      </c>
      <c r="R218">
        <v>3</v>
      </c>
      <c r="S218" t="s">
        <v>538</v>
      </c>
    </row>
    <row r="219" spans="1:19" x14ac:dyDescent="0.2">
      <c r="A219" t="s">
        <v>193</v>
      </c>
      <c r="B219">
        <v>0</v>
      </c>
      <c r="C219">
        <v>-100</v>
      </c>
      <c r="D219">
        <v>0</v>
      </c>
      <c r="E219">
        <v>0</v>
      </c>
      <c r="F219" t="s">
        <v>535</v>
      </c>
      <c r="G219">
        <v>-50</v>
      </c>
      <c r="H219">
        <v>0</v>
      </c>
      <c r="I219">
        <v>-100</v>
      </c>
      <c r="J219">
        <v>0</v>
      </c>
      <c r="K219">
        <v>-100</v>
      </c>
      <c r="L219">
        <v>0</v>
      </c>
      <c r="M219">
        <v>-100</v>
      </c>
      <c r="N219" t="s">
        <v>535</v>
      </c>
      <c r="O219">
        <v>0</v>
      </c>
      <c r="P219" t="s">
        <v>535</v>
      </c>
      <c r="Q219">
        <v>0</v>
      </c>
      <c r="R219">
        <v>3</v>
      </c>
      <c r="S219" t="s">
        <v>538</v>
      </c>
    </row>
    <row r="220" spans="1:19" x14ac:dyDescent="0.2">
      <c r="A220" t="s">
        <v>194</v>
      </c>
      <c r="B220">
        <v>0</v>
      </c>
      <c r="C220">
        <v>-100</v>
      </c>
      <c r="D220">
        <v>0</v>
      </c>
      <c r="E220">
        <v>-100</v>
      </c>
      <c r="F220">
        <v>3</v>
      </c>
      <c r="G220">
        <v>0</v>
      </c>
      <c r="H220">
        <v>3</v>
      </c>
      <c r="I220">
        <v>0</v>
      </c>
      <c r="J220" t="s">
        <v>535</v>
      </c>
      <c r="K220">
        <v>100</v>
      </c>
      <c r="L220" t="s">
        <v>535</v>
      </c>
      <c r="M220">
        <v>0</v>
      </c>
      <c r="N220" t="s">
        <v>535</v>
      </c>
      <c r="O220">
        <v>0</v>
      </c>
      <c r="P220">
        <v>0</v>
      </c>
      <c r="Q220">
        <v>0</v>
      </c>
      <c r="R220">
        <v>3</v>
      </c>
      <c r="S220" t="s">
        <v>538</v>
      </c>
    </row>
    <row r="221" spans="1:19" x14ac:dyDescent="0.2">
      <c r="A221" t="s">
        <v>195</v>
      </c>
      <c r="B221">
        <v>14</v>
      </c>
      <c r="C221">
        <v>-6.6666666667000003</v>
      </c>
      <c r="D221">
        <v>8</v>
      </c>
      <c r="E221">
        <v>-11.1111111111</v>
      </c>
      <c r="F221">
        <v>15</v>
      </c>
      <c r="G221">
        <v>-11.764705882399999</v>
      </c>
      <c r="H221">
        <v>9</v>
      </c>
      <c r="I221">
        <v>-25</v>
      </c>
      <c r="J221" t="s">
        <v>535</v>
      </c>
      <c r="K221">
        <v>-75</v>
      </c>
      <c r="L221">
        <v>0</v>
      </c>
      <c r="M221">
        <v>-100</v>
      </c>
      <c r="N221">
        <v>4</v>
      </c>
      <c r="O221">
        <v>100</v>
      </c>
      <c r="P221" t="s">
        <v>535</v>
      </c>
      <c r="Q221">
        <v>0</v>
      </c>
      <c r="R221">
        <v>3</v>
      </c>
      <c r="S221" t="s">
        <v>538</v>
      </c>
    </row>
    <row r="222" spans="1:19" x14ac:dyDescent="0.2">
      <c r="A222" t="s">
        <v>196</v>
      </c>
      <c r="B222">
        <v>0</v>
      </c>
      <c r="C222">
        <v>-100</v>
      </c>
      <c r="D222">
        <v>0</v>
      </c>
      <c r="E222">
        <v>-100</v>
      </c>
      <c r="F222">
        <v>3</v>
      </c>
      <c r="G222">
        <v>200</v>
      </c>
      <c r="H222" t="s">
        <v>535</v>
      </c>
      <c r="I222">
        <v>100</v>
      </c>
      <c r="J222">
        <v>0</v>
      </c>
      <c r="K222">
        <v>0</v>
      </c>
      <c r="L222">
        <v>0</v>
      </c>
      <c r="M222">
        <v>0</v>
      </c>
      <c r="N222">
        <v>0</v>
      </c>
      <c r="O222">
        <v>-100</v>
      </c>
      <c r="P222">
        <v>0</v>
      </c>
      <c r="Q222">
        <v>-100</v>
      </c>
      <c r="R222">
        <v>3</v>
      </c>
      <c r="S222" t="s">
        <v>538</v>
      </c>
    </row>
    <row r="223" spans="1:19" x14ac:dyDescent="0.2">
      <c r="A223" t="s">
        <v>534</v>
      </c>
      <c r="B223">
        <v>192</v>
      </c>
      <c r="C223">
        <v>2.1276595745</v>
      </c>
      <c r="D223">
        <v>94</v>
      </c>
      <c r="E223">
        <v>-20.3389830508</v>
      </c>
      <c r="F223">
        <v>188</v>
      </c>
      <c r="G223">
        <v>-8.2926829267999995</v>
      </c>
      <c r="H223">
        <v>118</v>
      </c>
      <c r="I223">
        <v>-3.2786885246000002</v>
      </c>
      <c r="J223">
        <v>83</v>
      </c>
      <c r="K223">
        <v>-16.161616161600001</v>
      </c>
      <c r="L223">
        <v>66</v>
      </c>
      <c r="M223">
        <v>-26.666666666699999</v>
      </c>
      <c r="N223">
        <v>99</v>
      </c>
      <c r="O223">
        <v>-4.8076923077</v>
      </c>
      <c r="P223">
        <v>90</v>
      </c>
      <c r="Q223">
        <v>30.434782608700001</v>
      </c>
      <c r="R223">
        <v>0</v>
      </c>
      <c r="S223" t="s">
        <v>539</v>
      </c>
    </row>
    <row r="224" spans="1:19" x14ac:dyDescent="0.2">
      <c r="A224" t="s">
        <v>547</v>
      </c>
      <c r="B224">
        <v>191</v>
      </c>
      <c r="C224">
        <v>1.5957446809</v>
      </c>
      <c r="D224">
        <v>94</v>
      </c>
      <c r="E224">
        <v>-20.3389830508</v>
      </c>
      <c r="F224">
        <v>188</v>
      </c>
      <c r="G224">
        <v>-6.4676616915</v>
      </c>
      <c r="H224">
        <v>118</v>
      </c>
      <c r="I224">
        <v>-3.2786885246000002</v>
      </c>
      <c r="J224">
        <v>83</v>
      </c>
      <c r="K224">
        <v>-16.161616161600001</v>
      </c>
      <c r="L224">
        <v>66</v>
      </c>
      <c r="M224">
        <v>-26.666666666699999</v>
      </c>
      <c r="N224">
        <v>99</v>
      </c>
      <c r="O224">
        <v>-4.8076923077</v>
      </c>
      <c r="P224">
        <v>90</v>
      </c>
      <c r="Q224">
        <v>30.434782608700001</v>
      </c>
      <c r="R224">
        <v>-777</v>
      </c>
      <c r="S224" t="s">
        <v>539</v>
      </c>
    </row>
    <row r="225" spans="1:19" x14ac:dyDescent="0.2">
      <c r="A225" t="s">
        <v>548</v>
      </c>
      <c r="B225">
        <v>0</v>
      </c>
      <c r="C225">
        <v>0</v>
      </c>
      <c r="D225">
        <v>0</v>
      </c>
      <c r="E225">
        <v>0</v>
      </c>
      <c r="F225">
        <v>0</v>
      </c>
      <c r="G225">
        <v>0</v>
      </c>
      <c r="H225">
        <v>0</v>
      </c>
      <c r="I225">
        <v>0</v>
      </c>
      <c r="J225">
        <v>5</v>
      </c>
      <c r="K225">
        <v>66.666666666699996</v>
      </c>
      <c r="L225">
        <v>4</v>
      </c>
      <c r="M225">
        <v>33.333333333299997</v>
      </c>
      <c r="N225">
        <v>3</v>
      </c>
      <c r="O225">
        <v>-25</v>
      </c>
      <c r="P225">
        <v>3</v>
      </c>
      <c r="Q225">
        <v>-25</v>
      </c>
      <c r="R225">
        <v>-777</v>
      </c>
      <c r="S225" t="s">
        <v>539</v>
      </c>
    </row>
    <row r="226" spans="1:19" x14ac:dyDescent="0.2">
      <c r="A226" t="s">
        <v>549</v>
      </c>
      <c r="B226" t="s">
        <v>535</v>
      </c>
      <c r="C226">
        <v>0</v>
      </c>
      <c r="D226" t="s">
        <v>535</v>
      </c>
      <c r="E226">
        <v>0</v>
      </c>
      <c r="F226">
        <v>0</v>
      </c>
      <c r="G226">
        <v>-100</v>
      </c>
      <c r="H226">
        <v>0</v>
      </c>
      <c r="I226">
        <v>-100</v>
      </c>
      <c r="J226">
        <v>0</v>
      </c>
      <c r="K226">
        <v>0</v>
      </c>
      <c r="L226">
        <v>0</v>
      </c>
      <c r="M226">
        <v>0</v>
      </c>
      <c r="N226">
        <v>0</v>
      </c>
      <c r="O226">
        <v>0</v>
      </c>
      <c r="P226">
        <v>0</v>
      </c>
      <c r="Q226">
        <v>0</v>
      </c>
      <c r="R226">
        <v>-777</v>
      </c>
      <c r="S226" t="s">
        <v>539</v>
      </c>
    </row>
    <row r="227" spans="1:19" x14ac:dyDescent="0.2">
      <c r="A227" t="s">
        <v>91</v>
      </c>
      <c r="B227" t="s">
        <v>535</v>
      </c>
      <c r="C227">
        <v>-66.666666666699996</v>
      </c>
      <c r="D227" t="s">
        <v>535</v>
      </c>
      <c r="E227">
        <v>-66.666666666699996</v>
      </c>
      <c r="F227">
        <v>3</v>
      </c>
      <c r="G227">
        <v>50</v>
      </c>
      <c r="H227">
        <v>3</v>
      </c>
      <c r="I227">
        <v>50</v>
      </c>
      <c r="J227">
        <v>0</v>
      </c>
      <c r="K227">
        <v>0</v>
      </c>
      <c r="L227">
        <v>0</v>
      </c>
      <c r="M227">
        <v>0</v>
      </c>
      <c r="N227">
        <v>0</v>
      </c>
      <c r="O227">
        <v>0</v>
      </c>
      <c r="P227">
        <v>0</v>
      </c>
      <c r="Q227">
        <v>0</v>
      </c>
      <c r="R227">
        <v>3</v>
      </c>
      <c r="S227" t="s">
        <v>539</v>
      </c>
    </row>
    <row r="228" spans="1:19" x14ac:dyDescent="0.2">
      <c r="A228" t="s">
        <v>92</v>
      </c>
      <c r="B228">
        <v>0</v>
      </c>
      <c r="C228">
        <v>0</v>
      </c>
      <c r="D228">
        <v>0</v>
      </c>
      <c r="E228">
        <v>0</v>
      </c>
      <c r="F228">
        <v>0</v>
      </c>
      <c r="G228">
        <v>0</v>
      </c>
      <c r="H228">
        <v>0</v>
      </c>
      <c r="I228">
        <v>0</v>
      </c>
      <c r="J228">
        <v>0</v>
      </c>
      <c r="K228">
        <v>0</v>
      </c>
      <c r="L228">
        <v>0</v>
      </c>
      <c r="M228">
        <v>0</v>
      </c>
      <c r="N228">
        <v>0</v>
      </c>
      <c r="O228">
        <v>0</v>
      </c>
      <c r="P228">
        <v>0</v>
      </c>
      <c r="Q228">
        <v>0</v>
      </c>
      <c r="R228">
        <v>3</v>
      </c>
      <c r="S228" t="s">
        <v>539</v>
      </c>
    </row>
    <row r="229" spans="1:19" x14ac:dyDescent="0.2">
      <c r="A229" t="s">
        <v>93</v>
      </c>
      <c r="B229" t="s">
        <v>535</v>
      </c>
      <c r="C229">
        <v>0</v>
      </c>
      <c r="D229">
        <v>0</v>
      </c>
      <c r="E229">
        <v>0</v>
      </c>
      <c r="F229">
        <v>0</v>
      </c>
      <c r="G229">
        <v>0</v>
      </c>
      <c r="H229">
        <v>0</v>
      </c>
      <c r="I229">
        <v>0</v>
      </c>
      <c r="J229">
        <v>0</v>
      </c>
      <c r="K229">
        <v>0</v>
      </c>
      <c r="L229">
        <v>0</v>
      </c>
      <c r="M229">
        <v>0</v>
      </c>
      <c r="N229">
        <v>0</v>
      </c>
      <c r="O229">
        <v>0</v>
      </c>
      <c r="P229">
        <v>0</v>
      </c>
      <c r="Q229">
        <v>0</v>
      </c>
      <c r="R229">
        <v>3</v>
      </c>
      <c r="S229" t="s">
        <v>539</v>
      </c>
    </row>
    <row r="230" spans="1:19" x14ac:dyDescent="0.2">
      <c r="A230" t="s">
        <v>94</v>
      </c>
      <c r="B230">
        <v>0</v>
      </c>
      <c r="C230">
        <v>0</v>
      </c>
      <c r="D230">
        <v>0</v>
      </c>
      <c r="E230">
        <v>0</v>
      </c>
      <c r="F230">
        <v>0</v>
      </c>
      <c r="G230">
        <v>0</v>
      </c>
      <c r="H230">
        <v>0</v>
      </c>
      <c r="I230">
        <v>0</v>
      </c>
      <c r="J230">
        <v>0</v>
      </c>
      <c r="K230">
        <v>0</v>
      </c>
      <c r="L230">
        <v>0</v>
      </c>
      <c r="M230">
        <v>0</v>
      </c>
      <c r="N230">
        <v>0</v>
      </c>
      <c r="O230">
        <v>0</v>
      </c>
      <c r="P230">
        <v>0</v>
      </c>
      <c r="Q230">
        <v>0</v>
      </c>
      <c r="R230">
        <v>3</v>
      </c>
      <c r="S230" t="s">
        <v>539</v>
      </c>
    </row>
    <row r="231" spans="1:19" x14ac:dyDescent="0.2">
      <c r="A231" t="s">
        <v>95</v>
      </c>
      <c r="B231">
        <v>0</v>
      </c>
      <c r="C231">
        <v>-100</v>
      </c>
      <c r="D231">
        <v>0</v>
      </c>
      <c r="E231">
        <v>-100</v>
      </c>
      <c r="F231" t="s">
        <v>535</v>
      </c>
      <c r="G231">
        <v>0</v>
      </c>
      <c r="H231" t="s">
        <v>535</v>
      </c>
      <c r="I231">
        <v>0</v>
      </c>
      <c r="J231">
        <v>0</v>
      </c>
      <c r="K231">
        <v>0</v>
      </c>
      <c r="L231">
        <v>0</v>
      </c>
      <c r="M231">
        <v>0</v>
      </c>
      <c r="N231">
        <v>0</v>
      </c>
      <c r="O231">
        <v>0</v>
      </c>
      <c r="P231">
        <v>0</v>
      </c>
      <c r="Q231">
        <v>0</v>
      </c>
      <c r="R231">
        <v>3</v>
      </c>
      <c r="S231" t="s">
        <v>539</v>
      </c>
    </row>
    <row r="232" spans="1:19" x14ac:dyDescent="0.2">
      <c r="A232" t="s">
        <v>96</v>
      </c>
      <c r="B232">
        <v>0</v>
      </c>
      <c r="C232">
        <v>0</v>
      </c>
      <c r="D232">
        <v>0</v>
      </c>
      <c r="E232">
        <v>0</v>
      </c>
      <c r="F232">
        <v>0</v>
      </c>
      <c r="G232">
        <v>0</v>
      </c>
      <c r="H232">
        <v>0</v>
      </c>
      <c r="I232">
        <v>0</v>
      </c>
      <c r="J232">
        <v>0</v>
      </c>
      <c r="K232">
        <v>0</v>
      </c>
      <c r="L232">
        <v>0</v>
      </c>
      <c r="M232">
        <v>0</v>
      </c>
      <c r="N232">
        <v>0</v>
      </c>
      <c r="O232">
        <v>0</v>
      </c>
      <c r="P232">
        <v>0</v>
      </c>
      <c r="Q232">
        <v>0</v>
      </c>
      <c r="R232">
        <v>3</v>
      </c>
      <c r="S232" t="s">
        <v>539</v>
      </c>
    </row>
    <row r="233" spans="1:19" x14ac:dyDescent="0.2">
      <c r="A233" t="s">
        <v>97</v>
      </c>
      <c r="B233">
        <v>0</v>
      </c>
      <c r="C233">
        <v>-100</v>
      </c>
      <c r="D233">
        <v>0</v>
      </c>
      <c r="E233">
        <v>-100</v>
      </c>
      <c r="F233" t="s">
        <v>535</v>
      </c>
      <c r="G233">
        <v>0</v>
      </c>
      <c r="H233" t="s">
        <v>535</v>
      </c>
      <c r="I233">
        <v>0</v>
      </c>
      <c r="J233">
        <v>0</v>
      </c>
      <c r="K233">
        <v>0</v>
      </c>
      <c r="L233">
        <v>0</v>
      </c>
      <c r="M233">
        <v>0</v>
      </c>
      <c r="N233">
        <v>0</v>
      </c>
      <c r="O233">
        <v>-100</v>
      </c>
      <c r="P233">
        <v>0</v>
      </c>
      <c r="Q233">
        <v>0</v>
      </c>
      <c r="R233">
        <v>3</v>
      </c>
      <c r="S233" t="s">
        <v>539</v>
      </c>
    </row>
    <row r="234" spans="1:19" x14ac:dyDescent="0.2">
      <c r="A234" t="s">
        <v>98</v>
      </c>
      <c r="B234">
        <v>4</v>
      </c>
      <c r="C234">
        <v>0</v>
      </c>
      <c r="D234" t="s">
        <v>535</v>
      </c>
      <c r="E234">
        <v>-50</v>
      </c>
      <c r="F234">
        <v>4</v>
      </c>
      <c r="G234">
        <v>33.333333333299997</v>
      </c>
      <c r="H234">
        <v>4</v>
      </c>
      <c r="I234">
        <v>0</v>
      </c>
      <c r="J234">
        <v>0</v>
      </c>
      <c r="K234">
        <v>-100</v>
      </c>
      <c r="L234">
        <v>0</v>
      </c>
      <c r="M234">
        <v>-100</v>
      </c>
      <c r="N234" t="s">
        <v>535</v>
      </c>
      <c r="O234">
        <v>-33.333333333299997</v>
      </c>
      <c r="P234" t="s">
        <v>535</v>
      </c>
      <c r="Q234">
        <v>-33.333333333299997</v>
      </c>
      <c r="R234">
        <v>3</v>
      </c>
      <c r="S234" t="s">
        <v>539</v>
      </c>
    </row>
    <row r="235" spans="1:19" x14ac:dyDescent="0.2">
      <c r="A235" t="s">
        <v>99</v>
      </c>
      <c r="B235" t="s">
        <v>535</v>
      </c>
      <c r="C235">
        <v>0</v>
      </c>
      <c r="D235">
        <v>0</v>
      </c>
      <c r="E235">
        <v>0</v>
      </c>
      <c r="F235">
        <v>0</v>
      </c>
      <c r="G235">
        <v>-100</v>
      </c>
      <c r="H235">
        <v>0</v>
      </c>
      <c r="I235">
        <v>-100</v>
      </c>
      <c r="J235">
        <v>0</v>
      </c>
      <c r="K235">
        <v>0</v>
      </c>
      <c r="L235">
        <v>0</v>
      </c>
      <c r="M235">
        <v>0</v>
      </c>
      <c r="N235">
        <v>0</v>
      </c>
      <c r="O235">
        <v>0</v>
      </c>
      <c r="P235">
        <v>0</v>
      </c>
      <c r="Q235">
        <v>0</v>
      </c>
      <c r="R235">
        <v>3</v>
      </c>
      <c r="S235" t="s">
        <v>539</v>
      </c>
    </row>
    <row r="236" spans="1:19" x14ac:dyDescent="0.2">
      <c r="A236" t="s">
        <v>100</v>
      </c>
      <c r="B236">
        <v>0</v>
      </c>
      <c r="C236">
        <v>0</v>
      </c>
      <c r="D236">
        <v>0</v>
      </c>
      <c r="E236">
        <v>0</v>
      </c>
      <c r="F236">
        <v>0</v>
      </c>
      <c r="G236">
        <v>0</v>
      </c>
      <c r="H236">
        <v>0</v>
      </c>
      <c r="I236">
        <v>0</v>
      </c>
      <c r="J236">
        <v>0</v>
      </c>
      <c r="K236">
        <v>0</v>
      </c>
      <c r="L236">
        <v>0</v>
      </c>
      <c r="M236">
        <v>0</v>
      </c>
      <c r="N236">
        <v>0</v>
      </c>
      <c r="O236">
        <v>0</v>
      </c>
      <c r="P236">
        <v>0</v>
      </c>
      <c r="Q236">
        <v>0</v>
      </c>
      <c r="R236">
        <v>3</v>
      </c>
      <c r="S236" t="s">
        <v>539</v>
      </c>
    </row>
    <row r="237" spans="1:19" x14ac:dyDescent="0.2">
      <c r="A237" t="s">
        <v>101</v>
      </c>
      <c r="B237">
        <v>0</v>
      </c>
      <c r="C237">
        <v>0</v>
      </c>
      <c r="D237">
        <v>0</v>
      </c>
      <c r="E237">
        <v>0</v>
      </c>
      <c r="F237">
        <v>0</v>
      </c>
      <c r="G237">
        <v>0</v>
      </c>
      <c r="H237">
        <v>0</v>
      </c>
      <c r="I237">
        <v>0</v>
      </c>
      <c r="J237">
        <v>0</v>
      </c>
      <c r="K237">
        <v>0</v>
      </c>
      <c r="L237">
        <v>0</v>
      </c>
      <c r="M237">
        <v>0</v>
      </c>
      <c r="N237">
        <v>0</v>
      </c>
      <c r="O237">
        <v>0</v>
      </c>
      <c r="P237">
        <v>0</v>
      </c>
      <c r="Q237">
        <v>0</v>
      </c>
      <c r="R237">
        <v>3</v>
      </c>
      <c r="S237" t="s">
        <v>539</v>
      </c>
    </row>
    <row r="238" spans="1:19" x14ac:dyDescent="0.2">
      <c r="A238" t="s">
        <v>102</v>
      </c>
      <c r="B238">
        <v>0</v>
      </c>
      <c r="C238">
        <v>0</v>
      </c>
      <c r="D238">
        <v>0</v>
      </c>
      <c r="E238">
        <v>0</v>
      </c>
      <c r="F238">
        <v>0</v>
      </c>
      <c r="G238">
        <v>0</v>
      </c>
      <c r="H238">
        <v>0</v>
      </c>
      <c r="I238">
        <v>0</v>
      </c>
      <c r="J238">
        <v>0</v>
      </c>
      <c r="K238">
        <v>0</v>
      </c>
      <c r="L238">
        <v>0</v>
      </c>
      <c r="M238">
        <v>0</v>
      </c>
      <c r="N238">
        <v>0</v>
      </c>
      <c r="O238">
        <v>0</v>
      </c>
      <c r="P238">
        <v>0</v>
      </c>
      <c r="Q238">
        <v>0</v>
      </c>
      <c r="R238">
        <v>3</v>
      </c>
      <c r="S238" t="s">
        <v>539</v>
      </c>
    </row>
    <row r="239" spans="1:19" x14ac:dyDescent="0.2">
      <c r="A239" t="s">
        <v>103</v>
      </c>
      <c r="B239">
        <v>0</v>
      </c>
      <c r="C239">
        <v>0</v>
      </c>
      <c r="D239">
        <v>0</v>
      </c>
      <c r="E239">
        <v>0</v>
      </c>
      <c r="F239">
        <v>0</v>
      </c>
      <c r="G239">
        <v>0</v>
      </c>
      <c r="H239">
        <v>0</v>
      </c>
      <c r="I239">
        <v>0</v>
      </c>
      <c r="J239">
        <v>0</v>
      </c>
      <c r="K239">
        <v>0</v>
      </c>
      <c r="L239">
        <v>0</v>
      </c>
      <c r="M239">
        <v>0</v>
      </c>
      <c r="N239">
        <v>0</v>
      </c>
      <c r="O239">
        <v>0</v>
      </c>
      <c r="P239">
        <v>0</v>
      </c>
      <c r="Q239">
        <v>0</v>
      </c>
      <c r="R239">
        <v>3</v>
      </c>
      <c r="S239" t="s">
        <v>539</v>
      </c>
    </row>
    <row r="240" spans="1:19" x14ac:dyDescent="0.2">
      <c r="A240" t="s">
        <v>104</v>
      </c>
      <c r="B240">
        <v>0</v>
      </c>
      <c r="C240">
        <v>0</v>
      </c>
      <c r="D240">
        <v>0</v>
      </c>
      <c r="E240">
        <v>0</v>
      </c>
      <c r="F240">
        <v>0</v>
      </c>
      <c r="G240">
        <v>0</v>
      </c>
      <c r="H240">
        <v>0</v>
      </c>
      <c r="I240">
        <v>0</v>
      </c>
      <c r="J240" t="s">
        <v>535</v>
      </c>
      <c r="K240">
        <v>100</v>
      </c>
      <c r="L240" t="s">
        <v>535</v>
      </c>
      <c r="M240">
        <v>0</v>
      </c>
      <c r="N240" t="s">
        <v>535</v>
      </c>
      <c r="O240">
        <v>0</v>
      </c>
      <c r="P240" t="s">
        <v>535</v>
      </c>
      <c r="Q240">
        <v>0</v>
      </c>
      <c r="R240">
        <v>3</v>
      </c>
      <c r="S240" t="s">
        <v>539</v>
      </c>
    </row>
    <row r="241" spans="1:19" x14ac:dyDescent="0.2">
      <c r="A241" t="s">
        <v>105</v>
      </c>
      <c r="B241" t="s">
        <v>535</v>
      </c>
      <c r="C241">
        <v>0</v>
      </c>
      <c r="D241" t="s">
        <v>535</v>
      </c>
      <c r="E241">
        <v>0</v>
      </c>
      <c r="F241">
        <v>0</v>
      </c>
      <c r="G241">
        <v>0</v>
      </c>
      <c r="H241">
        <v>0</v>
      </c>
      <c r="I241">
        <v>0</v>
      </c>
      <c r="J241">
        <v>0</v>
      </c>
      <c r="K241">
        <v>0</v>
      </c>
      <c r="L241">
        <v>0</v>
      </c>
      <c r="M241">
        <v>0</v>
      </c>
      <c r="N241">
        <v>0</v>
      </c>
      <c r="O241">
        <v>0</v>
      </c>
      <c r="P241">
        <v>0</v>
      </c>
      <c r="Q241">
        <v>0</v>
      </c>
      <c r="R241">
        <v>3</v>
      </c>
      <c r="S241" t="s">
        <v>539</v>
      </c>
    </row>
    <row r="242" spans="1:19" x14ac:dyDescent="0.2">
      <c r="A242" t="s">
        <v>106</v>
      </c>
      <c r="B242">
        <v>5</v>
      </c>
      <c r="C242">
        <v>66.666666666699996</v>
      </c>
      <c r="D242">
        <v>4</v>
      </c>
      <c r="E242">
        <v>33.333333333299997</v>
      </c>
      <c r="F242">
        <v>3</v>
      </c>
      <c r="G242">
        <v>0</v>
      </c>
      <c r="H242">
        <v>3</v>
      </c>
      <c r="I242">
        <v>200</v>
      </c>
      <c r="J242">
        <v>0</v>
      </c>
      <c r="K242">
        <v>0</v>
      </c>
      <c r="L242">
        <v>0</v>
      </c>
      <c r="M242">
        <v>0</v>
      </c>
      <c r="N242">
        <v>0</v>
      </c>
      <c r="O242">
        <v>-100</v>
      </c>
      <c r="P242">
        <v>0</v>
      </c>
      <c r="Q242">
        <v>0</v>
      </c>
      <c r="R242">
        <v>3</v>
      </c>
      <c r="S242" t="s">
        <v>539</v>
      </c>
    </row>
    <row r="243" spans="1:19" x14ac:dyDescent="0.2">
      <c r="A243" t="s">
        <v>107</v>
      </c>
      <c r="B243">
        <v>0</v>
      </c>
      <c r="C243">
        <v>-100</v>
      </c>
      <c r="D243">
        <v>0</v>
      </c>
      <c r="E243">
        <v>-100</v>
      </c>
      <c r="F243" t="s">
        <v>535</v>
      </c>
      <c r="G243">
        <v>0</v>
      </c>
      <c r="H243" t="s">
        <v>535</v>
      </c>
      <c r="I243">
        <v>0</v>
      </c>
      <c r="J243">
        <v>0</v>
      </c>
      <c r="K243">
        <v>-100</v>
      </c>
      <c r="L243">
        <v>0</v>
      </c>
      <c r="M243">
        <v>-100</v>
      </c>
      <c r="N243" t="s">
        <v>535</v>
      </c>
      <c r="O243">
        <v>100</v>
      </c>
      <c r="P243" t="s">
        <v>535</v>
      </c>
      <c r="Q243">
        <v>100</v>
      </c>
      <c r="R243">
        <v>3</v>
      </c>
      <c r="S243" t="s">
        <v>539</v>
      </c>
    </row>
    <row r="244" spans="1:19" x14ac:dyDescent="0.2">
      <c r="A244" t="s">
        <v>108</v>
      </c>
      <c r="B244" t="s">
        <v>535</v>
      </c>
      <c r="C244">
        <v>0</v>
      </c>
      <c r="D244">
        <v>0</v>
      </c>
      <c r="E244">
        <v>0</v>
      </c>
      <c r="F244">
        <v>0</v>
      </c>
      <c r="G244">
        <v>0</v>
      </c>
      <c r="H244">
        <v>0</v>
      </c>
      <c r="I244">
        <v>0</v>
      </c>
      <c r="J244">
        <v>0</v>
      </c>
      <c r="K244">
        <v>0</v>
      </c>
      <c r="L244">
        <v>0</v>
      </c>
      <c r="M244">
        <v>0</v>
      </c>
      <c r="N244">
        <v>0</v>
      </c>
      <c r="O244">
        <v>-100</v>
      </c>
      <c r="P244">
        <v>0</v>
      </c>
      <c r="Q244">
        <v>-100</v>
      </c>
      <c r="R244">
        <v>3</v>
      </c>
      <c r="S244" t="s">
        <v>539</v>
      </c>
    </row>
    <row r="245" spans="1:19" x14ac:dyDescent="0.2">
      <c r="A245" t="s">
        <v>109</v>
      </c>
      <c r="B245">
        <v>0</v>
      </c>
      <c r="C245">
        <v>0</v>
      </c>
      <c r="D245">
        <v>0</v>
      </c>
      <c r="E245">
        <v>0</v>
      </c>
      <c r="F245">
        <v>0</v>
      </c>
      <c r="G245">
        <v>0</v>
      </c>
      <c r="H245">
        <v>0</v>
      </c>
      <c r="I245">
        <v>0</v>
      </c>
      <c r="J245">
        <v>0</v>
      </c>
      <c r="K245">
        <v>0</v>
      </c>
      <c r="L245">
        <v>0</v>
      </c>
      <c r="M245">
        <v>0</v>
      </c>
      <c r="N245">
        <v>0</v>
      </c>
      <c r="O245">
        <v>0</v>
      </c>
      <c r="P245">
        <v>0</v>
      </c>
      <c r="Q245">
        <v>0</v>
      </c>
      <c r="R245">
        <v>3</v>
      </c>
      <c r="S245" t="s">
        <v>539</v>
      </c>
    </row>
    <row r="246" spans="1:19" x14ac:dyDescent="0.2">
      <c r="A246" t="s">
        <v>110</v>
      </c>
      <c r="B246">
        <v>0</v>
      </c>
      <c r="C246">
        <v>0</v>
      </c>
      <c r="D246">
        <v>0</v>
      </c>
      <c r="E246">
        <v>0</v>
      </c>
      <c r="F246">
        <v>0</v>
      </c>
      <c r="G246">
        <v>0</v>
      </c>
      <c r="H246">
        <v>0</v>
      </c>
      <c r="I246">
        <v>0</v>
      </c>
      <c r="J246">
        <v>0</v>
      </c>
      <c r="K246">
        <v>-100</v>
      </c>
      <c r="L246">
        <v>0</v>
      </c>
      <c r="M246">
        <v>-100</v>
      </c>
      <c r="N246" t="s">
        <v>535</v>
      </c>
      <c r="O246">
        <v>0</v>
      </c>
      <c r="P246" t="s">
        <v>535</v>
      </c>
      <c r="Q246">
        <v>0</v>
      </c>
      <c r="R246">
        <v>3</v>
      </c>
      <c r="S246" t="s">
        <v>539</v>
      </c>
    </row>
    <row r="247" spans="1:19" x14ac:dyDescent="0.2">
      <c r="A247" t="s">
        <v>111</v>
      </c>
      <c r="B247">
        <v>0</v>
      </c>
      <c r="C247">
        <v>0</v>
      </c>
      <c r="D247">
        <v>0</v>
      </c>
      <c r="E247">
        <v>0</v>
      </c>
      <c r="F247">
        <v>0</v>
      </c>
      <c r="G247">
        <v>0</v>
      </c>
      <c r="H247">
        <v>0</v>
      </c>
      <c r="I247">
        <v>0</v>
      </c>
      <c r="J247">
        <v>0</v>
      </c>
      <c r="K247">
        <v>0</v>
      </c>
      <c r="L247">
        <v>0</v>
      </c>
      <c r="M247">
        <v>0</v>
      </c>
      <c r="N247">
        <v>0</v>
      </c>
      <c r="O247">
        <v>0</v>
      </c>
      <c r="P247">
        <v>0</v>
      </c>
      <c r="Q247">
        <v>0</v>
      </c>
      <c r="R247">
        <v>3</v>
      </c>
      <c r="S247" t="s">
        <v>539</v>
      </c>
    </row>
    <row r="248" spans="1:19" x14ac:dyDescent="0.2">
      <c r="A248" t="s">
        <v>112</v>
      </c>
      <c r="B248" t="s">
        <v>535</v>
      </c>
      <c r="C248">
        <v>100</v>
      </c>
      <c r="D248" t="s">
        <v>535</v>
      </c>
      <c r="E248">
        <v>0</v>
      </c>
      <c r="F248" t="s">
        <v>535</v>
      </c>
      <c r="G248">
        <v>-50</v>
      </c>
      <c r="H248" t="s">
        <v>535</v>
      </c>
      <c r="I248">
        <v>-50</v>
      </c>
      <c r="J248" t="s">
        <v>535</v>
      </c>
      <c r="K248">
        <v>-50</v>
      </c>
      <c r="L248" t="s">
        <v>535</v>
      </c>
      <c r="M248">
        <v>0</v>
      </c>
      <c r="N248" t="s">
        <v>535</v>
      </c>
      <c r="O248">
        <v>100</v>
      </c>
      <c r="P248" t="s">
        <v>535</v>
      </c>
      <c r="Q248">
        <v>0</v>
      </c>
      <c r="R248">
        <v>3</v>
      </c>
      <c r="S248" t="s">
        <v>539</v>
      </c>
    </row>
    <row r="249" spans="1:19" x14ac:dyDescent="0.2">
      <c r="A249" t="s">
        <v>113</v>
      </c>
      <c r="B249">
        <v>0</v>
      </c>
      <c r="C249">
        <v>0</v>
      </c>
      <c r="D249">
        <v>0</v>
      </c>
      <c r="E249">
        <v>0</v>
      </c>
      <c r="F249">
        <v>0</v>
      </c>
      <c r="G249">
        <v>0</v>
      </c>
      <c r="H249">
        <v>0</v>
      </c>
      <c r="I249">
        <v>0</v>
      </c>
      <c r="J249">
        <v>0</v>
      </c>
      <c r="K249">
        <v>0</v>
      </c>
      <c r="L249">
        <v>0</v>
      </c>
      <c r="M249">
        <v>0</v>
      </c>
      <c r="N249">
        <v>0</v>
      </c>
      <c r="O249">
        <v>0</v>
      </c>
      <c r="P249">
        <v>0</v>
      </c>
      <c r="Q249">
        <v>0</v>
      </c>
      <c r="R249">
        <v>3</v>
      </c>
      <c r="S249" t="s">
        <v>539</v>
      </c>
    </row>
    <row r="250" spans="1:19" x14ac:dyDescent="0.2">
      <c r="A250" t="s">
        <v>114</v>
      </c>
      <c r="B250" t="s">
        <v>535</v>
      </c>
      <c r="C250">
        <v>-50</v>
      </c>
      <c r="D250" t="s">
        <v>535</v>
      </c>
      <c r="E250">
        <v>-50</v>
      </c>
      <c r="F250" t="s">
        <v>535</v>
      </c>
      <c r="G250">
        <v>-33.333333333299997</v>
      </c>
      <c r="H250" t="s">
        <v>535</v>
      </c>
      <c r="I250">
        <v>0</v>
      </c>
      <c r="J250" t="s">
        <v>535</v>
      </c>
      <c r="K250">
        <v>100</v>
      </c>
      <c r="L250" t="s">
        <v>535</v>
      </c>
      <c r="M250">
        <v>0</v>
      </c>
      <c r="N250" t="s">
        <v>535</v>
      </c>
      <c r="O250">
        <v>-66.666666666699996</v>
      </c>
      <c r="P250" t="s">
        <v>535</v>
      </c>
      <c r="Q250">
        <v>-66.666666666699996</v>
      </c>
      <c r="R250">
        <v>3</v>
      </c>
      <c r="S250" t="s">
        <v>539</v>
      </c>
    </row>
    <row r="251" spans="1:19" x14ac:dyDescent="0.2">
      <c r="A251" t="s">
        <v>115</v>
      </c>
      <c r="B251">
        <v>0</v>
      </c>
      <c r="C251">
        <v>0</v>
      </c>
      <c r="D251">
        <v>0</v>
      </c>
      <c r="E251">
        <v>0</v>
      </c>
      <c r="F251">
        <v>0</v>
      </c>
      <c r="G251">
        <v>0</v>
      </c>
      <c r="H251">
        <v>0</v>
      </c>
      <c r="I251">
        <v>0</v>
      </c>
      <c r="J251">
        <v>0</v>
      </c>
      <c r="K251">
        <v>0</v>
      </c>
      <c r="L251">
        <v>0</v>
      </c>
      <c r="M251">
        <v>0</v>
      </c>
      <c r="N251">
        <v>0</v>
      </c>
      <c r="O251">
        <v>0</v>
      </c>
      <c r="P251">
        <v>0</v>
      </c>
      <c r="Q251">
        <v>0</v>
      </c>
      <c r="R251">
        <v>3</v>
      </c>
      <c r="S251" t="s">
        <v>539</v>
      </c>
    </row>
    <row r="252" spans="1:19" x14ac:dyDescent="0.2">
      <c r="A252" t="s">
        <v>116</v>
      </c>
      <c r="B252">
        <v>4</v>
      </c>
      <c r="C252">
        <v>0</v>
      </c>
      <c r="D252">
        <v>3</v>
      </c>
      <c r="E252">
        <v>200</v>
      </c>
      <c r="F252">
        <v>4</v>
      </c>
      <c r="G252">
        <v>33.333333333299997</v>
      </c>
      <c r="H252" t="s">
        <v>535</v>
      </c>
      <c r="I252">
        <v>0</v>
      </c>
      <c r="J252">
        <v>7</v>
      </c>
      <c r="K252">
        <v>133.3333333333</v>
      </c>
      <c r="L252">
        <v>6</v>
      </c>
      <c r="M252">
        <v>100</v>
      </c>
      <c r="N252">
        <v>3</v>
      </c>
      <c r="O252">
        <v>-25</v>
      </c>
      <c r="P252">
        <v>3</v>
      </c>
      <c r="Q252">
        <v>50</v>
      </c>
      <c r="R252">
        <v>3</v>
      </c>
      <c r="S252" t="s">
        <v>539</v>
      </c>
    </row>
    <row r="253" spans="1:19" x14ac:dyDescent="0.2">
      <c r="A253" t="s">
        <v>117</v>
      </c>
      <c r="B253">
        <v>8</v>
      </c>
      <c r="C253">
        <v>-33.333333333299997</v>
      </c>
      <c r="D253">
        <v>4</v>
      </c>
      <c r="E253">
        <v>-50</v>
      </c>
      <c r="F253">
        <v>12</v>
      </c>
      <c r="G253">
        <v>20</v>
      </c>
      <c r="H253">
        <v>8</v>
      </c>
      <c r="I253">
        <v>100</v>
      </c>
      <c r="J253" t="s">
        <v>535</v>
      </c>
      <c r="K253">
        <v>0</v>
      </c>
      <c r="L253" t="s">
        <v>535</v>
      </c>
      <c r="M253">
        <v>0</v>
      </c>
      <c r="N253" t="s">
        <v>535</v>
      </c>
      <c r="O253">
        <v>-66.666666666699996</v>
      </c>
      <c r="P253" t="s">
        <v>535</v>
      </c>
      <c r="Q253">
        <v>0</v>
      </c>
      <c r="R253">
        <v>3</v>
      </c>
      <c r="S253" t="s">
        <v>539</v>
      </c>
    </row>
    <row r="254" spans="1:19" x14ac:dyDescent="0.2">
      <c r="A254" t="s">
        <v>118</v>
      </c>
      <c r="B254">
        <v>0</v>
      </c>
      <c r="C254">
        <v>-100</v>
      </c>
      <c r="D254">
        <v>0</v>
      </c>
      <c r="E254">
        <v>-100</v>
      </c>
      <c r="F254">
        <v>4</v>
      </c>
      <c r="G254">
        <v>0</v>
      </c>
      <c r="H254">
        <v>3</v>
      </c>
      <c r="I254">
        <v>0</v>
      </c>
      <c r="J254" t="s">
        <v>535</v>
      </c>
      <c r="K254">
        <v>0</v>
      </c>
      <c r="L254" t="s">
        <v>535</v>
      </c>
      <c r="M254">
        <v>0</v>
      </c>
      <c r="N254" t="s">
        <v>535</v>
      </c>
      <c r="O254">
        <v>-66.666666666699996</v>
      </c>
      <c r="P254" t="s">
        <v>535</v>
      </c>
      <c r="Q254">
        <v>0</v>
      </c>
      <c r="R254">
        <v>3</v>
      </c>
      <c r="S254" t="s">
        <v>539</v>
      </c>
    </row>
    <row r="255" spans="1:19" x14ac:dyDescent="0.2">
      <c r="A255" t="s">
        <v>119</v>
      </c>
      <c r="B255">
        <v>11</v>
      </c>
      <c r="C255">
        <v>37.5</v>
      </c>
      <c r="D255">
        <v>6</v>
      </c>
      <c r="E255">
        <v>0</v>
      </c>
      <c r="F255">
        <v>8</v>
      </c>
      <c r="G255">
        <v>33.333333333299997</v>
      </c>
      <c r="H255">
        <v>6</v>
      </c>
      <c r="I255">
        <v>0</v>
      </c>
      <c r="J255">
        <v>7</v>
      </c>
      <c r="K255">
        <v>40</v>
      </c>
      <c r="L255">
        <v>7</v>
      </c>
      <c r="M255">
        <v>75</v>
      </c>
      <c r="N255">
        <v>5</v>
      </c>
      <c r="O255">
        <v>-37.5</v>
      </c>
      <c r="P255">
        <v>4</v>
      </c>
      <c r="Q255">
        <v>-42.857142857100001</v>
      </c>
      <c r="R255">
        <v>3</v>
      </c>
      <c r="S255" t="s">
        <v>539</v>
      </c>
    </row>
    <row r="256" spans="1:19" x14ac:dyDescent="0.2">
      <c r="A256" t="s">
        <v>120</v>
      </c>
      <c r="B256" t="s">
        <v>535</v>
      </c>
      <c r="C256">
        <v>-50</v>
      </c>
      <c r="D256">
        <v>0</v>
      </c>
      <c r="E256">
        <v>-100</v>
      </c>
      <c r="F256" t="s">
        <v>535</v>
      </c>
      <c r="G256">
        <v>-50</v>
      </c>
      <c r="H256" t="s">
        <v>535</v>
      </c>
      <c r="I256">
        <v>-66.666666666699996</v>
      </c>
      <c r="J256">
        <v>0</v>
      </c>
      <c r="K256">
        <v>-100</v>
      </c>
      <c r="L256">
        <v>0</v>
      </c>
      <c r="M256">
        <v>-100</v>
      </c>
      <c r="N256">
        <v>10</v>
      </c>
      <c r="O256">
        <v>0</v>
      </c>
      <c r="P256">
        <v>10</v>
      </c>
      <c r="Q256">
        <v>0</v>
      </c>
      <c r="R256">
        <v>3</v>
      </c>
      <c r="S256" t="s">
        <v>539</v>
      </c>
    </row>
    <row r="257" spans="1:19" x14ac:dyDescent="0.2">
      <c r="A257" t="s">
        <v>121</v>
      </c>
      <c r="B257" t="s">
        <v>535</v>
      </c>
      <c r="C257">
        <v>0</v>
      </c>
      <c r="D257" t="s">
        <v>535</v>
      </c>
      <c r="E257">
        <v>100</v>
      </c>
      <c r="F257" t="s">
        <v>535</v>
      </c>
      <c r="G257">
        <v>100</v>
      </c>
      <c r="H257" t="s">
        <v>535</v>
      </c>
      <c r="I257">
        <v>0</v>
      </c>
      <c r="J257" t="s">
        <v>535</v>
      </c>
      <c r="K257">
        <v>0</v>
      </c>
      <c r="L257" t="s">
        <v>535</v>
      </c>
      <c r="M257">
        <v>0</v>
      </c>
      <c r="N257">
        <v>0</v>
      </c>
      <c r="O257">
        <v>0</v>
      </c>
      <c r="P257">
        <v>0</v>
      </c>
      <c r="Q257">
        <v>0</v>
      </c>
      <c r="R257">
        <v>3</v>
      </c>
      <c r="S257" t="s">
        <v>539</v>
      </c>
    </row>
    <row r="258" spans="1:19" x14ac:dyDescent="0.2">
      <c r="A258" t="s">
        <v>122</v>
      </c>
      <c r="B258">
        <v>0</v>
      </c>
      <c r="C258">
        <v>0</v>
      </c>
      <c r="D258">
        <v>0</v>
      </c>
      <c r="E258">
        <v>0</v>
      </c>
      <c r="F258">
        <v>0</v>
      </c>
      <c r="G258">
        <v>0</v>
      </c>
      <c r="H258">
        <v>0</v>
      </c>
      <c r="I258">
        <v>0</v>
      </c>
      <c r="J258">
        <v>0</v>
      </c>
      <c r="K258">
        <v>0</v>
      </c>
      <c r="L258">
        <v>0</v>
      </c>
      <c r="M258">
        <v>0</v>
      </c>
      <c r="N258">
        <v>0</v>
      </c>
      <c r="O258">
        <v>0</v>
      </c>
      <c r="P258">
        <v>0</v>
      </c>
      <c r="Q258">
        <v>0</v>
      </c>
      <c r="R258">
        <v>3</v>
      </c>
      <c r="S258" t="s">
        <v>539</v>
      </c>
    </row>
    <row r="259" spans="1:19" x14ac:dyDescent="0.2">
      <c r="A259" t="s">
        <v>123</v>
      </c>
      <c r="B259">
        <v>0</v>
      </c>
      <c r="C259">
        <v>0</v>
      </c>
      <c r="D259">
        <v>0</v>
      </c>
      <c r="E259">
        <v>0</v>
      </c>
      <c r="F259">
        <v>0</v>
      </c>
      <c r="G259">
        <v>0</v>
      </c>
      <c r="H259">
        <v>0</v>
      </c>
      <c r="I259">
        <v>0</v>
      </c>
      <c r="J259">
        <v>0</v>
      </c>
      <c r="K259">
        <v>0</v>
      </c>
      <c r="L259">
        <v>0</v>
      </c>
      <c r="M259">
        <v>0</v>
      </c>
      <c r="N259">
        <v>0</v>
      </c>
      <c r="O259">
        <v>0</v>
      </c>
      <c r="P259">
        <v>0</v>
      </c>
      <c r="Q259">
        <v>0</v>
      </c>
      <c r="R259">
        <v>3</v>
      </c>
      <c r="S259" t="s">
        <v>539</v>
      </c>
    </row>
    <row r="260" spans="1:19" x14ac:dyDescent="0.2">
      <c r="A260" t="s">
        <v>124</v>
      </c>
      <c r="B260">
        <v>0</v>
      </c>
      <c r="C260">
        <v>0</v>
      </c>
      <c r="D260">
        <v>0</v>
      </c>
      <c r="E260">
        <v>0</v>
      </c>
      <c r="F260">
        <v>0</v>
      </c>
      <c r="G260">
        <v>0</v>
      </c>
      <c r="H260">
        <v>0</v>
      </c>
      <c r="I260">
        <v>0</v>
      </c>
      <c r="J260">
        <v>0</v>
      </c>
      <c r="K260">
        <v>0</v>
      </c>
      <c r="L260">
        <v>0</v>
      </c>
      <c r="M260">
        <v>0</v>
      </c>
      <c r="N260">
        <v>0</v>
      </c>
      <c r="O260">
        <v>0</v>
      </c>
      <c r="P260">
        <v>0</v>
      </c>
      <c r="Q260">
        <v>0</v>
      </c>
      <c r="R260">
        <v>3</v>
      </c>
      <c r="S260" t="s">
        <v>539</v>
      </c>
    </row>
    <row r="261" spans="1:19" x14ac:dyDescent="0.2">
      <c r="A261" t="s">
        <v>125</v>
      </c>
      <c r="B261" t="s">
        <v>535</v>
      </c>
      <c r="C261">
        <v>0</v>
      </c>
      <c r="D261">
        <v>0</v>
      </c>
      <c r="E261">
        <v>0</v>
      </c>
      <c r="F261">
        <v>0</v>
      </c>
      <c r="G261">
        <v>-100</v>
      </c>
      <c r="H261">
        <v>0</v>
      </c>
      <c r="I261">
        <v>-100</v>
      </c>
      <c r="J261">
        <v>0</v>
      </c>
      <c r="K261">
        <v>0</v>
      </c>
      <c r="L261">
        <v>0</v>
      </c>
      <c r="M261">
        <v>0</v>
      </c>
      <c r="N261">
        <v>0</v>
      </c>
      <c r="O261">
        <v>0</v>
      </c>
      <c r="P261">
        <v>0</v>
      </c>
      <c r="Q261">
        <v>0</v>
      </c>
      <c r="R261">
        <v>3</v>
      </c>
      <c r="S261" t="s">
        <v>539</v>
      </c>
    </row>
    <row r="262" spans="1:19" x14ac:dyDescent="0.2">
      <c r="A262" t="s">
        <v>126</v>
      </c>
      <c r="B262">
        <v>0</v>
      </c>
      <c r="C262">
        <v>0</v>
      </c>
      <c r="D262">
        <v>0</v>
      </c>
      <c r="E262">
        <v>0</v>
      </c>
      <c r="F262">
        <v>0</v>
      </c>
      <c r="G262">
        <v>0</v>
      </c>
      <c r="H262">
        <v>0</v>
      </c>
      <c r="I262">
        <v>0</v>
      </c>
      <c r="J262">
        <v>0</v>
      </c>
      <c r="K262">
        <v>0</v>
      </c>
      <c r="L262">
        <v>0</v>
      </c>
      <c r="M262">
        <v>0</v>
      </c>
      <c r="N262">
        <v>0</v>
      </c>
      <c r="O262">
        <v>0</v>
      </c>
      <c r="P262">
        <v>0</v>
      </c>
      <c r="Q262">
        <v>0</v>
      </c>
      <c r="R262">
        <v>3</v>
      </c>
      <c r="S262" t="s">
        <v>539</v>
      </c>
    </row>
    <row r="263" spans="1:19" x14ac:dyDescent="0.2">
      <c r="A263" t="s">
        <v>127</v>
      </c>
      <c r="B263" t="s">
        <v>535</v>
      </c>
      <c r="C263">
        <v>0</v>
      </c>
      <c r="D263" t="s">
        <v>535</v>
      </c>
      <c r="E263">
        <v>0</v>
      </c>
      <c r="F263">
        <v>0</v>
      </c>
      <c r="G263">
        <v>-100</v>
      </c>
      <c r="H263">
        <v>0</v>
      </c>
      <c r="I263">
        <v>0</v>
      </c>
      <c r="J263">
        <v>0</v>
      </c>
      <c r="K263">
        <v>-100</v>
      </c>
      <c r="L263">
        <v>0</v>
      </c>
      <c r="M263">
        <v>-100</v>
      </c>
      <c r="N263" t="s">
        <v>535</v>
      </c>
      <c r="O263">
        <v>0</v>
      </c>
      <c r="P263" t="s">
        <v>535</v>
      </c>
      <c r="Q263">
        <v>0</v>
      </c>
      <c r="R263">
        <v>3</v>
      </c>
      <c r="S263" t="s">
        <v>539</v>
      </c>
    </row>
    <row r="264" spans="1:19" x14ac:dyDescent="0.2">
      <c r="A264" t="s">
        <v>128</v>
      </c>
      <c r="B264" t="s">
        <v>535</v>
      </c>
      <c r="C264">
        <v>100</v>
      </c>
      <c r="D264">
        <v>0</v>
      </c>
      <c r="E264">
        <v>-100</v>
      </c>
      <c r="F264" t="s">
        <v>535</v>
      </c>
      <c r="G264">
        <v>-50</v>
      </c>
      <c r="H264" t="s">
        <v>535</v>
      </c>
      <c r="I264">
        <v>0</v>
      </c>
      <c r="J264">
        <v>0</v>
      </c>
      <c r="K264">
        <v>0</v>
      </c>
      <c r="L264">
        <v>0</v>
      </c>
      <c r="M264">
        <v>0</v>
      </c>
      <c r="N264">
        <v>0</v>
      </c>
      <c r="O264">
        <v>0</v>
      </c>
      <c r="P264">
        <v>0</v>
      </c>
      <c r="Q264">
        <v>0</v>
      </c>
      <c r="R264">
        <v>3</v>
      </c>
      <c r="S264" t="s">
        <v>539</v>
      </c>
    </row>
    <row r="265" spans="1:19" x14ac:dyDescent="0.2">
      <c r="A265" t="s">
        <v>129</v>
      </c>
      <c r="B265">
        <v>0</v>
      </c>
      <c r="C265">
        <v>0</v>
      </c>
      <c r="D265">
        <v>0</v>
      </c>
      <c r="E265">
        <v>0</v>
      </c>
      <c r="F265">
        <v>0</v>
      </c>
      <c r="G265">
        <v>0</v>
      </c>
      <c r="H265">
        <v>0</v>
      </c>
      <c r="I265">
        <v>0</v>
      </c>
      <c r="J265">
        <v>0</v>
      </c>
      <c r="K265">
        <v>0</v>
      </c>
      <c r="L265">
        <v>0</v>
      </c>
      <c r="M265">
        <v>0</v>
      </c>
      <c r="N265">
        <v>0</v>
      </c>
      <c r="O265">
        <v>0</v>
      </c>
      <c r="P265">
        <v>0</v>
      </c>
      <c r="Q265">
        <v>0</v>
      </c>
      <c r="R265">
        <v>3</v>
      </c>
      <c r="S265" t="s">
        <v>539</v>
      </c>
    </row>
    <row r="266" spans="1:19" x14ac:dyDescent="0.2">
      <c r="A266" t="s">
        <v>130</v>
      </c>
      <c r="B266">
        <v>0</v>
      </c>
      <c r="C266">
        <v>0</v>
      </c>
      <c r="D266">
        <v>0</v>
      </c>
      <c r="E266">
        <v>0</v>
      </c>
      <c r="F266">
        <v>0</v>
      </c>
      <c r="G266">
        <v>0</v>
      </c>
      <c r="H266">
        <v>0</v>
      </c>
      <c r="I266">
        <v>0</v>
      </c>
      <c r="J266">
        <v>0</v>
      </c>
      <c r="K266">
        <v>0</v>
      </c>
      <c r="L266">
        <v>0</v>
      </c>
      <c r="M266">
        <v>0</v>
      </c>
      <c r="N266">
        <v>0</v>
      </c>
      <c r="O266">
        <v>0</v>
      </c>
      <c r="P266">
        <v>0</v>
      </c>
      <c r="Q266">
        <v>0</v>
      </c>
      <c r="R266">
        <v>3</v>
      </c>
      <c r="S266" t="s">
        <v>539</v>
      </c>
    </row>
    <row r="267" spans="1:19" x14ac:dyDescent="0.2">
      <c r="A267" t="s">
        <v>131</v>
      </c>
      <c r="B267" t="s">
        <v>535</v>
      </c>
      <c r="C267">
        <v>-60</v>
      </c>
      <c r="D267">
        <v>0</v>
      </c>
      <c r="E267">
        <v>-100</v>
      </c>
      <c r="F267">
        <v>5</v>
      </c>
      <c r="G267">
        <v>-28.571428571399998</v>
      </c>
      <c r="H267">
        <v>3</v>
      </c>
      <c r="I267">
        <v>0</v>
      </c>
      <c r="J267">
        <v>3</v>
      </c>
      <c r="K267">
        <v>200</v>
      </c>
      <c r="L267">
        <v>3</v>
      </c>
      <c r="M267">
        <v>200</v>
      </c>
      <c r="N267" t="s">
        <v>535</v>
      </c>
      <c r="O267">
        <v>-50</v>
      </c>
      <c r="P267" t="s">
        <v>535</v>
      </c>
      <c r="Q267">
        <v>-50</v>
      </c>
      <c r="R267">
        <v>3</v>
      </c>
      <c r="S267" t="s">
        <v>539</v>
      </c>
    </row>
    <row r="268" spans="1:19" x14ac:dyDescent="0.2">
      <c r="A268" t="s">
        <v>132</v>
      </c>
      <c r="B268" t="s">
        <v>535</v>
      </c>
      <c r="C268">
        <v>0</v>
      </c>
      <c r="D268" t="s">
        <v>535</v>
      </c>
      <c r="E268">
        <v>-50</v>
      </c>
      <c r="F268" t="s">
        <v>535</v>
      </c>
      <c r="G268">
        <v>0</v>
      </c>
      <c r="H268" t="s">
        <v>535</v>
      </c>
      <c r="I268">
        <v>0</v>
      </c>
      <c r="J268">
        <v>0</v>
      </c>
      <c r="K268">
        <v>-100</v>
      </c>
      <c r="L268">
        <v>0</v>
      </c>
      <c r="M268">
        <v>0</v>
      </c>
      <c r="N268" t="s">
        <v>535</v>
      </c>
      <c r="O268">
        <v>0</v>
      </c>
      <c r="P268">
        <v>0</v>
      </c>
      <c r="Q268">
        <v>0</v>
      </c>
      <c r="R268">
        <v>3</v>
      </c>
      <c r="S268" t="s">
        <v>539</v>
      </c>
    </row>
    <row r="269" spans="1:19" x14ac:dyDescent="0.2">
      <c r="A269" t="s">
        <v>133</v>
      </c>
      <c r="B269" t="s">
        <v>535</v>
      </c>
      <c r="C269">
        <v>0</v>
      </c>
      <c r="D269">
        <v>0</v>
      </c>
      <c r="E269">
        <v>0</v>
      </c>
      <c r="F269">
        <v>0</v>
      </c>
      <c r="G269">
        <v>-100</v>
      </c>
      <c r="H269">
        <v>0</v>
      </c>
      <c r="I269">
        <v>0</v>
      </c>
      <c r="J269">
        <v>0</v>
      </c>
      <c r="K269">
        <v>0</v>
      </c>
      <c r="L269">
        <v>0</v>
      </c>
      <c r="M269">
        <v>0</v>
      </c>
      <c r="N269">
        <v>0</v>
      </c>
      <c r="O269">
        <v>0</v>
      </c>
      <c r="P269">
        <v>0</v>
      </c>
      <c r="Q269">
        <v>0</v>
      </c>
      <c r="R269">
        <v>3</v>
      </c>
      <c r="S269" t="s">
        <v>539</v>
      </c>
    </row>
    <row r="270" spans="1:19" x14ac:dyDescent="0.2">
      <c r="A270" t="s">
        <v>134</v>
      </c>
      <c r="B270">
        <v>5</v>
      </c>
      <c r="C270">
        <v>66.666666666699996</v>
      </c>
      <c r="D270" t="s">
        <v>535</v>
      </c>
      <c r="E270">
        <v>0</v>
      </c>
      <c r="F270">
        <v>3</v>
      </c>
      <c r="G270">
        <v>-66.666666666699996</v>
      </c>
      <c r="H270" t="s">
        <v>535</v>
      </c>
      <c r="I270">
        <v>-60</v>
      </c>
      <c r="J270">
        <v>0</v>
      </c>
      <c r="K270">
        <v>-100</v>
      </c>
      <c r="L270">
        <v>0</v>
      </c>
      <c r="M270">
        <v>-100</v>
      </c>
      <c r="N270" t="s">
        <v>535</v>
      </c>
      <c r="O270">
        <v>-50</v>
      </c>
      <c r="P270" t="s">
        <v>535</v>
      </c>
      <c r="Q270">
        <v>0</v>
      </c>
      <c r="R270">
        <v>3</v>
      </c>
      <c r="S270" t="s">
        <v>539</v>
      </c>
    </row>
    <row r="271" spans="1:19" x14ac:dyDescent="0.2">
      <c r="A271" t="s">
        <v>135</v>
      </c>
      <c r="B271" t="s">
        <v>535</v>
      </c>
      <c r="C271">
        <v>0</v>
      </c>
      <c r="D271" t="s">
        <v>535</v>
      </c>
      <c r="E271">
        <v>0</v>
      </c>
      <c r="F271">
        <v>0</v>
      </c>
      <c r="G271">
        <v>0</v>
      </c>
      <c r="H271">
        <v>0</v>
      </c>
      <c r="I271">
        <v>0</v>
      </c>
      <c r="J271">
        <v>0</v>
      </c>
      <c r="K271">
        <v>0</v>
      </c>
      <c r="L271">
        <v>0</v>
      </c>
      <c r="M271">
        <v>0</v>
      </c>
      <c r="N271">
        <v>0</v>
      </c>
      <c r="O271">
        <v>0</v>
      </c>
      <c r="P271">
        <v>0</v>
      </c>
      <c r="Q271">
        <v>0</v>
      </c>
      <c r="R271">
        <v>3</v>
      </c>
      <c r="S271" t="s">
        <v>539</v>
      </c>
    </row>
    <row r="272" spans="1:19" x14ac:dyDescent="0.2">
      <c r="A272" t="s">
        <v>136</v>
      </c>
      <c r="B272">
        <v>0</v>
      </c>
      <c r="C272">
        <v>0</v>
      </c>
      <c r="D272">
        <v>0</v>
      </c>
      <c r="E272">
        <v>0</v>
      </c>
      <c r="F272">
        <v>0</v>
      </c>
      <c r="G272">
        <v>0</v>
      </c>
      <c r="H272">
        <v>0</v>
      </c>
      <c r="I272">
        <v>0</v>
      </c>
      <c r="J272">
        <v>0</v>
      </c>
      <c r="K272">
        <v>0</v>
      </c>
      <c r="L272">
        <v>0</v>
      </c>
      <c r="M272">
        <v>0</v>
      </c>
      <c r="N272">
        <v>0</v>
      </c>
      <c r="O272">
        <v>0</v>
      </c>
      <c r="P272">
        <v>0</v>
      </c>
      <c r="Q272">
        <v>0</v>
      </c>
      <c r="R272">
        <v>3</v>
      </c>
      <c r="S272" t="s">
        <v>539</v>
      </c>
    </row>
    <row r="273" spans="1:19" x14ac:dyDescent="0.2">
      <c r="A273" t="s">
        <v>137</v>
      </c>
      <c r="B273">
        <v>6</v>
      </c>
      <c r="C273">
        <v>0</v>
      </c>
      <c r="D273" t="s">
        <v>535</v>
      </c>
      <c r="E273">
        <v>-75</v>
      </c>
      <c r="F273">
        <v>6</v>
      </c>
      <c r="G273">
        <v>0</v>
      </c>
      <c r="H273">
        <v>4</v>
      </c>
      <c r="I273" t="s">
        <v>536</v>
      </c>
      <c r="J273">
        <v>6</v>
      </c>
      <c r="K273">
        <v>20</v>
      </c>
      <c r="L273">
        <v>4</v>
      </c>
      <c r="M273">
        <v>-20</v>
      </c>
      <c r="N273">
        <v>5</v>
      </c>
      <c r="O273">
        <v>25</v>
      </c>
      <c r="P273">
        <v>5</v>
      </c>
      <c r="Q273">
        <v>150</v>
      </c>
      <c r="R273">
        <v>3</v>
      </c>
      <c r="S273" t="s">
        <v>539</v>
      </c>
    </row>
    <row r="274" spans="1:19" x14ac:dyDescent="0.2">
      <c r="A274" t="s">
        <v>138</v>
      </c>
      <c r="B274" t="s">
        <v>535</v>
      </c>
      <c r="C274">
        <v>0</v>
      </c>
      <c r="D274">
        <v>0</v>
      </c>
      <c r="E274">
        <v>0</v>
      </c>
      <c r="F274">
        <v>0</v>
      </c>
      <c r="G274">
        <v>0</v>
      </c>
      <c r="H274">
        <v>0</v>
      </c>
      <c r="I274">
        <v>0</v>
      </c>
      <c r="J274" t="s">
        <v>535</v>
      </c>
      <c r="K274">
        <v>0</v>
      </c>
      <c r="L274" t="s">
        <v>535</v>
      </c>
      <c r="M274">
        <v>0</v>
      </c>
      <c r="N274">
        <v>0</v>
      </c>
      <c r="O274">
        <v>0</v>
      </c>
      <c r="P274">
        <v>0</v>
      </c>
      <c r="Q274">
        <v>0</v>
      </c>
      <c r="R274">
        <v>3</v>
      </c>
      <c r="S274" t="s">
        <v>539</v>
      </c>
    </row>
    <row r="275" spans="1:19" x14ac:dyDescent="0.2">
      <c r="A275" t="s">
        <v>139</v>
      </c>
      <c r="B275">
        <v>0</v>
      </c>
      <c r="C275">
        <v>0</v>
      </c>
      <c r="D275">
        <v>0</v>
      </c>
      <c r="E275">
        <v>0</v>
      </c>
      <c r="F275">
        <v>0</v>
      </c>
      <c r="G275">
        <v>0</v>
      </c>
      <c r="H275">
        <v>0</v>
      </c>
      <c r="I275">
        <v>0</v>
      </c>
      <c r="J275">
        <v>0</v>
      </c>
      <c r="K275">
        <v>0</v>
      </c>
      <c r="L275">
        <v>0</v>
      </c>
      <c r="M275">
        <v>0</v>
      </c>
      <c r="N275">
        <v>0</v>
      </c>
      <c r="O275">
        <v>0</v>
      </c>
      <c r="P275">
        <v>0</v>
      </c>
      <c r="Q275">
        <v>0</v>
      </c>
      <c r="R275">
        <v>3</v>
      </c>
      <c r="S275" t="s">
        <v>539</v>
      </c>
    </row>
    <row r="276" spans="1:19" x14ac:dyDescent="0.2">
      <c r="A276" t="s">
        <v>140</v>
      </c>
      <c r="B276">
        <v>3</v>
      </c>
      <c r="C276">
        <v>0</v>
      </c>
      <c r="D276" t="s">
        <v>535</v>
      </c>
      <c r="E276">
        <v>100</v>
      </c>
      <c r="F276">
        <v>3</v>
      </c>
      <c r="G276">
        <v>50</v>
      </c>
      <c r="H276" t="s">
        <v>535</v>
      </c>
      <c r="I276">
        <v>0</v>
      </c>
      <c r="J276">
        <v>0</v>
      </c>
      <c r="K276">
        <v>0</v>
      </c>
      <c r="L276">
        <v>0</v>
      </c>
      <c r="M276">
        <v>0</v>
      </c>
      <c r="N276">
        <v>0</v>
      </c>
      <c r="O276">
        <v>0</v>
      </c>
      <c r="P276">
        <v>0</v>
      </c>
      <c r="Q276">
        <v>0</v>
      </c>
      <c r="R276">
        <v>3</v>
      </c>
      <c r="S276" t="s">
        <v>539</v>
      </c>
    </row>
    <row r="277" spans="1:19" x14ac:dyDescent="0.2">
      <c r="A277" t="s">
        <v>141</v>
      </c>
      <c r="B277">
        <v>0</v>
      </c>
      <c r="C277">
        <v>0</v>
      </c>
      <c r="D277">
        <v>0</v>
      </c>
      <c r="E277">
        <v>0</v>
      </c>
      <c r="F277">
        <v>0</v>
      </c>
      <c r="G277">
        <v>0</v>
      </c>
      <c r="H277">
        <v>0</v>
      </c>
      <c r="I277">
        <v>0</v>
      </c>
      <c r="J277">
        <v>0</v>
      </c>
      <c r="K277">
        <v>0</v>
      </c>
      <c r="L277">
        <v>0</v>
      </c>
      <c r="M277">
        <v>0</v>
      </c>
      <c r="N277">
        <v>0</v>
      </c>
      <c r="O277">
        <v>0</v>
      </c>
      <c r="P277">
        <v>0</v>
      </c>
      <c r="Q277">
        <v>0</v>
      </c>
      <c r="R277">
        <v>3</v>
      </c>
      <c r="S277" t="s">
        <v>539</v>
      </c>
    </row>
    <row r="278" spans="1:19" x14ac:dyDescent="0.2">
      <c r="A278" t="s">
        <v>142</v>
      </c>
      <c r="B278" t="s">
        <v>535</v>
      </c>
      <c r="C278">
        <v>0</v>
      </c>
      <c r="D278" t="s">
        <v>535</v>
      </c>
      <c r="E278">
        <v>0</v>
      </c>
      <c r="F278" t="s">
        <v>535</v>
      </c>
      <c r="G278">
        <v>0</v>
      </c>
      <c r="H278" t="s">
        <v>535</v>
      </c>
      <c r="I278">
        <v>0</v>
      </c>
      <c r="J278">
        <v>0</v>
      </c>
      <c r="K278">
        <v>0</v>
      </c>
      <c r="L278">
        <v>0</v>
      </c>
      <c r="M278">
        <v>0</v>
      </c>
      <c r="N278">
        <v>0</v>
      </c>
      <c r="O278">
        <v>0</v>
      </c>
      <c r="P278">
        <v>0</v>
      </c>
      <c r="Q278">
        <v>0</v>
      </c>
      <c r="R278">
        <v>3</v>
      </c>
      <c r="S278" t="s">
        <v>539</v>
      </c>
    </row>
    <row r="279" spans="1:19" x14ac:dyDescent="0.2">
      <c r="A279" t="s">
        <v>143</v>
      </c>
      <c r="B279">
        <v>7</v>
      </c>
      <c r="C279">
        <v>133.3333333333</v>
      </c>
      <c r="D279">
        <v>5</v>
      </c>
      <c r="E279">
        <v>0</v>
      </c>
      <c r="F279">
        <v>3</v>
      </c>
      <c r="G279">
        <v>-40</v>
      </c>
      <c r="H279">
        <v>0</v>
      </c>
      <c r="I279">
        <v>-100</v>
      </c>
      <c r="J279">
        <v>0</v>
      </c>
      <c r="K279">
        <v>0</v>
      </c>
      <c r="L279">
        <v>0</v>
      </c>
      <c r="M279">
        <v>0</v>
      </c>
      <c r="N279">
        <v>0</v>
      </c>
      <c r="O279">
        <v>0</v>
      </c>
      <c r="P279">
        <v>0</v>
      </c>
      <c r="Q279">
        <v>0</v>
      </c>
      <c r="R279">
        <v>3</v>
      </c>
      <c r="S279" t="s">
        <v>539</v>
      </c>
    </row>
    <row r="280" spans="1:19" x14ac:dyDescent="0.2">
      <c r="A280" t="s">
        <v>144</v>
      </c>
      <c r="B280">
        <v>0</v>
      </c>
      <c r="C280">
        <v>0</v>
      </c>
      <c r="D280">
        <v>0</v>
      </c>
      <c r="E280">
        <v>0</v>
      </c>
      <c r="F280">
        <v>0</v>
      </c>
      <c r="G280">
        <v>0</v>
      </c>
      <c r="H280">
        <v>0</v>
      </c>
      <c r="I280">
        <v>0</v>
      </c>
      <c r="J280" t="s">
        <v>535</v>
      </c>
      <c r="K280">
        <v>0</v>
      </c>
      <c r="L280">
        <v>0</v>
      </c>
      <c r="M280">
        <v>-100</v>
      </c>
      <c r="N280" t="s">
        <v>535</v>
      </c>
      <c r="O280">
        <v>-50</v>
      </c>
      <c r="P280" t="s">
        <v>535</v>
      </c>
      <c r="Q280">
        <v>-50</v>
      </c>
      <c r="R280">
        <v>3</v>
      </c>
      <c r="S280" t="s">
        <v>539</v>
      </c>
    </row>
    <row r="281" spans="1:19" x14ac:dyDescent="0.2">
      <c r="A281" t="s">
        <v>505</v>
      </c>
      <c r="B281">
        <v>0</v>
      </c>
      <c r="C281">
        <v>0</v>
      </c>
      <c r="D281">
        <v>0</v>
      </c>
      <c r="E281">
        <v>0</v>
      </c>
      <c r="F281">
        <v>0</v>
      </c>
      <c r="G281">
        <v>0</v>
      </c>
      <c r="H281">
        <v>0</v>
      </c>
      <c r="I281">
        <v>0</v>
      </c>
      <c r="J281">
        <v>0</v>
      </c>
      <c r="K281">
        <v>0</v>
      </c>
      <c r="L281">
        <v>0</v>
      </c>
      <c r="M281">
        <v>0</v>
      </c>
      <c r="N281">
        <v>0</v>
      </c>
      <c r="O281">
        <v>0</v>
      </c>
      <c r="P281">
        <v>0</v>
      </c>
      <c r="Q281">
        <v>0</v>
      </c>
      <c r="R281">
        <v>3</v>
      </c>
      <c r="S281" t="s">
        <v>539</v>
      </c>
    </row>
    <row r="282" spans="1:19" x14ac:dyDescent="0.2">
      <c r="A282" t="s">
        <v>145</v>
      </c>
      <c r="B282">
        <v>5</v>
      </c>
      <c r="C282">
        <v>0</v>
      </c>
      <c r="D282" t="s">
        <v>535</v>
      </c>
      <c r="E282">
        <v>-50</v>
      </c>
      <c r="F282">
        <v>5</v>
      </c>
      <c r="G282">
        <v>25</v>
      </c>
      <c r="H282">
        <v>4</v>
      </c>
      <c r="I282">
        <v>33.333333333299997</v>
      </c>
      <c r="J282">
        <v>0</v>
      </c>
      <c r="K282">
        <v>0</v>
      </c>
      <c r="L282">
        <v>0</v>
      </c>
      <c r="M282">
        <v>0</v>
      </c>
      <c r="N282">
        <v>0</v>
      </c>
      <c r="O282">
        <v>0</v>
      </c>
      <c r="P282">
        <v>0</v>
      </c>
      <c r="Q282">
        <v>0</v>
      </c>
      <c r="R282">
        <v>3</v>
      </c>
      <c r="S282" t="s">
        <v>539</v>
      </c>
    </row>
    <row r="283" spans="1:19" x14ac:dyDescent="0.2">
      <c r="A283" t="s">
        <v>146</v>
      </c>
      <c r="B283">
        <v>0</v>
      </c>
      <c r="C283">
        <v>-100</v>
      </c>
      <c r="D283">
        <v>0</v>
      </c>
      <c r="E283">
        <v>-100</v>
      </c>
      <c r="F283">
        <v>3</v>
      </c>
      <c r="G283">
        <v>200</v>
      </c>
      <c r="H283" t="s">
        <v>535</v>
      </c>
      <c r="I283">
        <v>100</v>
      </c>
      <c r="J283">
        <v>0</v>
      </c>
      <c r="K283">
        <v>0</v>
      </c>
      <c r="L283">
        <v>0</v>
      </c>
      <c r="M283">
        <v>0</v>
      </c>
      <c r="N283">
        <v>0</v>
      </c>
      <c r="O283">
        <v>0</v>
      </c>
      <c r="P283">
        <v>0</v>
      </c>
      <c r="Q283">
        <v>0</v>
      </c>
      <c r="R283">
        <v>3</v>
      </c>
      <c r="S283" t="s">
        <v>539</v>
      </c>
    </row>
    <row r="284" spans="1:19" x14ac:dyDescent="0.2">
      <c r="A284" t="s">
        <v>147</v>
      </c>
      <c r="B284">
        <v>5</v>
      </c>
      <c r="C284">
        <v>-16.666666666699999</v>
      </c>
      <c r="D284" t="s">
        <v>535</v>
      </c>
      <c r="E284">
        <v>0</v>
      </c>
      <c r="F284">
        <v>6</v>
      </c>
      <c r="G284">
        <v>50</v>
      </c>
      <c r="H284" t="s">
        <v>535</v>
      </c>
      <c r="I284">
        <v>-50</v>
      </c>
      <c r="J284">
        <v>4</v>
      </c>
      <c r="K284" t="s">
        <v>536</v>
      </c>
      <c r="L284">
        <v>3</v>
      </c>
      <c r="M284">
        <v>0</v>
      </c>
      <c r="N284" t="s">
        <v>535</v>
      </c>
      <c r="O284">
        <v>-50</v>
      </c>
      <c r="P284">
        <v>0</v>
      </c>
      <c r="Q284">
        <v>-100</v>
      </c>
      <c r="R284">
        <v>3</v>
      </c>
      <c r="S284" t="s">
        <v>539</v>
      </c>
    </row>
    <row r="285" spans="1:19" x14ac:dyDescent="0.2">
      <c r="A285" t="s">
        <v>148</v>
      </c>
      <c r="B285">
        <v>0</v>
      </c>
      <c r="C285">
        <v>0</v>
      </c>
      <c r="D285">
        <v>0</v>
      </c>
      <c r="E285">
        <v>0</v>
      </c>
      <c r="F285">
        <v>0</v>
      </c>
      <c r="G285">
        <v>0</v>
      </c>
      <c r="H285">
        <v>0</v>
      </c>
      <c r="I285">
        <v>0</v>
      </c>
      <c r="J285">
        <v>0</v>
      </c>
      <c r="K285">
        <v>0</v>
      </c>
      <c r="L285">
        <v>0</v>
      </c>
      <c r="M285">
        <v>0</v>
      </c>
      <c r="N285">
        <v>0</v>
      </c>
      <c r="O285">
        <v>0</v>
      </c>
      <c r="P285">
        <v>0</v>
      </c>
      <c r="Q285">
        <v>0</v>
      </c>
      <c r="R285">
        <v>3</v>
      </c>
      <c r="S285" t="s">
        <v>539</v>
      </c>
    </row>
    <row r="286" spans="1:19" x14ac:dyDescent="0.2">
      <c r="A286" t="s">
        <v>149</v>
      </c>
      <c r="B286" t="s">
        <v>535</v>
      </c>
      <c r="C286">
        <v>0</v>
      </c>
      <c r="D286" t="s">
        <v>535</v>
      </c>
      <c r="E286">
        <v>0</v>
      </c>
      <c r="F286">
        <v>0</v>
      </c>
      <c r="G286">
        <v>0</v>
      </c>
      <c r="H286">
        <v>0</v>
      </c>
      <c r="I286">
        <v>0</v>
      </c>
      <c r="J286">
        <v>0</v>
      </c>
      <c r="K286">
        <v>0</v>
      </c>
      <c r="L286">
        <v>0</v>
      </c>
      <c r="M286">
        <v>0</v>
      </c>
      <c r="N286">
        <v>0</v>
      </c>
      <c r="O286">
        <v>0</v>
      </c>
      <c r="P286">
        <v>0</v>
      </c>
      <c r="Q286">
        <v>0</v>
      </c>
      <c r="R286">
        <v>3</v>
      </c>
      <c r="S286" t="s">
        <v>539</v>
      </c>
    </row>
    <row r="287" spans="1:19" x14ac:dyDescent="0.2">
      <c r="A287" t="s">
        <v>150</v>
      </c>
      <c r="B287" t="s">
        <v>535</v>
      </c>
      <c r="C287">
        <v>0</v>
      </c>
      <c r="D287">
        <v>0</v>
      </c>
      <c r="E287">
        <v>-100</v>
      </c>
      <c r="F287" t="s">
        <v>535</v>
      </c>
      <c r="G287">
        <v>0</v>
      </c>
      <c r="H287" t="s">
        <v>535</v>
      </c>
      <c r="I287">
        <v>0</v>
      </c>
      <c r="J287">
        <v>0</v>
      </c>
      <c r="K287">
        <v>0</v>
      </c>
      <c r="L287">
        <v>0</v>
      </c>
      <c r="M287">
        <v>0</v>
      </c>
      <c r="N287">
        <v>0</v>
      </c>
      <c r="O287">
        <v>0</v>
      </c>
      <c r="P287">
        <v>0</v>
      </c>
      <c r="Q287">
        <v>0</v>
      </c>
      <c r="R287">
        <v>3</v>
      </c>
      <c r="S287" t="s">
        <v>539</v>
      </c>
    </row>
    <row r="288" spans="1:19" x14ac:dyDescent="0.2">
      <c r="A288" t="s">
        <v>151</v>
      </c>
      <c r="B288" t="s">
        <v>535</v>
      </c>
      <c r="C288">
        <v>0</v>
      </c>
      <c r="D288" t="s">
        <v>535</v>
      </c>
      <c r="E288">
        <v>0</v>
      </c>
      <c r="F288">
        <v>0</v>
      </c>
      <c r="G288">
        <v>-100</v>
      </c>
      <c r="H288">
        <v>0</v>
      </c>
      <c r="I288">
        <v>0</v>
      </c>
      <c r="J288">
        <v>0</v>
      </c>
      <c r="K288">
        <v>0</v>
      </c>
      <c r="L288">
        <v>0</v>
      </c>
      <c r="M288">
        <v>0</v>
      </c>
      <c r="N288">
        <v>0</v>
      </c>
      <c r="O288">
        <v>0</v>
      </c>
      <c r="P288">
        <v>0</v>
      </c>
      <c r="Q288">
        <v>0</v>
      </c>
      <c r="R288">
        <v>3</v>
      </c>
      <c r="S288" t="s">
        <v>539</v>
      </c>
    </row>
    <row r="289" spans="1:19" x14ac:dyDescent="0.2">
      <c r="A289" t="s">
        <v>152</v>
      </c>
      <c r="B289" t="s">
        <v>535</v>
      </c>
      <c r="C289">
        <v>100</v>
      </c>
      <c r="D289" t="s">
        <v>535</v>
      </c>
      <c r="E289">
        <v>100</v>
      </c>
      <c r="F289" t="s">
        <v>535</v>
      </c>
      <c r="G289">
        <v>0</v>
      </c>
      <c r="H289" t="s">
        <v>535</v>
      </c>
      <c r="I289">
        <v>0</v>
      </c>
      <c r="J289">
        <v>0</v>
      </c>
      <c r="K289">
        <v>0</v>
      </c>
      <c r="L289">
        <v>0</v>
      </c>
      <c r="M289">
        <v>0</v>
      </c>
      <c r="N289">
        <v>0</v>
      </c>
      <c r="O289">
        <v>0</v>
      </c>
      <c r="P289">
        <v>0</v>
      </c>
      <c r="Q289">
        <v>0</v>
      </c>
      <c r="R289">
        <v>3</v>
      </c>
      <c r="S289" t="s">
        <v>539</v>
      </c>
    </row>
    <row r="290" spans="1:19" x14ac:dyDescent="0.2">
      <c r="A290" t="s">
        <v>153</v>
      </c>
      <c r="B290">
        <v>0</v>
      </c>
      <c r="C290">
        <v>0</v>
      </c>
      <c r="D290">
        <v>0</v>
      </c>
      <c r="E290">
        <v>0</v>
      </c>
      <c r="F290">
        <v>0</v>
      </c>
      <c r="G290">
        <v>0</v>
      </c>
      <c r="H290">
        <v>0</v>
      </c>
      <c r="I290">
        <v>0</v>
      </c>
      <c r="J290">
        <v>0</v>
      </c>
      <c r="K290">
        <v>0</v>
      </c>
      <c r="L290">
        <v>0</v>
      </c>
      <c r="M290">
        <v>0</v>
      </c>
      <c r="N290">
        <v>0</v>
      </c>
      <c r="O290">
        <v>0</v>
      </c>
      <c r="P290">
        <v>0</v>
      </c>
      <c r="Q290">
        <v>0</v>
      </c>
      <c r="R290">
        <v>3</v>
      </c>
      <c r="S290" t="s">
        <v>539</v>
      </c>
    </row>
    <row r="291" spans="1:19" x14ac:dyDescent="0.2">
      <c r="A291" t="s">
        <v>154</v>
      </c>
      <c r="B291">
        <v>0</v>
      </c>
      <c r="C291">
        <v>0</v>
      </c>
      <c r="D291">
        <v>0</v>
      </c>
      <c r="E291">
        <v>0</v>
      </c>
      <c r="F291">
        <v>0</v>
      </c>
      <c r="G291">
        <v>0</v>
      </c>
      <c r="H291">
        <v>0</v>
      </c>
      <c r="I291">
        <v>0</v>
      </c>
      <c r="J291">
        <v>0</v>
      </c>
      <c r="K291">
        <v>0</v>
      </c>
      <c r="L291">
        <v>0</v>
      </c>
      <c r="M291">
        <v>0</v>
      </c>
      <c r="N291">
        <v>0</v>
      </c>
      <c r="O291">
        <v>0</v>
      </c>
      <c r="P291">
        <v>0</v>
      </c>
      <c r="Q291">
        <v>0</v>
      </c>
      <c r="R291">
        <v>3</v>
      </c>
      <c r="S291" t="s">
        <v>539</v>
      </c>
    </row>
    <row r="292" spans="1:19" x14ac:dyDescent="0.2">
      <c r="A292" t="s">
        <v>155</v>
      </c>
      <c r="B292" t="s">
        <v>535</v>
      </c>
      <c r="C292">
        <v>-66.666666666699996</v>
      </c>
      <c r="D292">
        <v>0</v>
      </c>
      <c r="E292">
        <v>-100</v>
      </c>
      <c r="F292">
        <v>3</v>
      </c>
      <c r="G292">
        <v>50</v>
      </c>
      <c r="H292" t="s">
        <v>535</v>
      </c>
      <c r="I292">
        <v>100</v>
      </c>
      <c r="J292">
        <v>0</v>
      </c>
      <c r="K292">
        <v>0</v>
      </c>
      <c r="L292">
        <v>0</v>
      </c>
      <c r="M292">
        <v>0</v>
      </c>
      <c r="N292">
        <v>0</v>
      </c>
      <c r="O292">
        <v>0</v>
      </c>
      <c r="P292">
        <v>0</v>
      </c>
      <c r="Q292">
        <v>0</v>
      </c>
      <c r="R292">
        <v>3</v>
      </c>
      <c r="S292" t="s">
        <v>539</v>
      </c>
    </row>
    <row r="293" spans="1:19" x14ac:dyDescent="0.2">
      <c r="A293" t="s">
        <v>156</v>
      </c>
      <c r="B293">
        <v>0</v>
      </c>
      <c r="C293">
        <v>0</v>
      </c>
      <c r="D293">
        <v>0</v>
      </c>
      <c r="E293">
        <v>0</v>
      </c>
      <c r="F293">
        <v>0</v>
      </c>
      <c r="G293">
        <v>0</v>
      </c>
      <c r="H293">
        <v>0</v>
      </c>
      <c r="I293">
        <v>0</v>
      </c>
      <c r="J293">
        <v>0</v>
      </c>
      <c r="K293">
        <v>0</v>
      </c>
      <c r="L293">
        <v>0</v>
      </c>
      <c r="M293">
        <v>0</v>
      </c>
      <c r="N293">
        <v>0</v>
      </c>
      <c r="O293">
        <v>0</v>
      </c>
      <c r="P293">
        <v>0</v>
      </c>
      <c r="Q293">
        <v>0</v>
      </c>
      <c r="R293">
        <v>3</v>
      </c>
      <c r="S293" t="s">
        <v>539</v>
      </c>
    </row>
    <row r="294" spans="1:19" x14ac:dyDescent="0.2">
      <c r="A294" t="s">
        <v>157</v>
      </c>
      <c r="B294">
        <v>0</v>
      </c>
      <c r="C294">
        <v>-100</v>
      </c>
      <c r="D294">
        <v>0</v>
      </c>
      <c r="E294">
        <v>-100</v>
      </c>
      <c r="F294" t="s">
        <v>535</v>
      </c>
      <c r="G294">
        <v>0</v>
      </c>
      <c r="H294" t="s">
        <v>535</v>
      </c>
      <c r="I294">
        <v>0</v>
      </c>
      <c r="J294">
        <v>0</v>
      </c>
      <c r="K294">
        <v>0</v>
      </c>
      <c r="L294">
        <v>0</v>
      </c>
      <c r="M294">
        <v>0</v>
      </c>
      <c r="N294">
        <v>0</v>
      </c>
      <c r="O294">
        <v>0</v>
      </c>
      <c r="P294">
        <v>0</v>
      </c>
      <c r="Q294">
        <v>0</v>
      </c>
      <c r="R294">
        <v>3</v>
      </c>
      <c r="S294" t="s">
        <v>539</v>
      </c>
    </row>
    <row r="295" spans="1:19" x14ac:dyDescent="0.2">
      <c r="A295" t="s">
        <v>158</v>
      </c>
      <c r="B295" t="s">
        <v>535</v>
      </c>
      <c r="C295">
        <v>0</v>
      </c>
      <c r="D295">
        <v>0</v>
      </c>
      <c r="E295">
        <v>0</v>
      </c>
      <c r="F295">
        <v>0</v>
      </c>
      <c r="G295">
        <v>-100</v>
      </c>
      <c r="H295">
        <v>0</v>
      </c>
      <c r="I295">
        <v>-100</v>
      </c>
      <c r="J295">
        <v>0</v>
      </c>
      <c r="K295">
        <v>0</v>
      </c>
      <c r="L295">
        <v>0</v>
      </c>
      <c r="M295">
        <v>0</v>
      </c>
      <c r="N295">
        <v>0</v>
      </c>
      <c r="O295">
        <v>0</v>
      </c>
      <c r="P295">
        <v>0</v>
      </c>
      <c r="Q295">
        <v>0</v>
      </c>
      <c r="R295">
        <v>3</v>
      </c>
      <c r="S295" t="s">
        <v>539</v>
      </c>
    </row>
    <row r="296" spans="1:19" x14ac:dyDescent="0.2">
      <c r="A296" t="s">
        <v>159</v>
      </c>
      <c r="B296">
        <v>3</v>
      </c>
      <c r="C296">
        <v>50</v>
      </c>
      <c r="D296" t="s">
        <v>535</v>
      </c>
      <c r="E296">
        <v>0</v>
      </c>
      <c r="F296" t="s">
        <v>535</v>
      </c>
      <c r="G296">
        <v>-33.333333333299997</v>
      </c>
      <c r="H296" t="s">
        <v>535</v>
      </c>
      <c r="I296">
        <v>0</v>
      </c>
      <c r="J296">
        <v>8</v>
      </c>
      <c r="K296">
        <v>33.333333333299997</v>
      </c>
      <c r="L296">
        <v>7</v>
      </c>
      <c r="M296">
        <v>16.666666666699999</v>
      </c>
      <c r="N296">
        <v>6</v>
      </c>
      <c r="O296">
        <v>50</v>
      </c>
      <c r="P296">
        <v>6</v>
      </c>
      <c r="Q296">
        <v>50</v>
      </c>
      <c r="R296">
        <v>3</v>
      </c>
      <c r="S296" t="s">
        <v>539</v>
      </c>
    </row>
    <row r="297" spans="1:19" x14ac:dyDescent="0.2">
      <c r="A297" t="s">
        <v>160</v>
      </c>
      <c r="B297">
        <v>5</v>
      </c>
      <c r="C297">
        <v>150</v>
      </c>
      <c r="D297" t="s">
        <v>535</v>
      </c>
      <c r="E297">
        <v>0</v>
      </c>
      <c r="F297" t="s">
        <v>535</v>
      </c>
      <c r="G297">
        <v>-60</v>
      </c>
      <c r="H297" t="s">
        <v>535</v>
      </c>
      <c r="I297">
        <v>-80</v>
      </c>
      <c r="J297">
        <v>0</v>
      </c>
      <c r="K297">
        <v>0</v>
      </c>
      <c r="L297">
        <v>0</v>
      </c>
      <c r="M297">
        <v>0</v>
      </c>
      <c r="N297">
        <v>0</v>
      </c>
      <c r="O297">
        <v>0</v>
      </c>
      <c r="P297">
        <v>0</v>
      </c>
      <c r="Q297">
        <v>0</v>
      </c>
      <c r="R297">
        <v>3</v>
      </c>
      <c r="S297" t="s">
        <v>539</v>
      </c>
    </row>
    <row r="298" spans="1:19" x14ac:dyDescent="0.2">
      <c r="A298" t="s">
        <v>161</v>
      </c>
      <c r="B298">
        <v>11</v>
      </c>
      <c r="C298">
        <v>-8.3333333333000006</v>
      </c>
      <c r="D298">
        <v>9</v>
      </c>
      <c r="E298">
        <v>-10</v>
      </c>
      <c r="F298">
        <v>12</v>
      </c>
      <c r="G298">
        <v>-55.555555555600002</v>
      </c>
      <c r="H298">
        <v>10</v>
      </c>
      <c r="I298">
        <v>-47.368421052599999</v>
      </c>
      <c r="J298">
        <v>16</v>
      </c>
      <c r="K298">
        <v>-11.1111111111</v>
      </c>
      <c r="L298">
        <v>14</v>
      </c>
      <c r="M298">
        <v>-22.222222222199999</v>
      </c>
      <c r="N298">
        <v>18</v>
      </c>
      <c r="O298">
        <v>-14.285714285699999</v>
      </c>
      <c r="P298">
        <v>18</v>
      </c>
      <c r="Q298">
        <v>0</v>
      </c>
      <c r="R298">
        <v>3</v>
      </c>
      <c r="S298" t="s">
        <v>539</v>
      </c>
    </row>
    <row r="299" spans="1:19" x14ac:dyDescent="0.2">
      <c r="A299" t="s">
        <v>162</v>
      </c>
      <c r="B299">
        <v>6</v>
      </c>
      <c r="C299" t="s">
        <v>536</v>
      </c>
      <c r="D299">
        <v>4</v>
      </c>
      <c r="E299">
        <v>0</v>
      </c>
      <c r="F299" t="s">
        <v>535</v>
      </c>
      <c r="G299">
        <v>0</v>
      </c>
      <c r="H299">
        <v>0</v>
      </c>
      <c r="I299">
        <v>-100</v>
      </c>
      <c r="J299">
        <v>0</v>
      </c>
      <c r="K299">
        <v>-100</v>
      </c>
      <c r="L299">
        <v>0</v>
      </c>
      <c r="M299">
        <v>0</v>
      </c>
      <c r="N299" t="s">
        <v>535</v>
      </c>
      <c r="O299">
        <v>0</v>
      </c>
      <c r="P299">
        <v>0</v>
      </c>
      <c r="Q299">
        <v>0</v>
      </c>
      <c r="R299">
        <v>3</v>
      </c>
      <c r="S299" t="s">
        <v>539</v>
      </c>
    </row>
    <row r="300" spans="1:19" x14ac:dyDescent="0.2">
      <c r="A300" t="s">
        <v>163</v>
      </c>
      <c r="B300" t="s">
        <v>535</v>
      </c>
      <c r="C300">
        <v>100</v>
      </c>
      <c r="D300" t="s">
        <v>535</v>
      </c>
      <c r="E300">
        <v>0</v>
      </c>
      <c r="F300" t="s">
        <v>535</v>
      </c>
      <c r="G300">
        <v>0</v>
      </c>
      <c r="H300">
        <v>0</v>
      </c>
      <c r="I300">
        <v>0</v>
      </c>
      <c r="J300" t="s">
        <v>535</v>
      </c>
      <c r="K300">
        <v>-50</v>
      </c>
      <c r="L300" t="s">
        <v>535</v>
      </c>
      <c r="M300">
        <v>-75</v>
      </c>
      <c r="N300">
        <v>4</v>
      </c>
      <c r="O300">
        <v>100</v>
      </c>
      <c r="P300">
        <v>4</v>
      </c>
      <c r="Q300">
        <v>100</v>
      </c>
      <c r="R300">
        <v>3</v>
      </c>
      <c r="S300" t="s">
        <v>539</v>
      </c>
    </row>
    <row r="301" spans="1:19" x14ac:dyDescent="0.2">
      <c r="A301" t="s">
        <v>164</v>
      </c>
      <c r="B301" t="s">
        <v>535</v>
      </c>
      <c r="C301">
        <v>0</v>
      </c>
      <c r="D301" t="s">
        <v>535</v>
      </c>
      <c r="E301">
        <v>0</v>
      </c>
      <c r="F301" t="s">
        <v>535</v>
      </c>
      <c r="G301">
        <v>-50</v>
      </c>
      <c r="H301" t="s">
        <v>535</v>
      </c>
      <c r="I301">
        <v>-66.666666666699996</v>
      </c>
      <c r="J301" t="s">
        <v>535</v>
      </c>
      <c r="K301">
        <v>0</v>
      </c>
      <c r="L301" t="s">
        <v>535</v>
      </c>
      <c r="M301">
        <v>-50</v>
      </c>
      <c r="N301" t="s">
        <v>535</v>
      </c>
      <c r="O301">
        <v>0</v>
      </c>
      <c r="P301" t="s">
        <v>535</v>
      </c>
      <c r="Q301">
        <v>0</v>
      </c>
      <c r="R301">
        <v>3</v>
      </c>
      <c r="S301" t="s">
        <v>539</v>
      </c>
    </row>
    <row r="302" spans="1:19" x14ac:dyDescent="0.2">
      <c r="A302" t="s">
        <v>165</v>
      </c>
      <c r="B302">
        <v>0</v>
      </c>
      <c r="C302">
        <v>0</v>
      </c>
      <c r="D302">
        <v>0</v>
      </c>
      <c r="E302">
        <v>0</v>
      </c>
      <c r="F302">
        <v>0</v>
      </c>
      <c r="G302">
        <v>0</v>
      </c>
      <c r="H302">
        <v>0</v>
      </c>
      <c r="I302">
        <v>0</v>
      </c>
      <c r="J302">
        <v>0</v>
      </c>
      <c r="K302">
        <v>0</v>
      </c>
      <c r="L302">
        <v>0</v>
      </c>
      <c r="M302">
        <v>0</v>
      </c>
      <c r="N302">
        <v>0</v>
      </c>
      <c r="O302">
        <v>0</v>
      </c>
      <c r="P302">
        <v>0</v>
      </c>
      <c r="Q302">
        <v>0</v>
      </c>
      <c r="R302">
        <v>3</v>
      </c>
      <c r="S302" t="s">
        <v>539</v>
      </c>
    </row>
    <row r="303" spans="1:19" x14ac:dyDescent="0.2">
      <c r="A303" t="s">
        <v>166</v>
      </c>
      <c r="B303" t="s">
        <v>535</v>
      </c>
      <c r="C303">
        <v>-66.666666666699996</v>
      </c>
      <c r="D303" t="s">
        <v>535</v>
      </c>
      <c r="E303">
        <v>-33.333333333299997</v>
      </c>
      <c r="F303">
        <v>6</v>
      </c>
      <c r="G303">
        <v>50</v>
      </c>
      <c r="H303">
        <v>3</v>
      </c>
      <c r="I303">
        <v>0</v>
      </c>
      <c r="J303">
        <v>0</v>
      </c>
      <c r="K303">
        <v>0</v>
      </c>
      <c r="L303">
        <v>0</v>
      </c>
      <c r="M303">
        <v>0</v>
      </c>
      <c r="N303">
        <v>0</v>
      </c>
      <c r="O303">
        <v>0</v>
      </c>
      <c r="P303">
        <v>0</v>
      </c>
      <c r="Q303">
        <v>0</v>
      </c>
      <c r="R303">
        <v>3</v>
      </c>
      <c r="S303" t="s">
        <v>539</v>
      </c>
    </row>
    <row r="304" spans="1:19" x14ac:dyDescent="0.2">
      <c r="A304" t="s">
        <v>167</v>
      </c>
      <c r="B304" t="s">
        <v>535</v>
      </c>
      <c r="C304">
        <v>0</v>
      </c>
      <c r="D304">
        <v>0</v>
      </c>
      <c r="E304">
        <v>0</v>
      </c>
      <c r="F304">
        <v>0</v>
      </c>
      <c r="G304">
        <v>-100</v>
      </c>
      <c r="H304">
        <v>0</v>
      </c>
      <c r="I304">
        <v>-100</v>
      </c>
      <c r="J304">
        <v>0</v>
      </c>
      <c r="K304">
        <v>-100</v>
      </c>
      <c r="L304">
        <v>0</v>
      </c>
      <c r="M304">
        <v>0</v>
      </c>
      <c r="N304" t="s">
        <v>535</v>
      </c>
      <c r="O304">
        <v>0</v>
      </c>
      <c r="P304">
        <v>0</v>
      </c>
      <c r="Q304">
        <v>-100</v>
      </c>
      <c r="R304">
        <v>3</v>
      </c>
      <c r="S304" t="s">
        <v>539</v>
      </c>
    </row>
    <row r="305" spans="1:19" x14ac:dyDescent="0.2">
      <c r="A305" t="s">
        <v>168</v>
      </c>
      <c r="B305" t="s">
        <v>535</v>
      </c>
      <c r="C305">
        <v>0</v>
      </c>
      <c r="D305">
        <v>0</v>
      </c>
      <c r="E305">
        <v>-100</v>
      </c>
      <c r="F305" t="s">
        <v>535</v>
      </c>
      <c r="G305">
        <v>-50</v>
      </c>
      <c r="H305" t="s">
        <v>535</v>
      </c>
      <c r="I305">
        <v>0</v>
      </c>
      <c r="J305" t="s">
        <v>535</v>
      </c>
      <c r="K305">
        <v>-90</v>
      </c>
      <c r="L305">
        <v>0</v>
      </c>
      <c r="M305">
        <v>-100</v>
      </c>
      <c r="N305">
        <v>10</v>
      </c>
      <c r="O305">
        <v>0</v>
      </c>
      <c r="P305">
        <v>10</v>
      </c>
      <c r="Q305">
        <v>0</v>
      </c>
      <c r="R305">
        <v>3</v>
      </c>
      <c r="S305" t="s">
        <v>539</v>
      </c>
    </row>
    <row r="306" spans="1:19" x14ac:dyDescent="0.2">
      <c r="A306" t="s">
        <v>169</v>
      </c>
      <c r="B306" t="s">
        <v>535</v>
      </c>
      <c r="C306">
        <v>100</v>
      </c>
      <c r="D306" t="s">
        <v>535</v>
      </c>
      <c r="E306">
        <v>0</v>
      </c>
      <c r="F306" t="s">
        <v>535</v>
      </c>
      <c r="G306">
        <v>-50</v>
      </c>
      <c r="H306">
        <v>0</v>
      </c>
      <c r="I306">
        <v>0</v>
      </c>
      <c r="J306">
        <v>0</v>
      </c>
      <c r="K306">
        <v>0</v>
      </c>
      <c r="L306">
        <v>0</v>
      </c>
      <c r="M306">
        <v>0</v>
      </c>
      <c r="N306">
        <v>0</v>
      </c>
      <c r="O306">
        <v>0</v>
      </c>
      <c r="P306">
        <v>0</v>
      </c>
      <c r="Q306">
        <v>0</v>
      </c>
      <c r="R306">
        <v>3</v>
      </c>
      <c r="S306" t="s">
        <v>539</v>
      </c>
    </row>
    <row r="307" spans="1:19" x14ac:dyDescent="0.2">
      <c r="A307" t="s">
        <v>170</v>
      </c>
      <c r="B307">
        <v>6</v>
      </c>
      <c r="C307">
        <v>50</v>
      </c>
      <c r="D307">
        <v>4</v>
      </c>
      <c r="E307">
        <v>33.333333333299997</v>
      </c>
      <c r="F307">
        <v>4</v>
      </c>
      <c r="G307">
        <v>-42.857142857100001</v>
      </c>
      <c r="H307">
        <v>3</v>
      </c>
      <c r="I307">
        <v>0</v>
      </c>
      <c r="J307" t="s">
        <v>535</v>
      </c>
      <c r="K307">
        <v>0</v>
      </c>
      <c r="L307" t="s">
        <v>535</v>
      </c>
      <c r="M307">
        <v>0</v>
      </c>
      <c r="N307" t="s">
        <v>535</v>
      </c>
      <c r="O307">
        <v>-50</v>
      </c>
      <c r="P307" t="s">
        <v>535</v>
      </c>
      <c r="Q307">
        <v>-50</v>
      </c>
      <c r="R307">
        <v>3</v>
      </c>
      <c r="S307" t="s">
        <v>539</v>
      </c>
    </row>
    <row r="308" spans="1:19" x14ac:dyDescent="0.2">
      <c r="A308" t="s">
        <v>171</v>
      </c>
      <c r="B308">
        <v>9</v>
      </c>
      <c r="C308">
        <v>-25</v>
      </c>
      <c r="D308" t="s">
        <v>535</v>
      </c>
      <c r="E308">
        <v>-75</v>
      </c>
      <c r="F308">
        <v>12</v>
      </c>
      <c r="G308">
        <v>-29.411764705900001</v>
      </c>
      <c r="H308">
        <v>4</v>
      </c>
      <c r="I308">
        <v>-63.636363636399999</v>
      </c>
      <c r="J308">
        <v>4</v>
      </c>
      <c r="K308">
        <v>0</v>
      </c>
      <c r="L308">
        <v>3</v>
      </c>
      <c r="M308">
        <v>0</v>
      </c>
      <c r="N308">
        <v>4</v>
      </c>
      <c r="O308">
        <v>0</v>
      </c>
      <c r="P308">
        <v>3</v>
      </c>
      <c r="Q308">
        <v>50</v>
      </c>
      <c r="R308">
        <v>3</v>
      </c>
      <c r="S308" t="s">
        <v>539</v>
      </c>
    </row>
    <row r="309" spans="1:19" x14ac:dyDescent="0.2">
      <c r="A309" t="s">
        <v>172</v>
      </c>
      <c r="B309">
        <v>0</v>
      </c>
      <c r="C309">
        <v>0</v>
      </c>
      <c r="D309">
        <v>0</v>
      </c>
      <c r="E309">
        <v>0</v>
      </c>
      <c r="F309">
        <v>0</v>
      </c>
      <c r="G309">
        <v>0</v>
      </c>
      <c r="H309">
        <v>0</v>
      </c>
      <c r="I309">
        <v>0</v>
      </c>
      <c r="J309">
        <v>0</v>
      </c>
      <c r="K309">
        <v>0</v>
      </c>
      <c r="L309">
        <v>0</v>
      </c>
      <c r="M309">
        <v>0</v>
      </c>
      <c r="N309">
        <v>0</v>
      </c>
      <c r="O309">
        <v>0</v>
      </c>
      <c r="P309">
        <v>0</v>
      </c>
      <c r="Q309">
        <v>0</v>
      </c>
      <c r="R309">
        <v>3</v>
      </c>
      <c r="S309" t="s">
        <v>539</v>
      </c>
    </row>
    <row r="310" spans="1:19" x14ac:dyDescent="0.2">
      <c r="A310" t="s">
        <v>173</v>
      </c>
      <c r="B310" t="s">
        <v>535</v>
      </c>
      <c r="C310">
        <v>-77.777777777799997</v>
      </c>
      <c r="D310" t="s">
        <v>535</v>
      </c>
      <c r="E310">
        <v>-60</v>
      </c>
      <c r="F310">
        <v>9</v>
      </c>
      <c r="G310">
        <v>12.5</v>
      </c>
      <c r="H310">
        <v>5</v>
      </c>
      <c r="I310">
        <v>-16.666666666699999</v>
      </c>
      <c r="J310">
        <v>3</v>
      </c>
      <c r="K310">
        <v>50</v>
      </c>
      <c r="L310">
        <v>3</v>
      </c>
      <c r="M310">
        <v>50</v>
      </c>
      <c r="N310" t="s">
        <v>535</v>
      </c>
      <c r="O310">
        <v>100</v>
      </c>
      <c r="P310" t="s">
        <v>535</v>
      </c>
      <c r="Q310">
        <v>100</v>
      </c>
      <c r="R310">
        <v>3</v>
      </c>
      <c r="S310" t="s">
        <v>539</v>
      </c>
    </row>
    <row r="311" spans="1:19" x14ac:dyDescent="0.2">
      <c r="A311" t="s">
        <v>174</v>
      </c>
      <c r="B311" t="s">
        <v>535</v>
      </c>
      <c r="C311">
        <v>100</v>
      </c>
      <c r="D311" t="s">
        <v>535</v>
      </c>
      <c r="E311">
        <v>100</v>
      </c>
      <c r="F311" t="s">
        <v>535</v>
      </c>
      <c r="G311">
        <v>-75</v>
      </c>
      <c r="H311" t="s">
        <v>535</v>
      </c>
      <c r="I311">
        <v>-50</v>
      </c>
      <c r="J311">
        <v>0</v>
      </c>
      <c r="K311">
        <v>-100</v>
      </c>
      <c r="L311">
        <v>0</v>
      </c>
      <c r="M311">
        <v>-100</v>
      </c>
      <c r="N311" t="s">
        <v>535</v>
      </c>
      <c r="O311">
        <v>-50</v>
      </c>
      <c r="P311" t="s">
        <v>535</v>
      </c>
      <c r="Q311">
        <v>0</v>
      </c>
      <c r="R311">
        <v>3</v>
      </c>
      <c r="S311" t="s">
        <v>539</v>
      </c>
    </row>
    <row r="312" spans="1:19" x14ac:dyDescent="0.2">
      <c r="A312" t="s">
        <v>175</v>
      </c>
      <c r="B312">
        <v>0</v>
      </c>
      <c r="C312">
        <v>-100</v>
      </c>
      <c r="D312">
        <v>0</v>
      </c>
      <c r="E312">
        <v>0</v>
      </c>
      <c r="F312" t="s">
        <v>535</v>
      </c>
      <c r="G312">
        <v>0</v>
      </c>
      <c r="H312">
        <v>0</v>
      </c>
      <c r="I312">
        <v>-100</v>
      </c>
      <c r="J312" t="s">
        <v>535</v>
      </c>
      <c r="K312">
        <v>-50</v>
      </c>
      <c r="L312" t="s">
        <v>535</v>
      </c>
      <c r="M312">
        <v>-50</v>
      </c>
      <c r="N312" t="s">
        <v>535</v>
      </c>
      <c r="O312">
        <v>100</v>
      </c>
      <c r="P312" t="s">
        <v>535</v>
      </c>
      <c r="Q312">
        <v>100</v>
      </c>
      <c r="R312">
        <v>3</v>
      </c>
      <c r="S312" t="s">
        <v>539</v>
      </c>
    </row>
    <row r="313" spans="1:19" x14ac:dyDescent="0.2">
      <c r="A313" t="s">
        <v>176</v>
      </c>
      <c r="B313">
        <v>13</v>
      </c>
      <c r="C313">
        <v>0</v>
      </c>
      <c r="D313">
        <v>5</v>
      </c>
      <c r="E313">
        <v>-16.666666666699999</v>
      </c>
      <c r="F313">
        <v>13</v>
      </c>
      <c r="G313">
        <v>0</v>
      </c>
      <c r="H313">
        <v>6</v>
      </c>
      <c r="I313">
        <v>50</v>
      </c>
      <c r="J313" t="s">
        <v>535</v>
      </c>
      <c r="K313">
        <v>0</v>
      </c>
      <c r="L313" t="s">
        <v>535</v>
      </c>
      <c r="M313">
        <v>0</v>
      </c>
      <c r="N313">
        <v>0</v>
      </c>
      <c r="O313">
        <v>-100</v>
      </c>
      <c r="P313">
        <v>0</v>
      </c>
      <c r="Q313">
        <v>-100</v>
      </c>
      <c r="R313">
        <v>3</v>
      </c>
      <c r="S313" t="s">
        <v>539</v>
      </c>
    </row>
    <row r="314" spans="1:19" x14ac:dyDescent="0.2">
      <c r="A314" t="s">
        <v>177</v>
      </c>
      <c r="B314">
        <v>0</v>
      </c>
      <c r="C314">
        <v>-100</v>
      </c>
      <c r="D314">
        <v>0</v>
      </c>
      <c r="E314">
        <v>-100</v>
      </c>
      <c r="F314" t="s">
        <v>535</v>
      </c>
      <c r="G314">
        <v>0</v>
      </c>
      <c r="H314" t="s">
        <v>535</v>
      </c>
      <c r="I314">
        <v>0</v>
      </c>
      <c r="J314">
        <v>0</v>
      </c>
      <c r="K314">
        <v>0</v>
      </c>
      <c r="L314">
        <v>0</v>
      </c>
      <c r="M314">
        <v>0</v>
      </c>
      <c r="N314">
        <v>0</v>
      </c>
      <c r="O314">
        <v>0</v>
      </c>
      <c r="P314">
        <v>0</v>
      </c>
      <c r="Q314">
        <v>0</v>
      </c>
      <c r="R314">
        <v>3</v>
      </c>
      <c r="S314" t="s">
        <v>539</v>
      </c>
    </row>
    <row r="315" spans="1:19" x14ac:dyDescent="0.2">
      <c r="A315" t="s">
        <v>178</v>
      </c>
      <c r="B315">
        <v>15</v>
      </c>
      <c r="C315">
        <v>7.1428571428999996</v>
      </c>
      <c r="D315">
        <v>5</v>
      </c>
      <c r="E315">
        <v>-50</v>
      </c>
      <c r="F315">
        <v>14</v>
      </c>
      <c r="G315">
        <v>55.555555555600002</v>
      </c>
      <c r="H315">
        <v>10</v>
      </c>
      <c r="I315">
        <v>11.1111111111</v>
      </c>
      <c r="J315">
        <v>3</v>
      </c>
      <c r="K315">
        <v>-40</v>
      </c>
      <c r="L315" t="s">
        <v>535</v>
      </c>
      <c r="M315">
        <v>-75</v>
      </c>
      <c r="N315">
        <v>5</v>
      </c>
      <c r="O315">
        <v>150</v>
      </c>
      <c r="P315">
        <v>4</v>
      </c>
      <c r="Q315">
        <v>100</v>
      </c>
      <c r="R315">
        <v>3</v>
      </c>
      <c r="S315" t="s">
        <v>539</v>
      </c>
    </row>
    <row r="316" spans="1:19" x14ac:dyDescent="0.2">
      <c r="A316" t="s">
        <v>179</v>
      </c>
      <c r="B316">
        <v>0</v>
      </c>
      <c r="C316">
        <v>0</v>
      </c>
      <c r="D316">
        <v>0</v>
      </c>
      <c r="E316">
        <v>0</v>
      </c>
      <c r="F316">
        <v>0</v>
      </c>
      <c r="G316">
        <v>0</v>
      </c>
      <c r="H316">
        <v>0</v>
      </c>
      <c r="I316">
        <v>0</v>
      </c>
      <c r="J316">
        <v>0</v>
      </c>
      <c r="K316">
        <v>0</v>
      </c>
      <c r="L316">
        <v>0</v>
      </c>
      <c r="M316">
        <v>0</v>
      </c>
      <c r="N316">
        <v>0</v>
      </c>
      <c r="O316">
        <v>0</v>
      </c>
      <c r="P316">
        <v>0</v>
      </c>
      <c r="Q316">
        <v>0</v>
      </c>
      <c r="R316">
        <v>3</v>
      </c>
      <c r="S316" t="s">
        <v>539</v>
      </c>
    </row>
    <row r="317" spans="1:19" x14ac:dyDescent="0.2">
      <c r="A317" t="s">
        <v>180</v>
      </c>
      <c r="B317">
        <v>0</v>
      </c>
      <c r="C317">
        <v>0</v>
      </c>
      <c r="D317">
        <v>0</v>
      </c>
      <c r="E317">
        <v>0</v>
      </c>
      <c r="F317">
        <v>0</v>
      </c>
      <c r="G317">
        <v>0</v>
      </c>
      <c r="H317">
        <v>0</v>
      </c>
      <c r="I317">
        <v>0</v>
      </c>
      <c r="J317">
        <v>0</v>
      </c>
      <c r="K317">
        <v>0</v>
      </c>
      <c r="L317">
        <v>0</v>
      </c>
      <c r="M317">
        <v>0</v>
      </c>
      <c r="N317">
        <v>0</v>
      </c>
      <c r="O317">
        <v>0</v>
      </c>
      <c r="P317">
        <v>0</v>
      </c>
      <c r="Q317">
        <v>0</v>
      </c>
      <c r="R317">
        <v>3</v>
      </c>
      <c r="S317" t="s">
        <v>539</v>
      </c>
    </row>
    <row r="318" spans="1:19" x14ac:dyDescent="0.2">
      <c r="A318" t="s">
        <v>181</v>
      </c>
      <c r="B318">
        <v>5</v>
      </c>
      <c r="C318">
        <v>0</v>
      </c>
      <c r="D318" t="s">
        <v>535</v>
      </c>
      <c r="E318">
        <v>0</v>
      </c>
      <c r="F318">
        <v>5</v>
      </c>
      <c r="G318">
        <v>25</v>
      </c>
      <c r="H318" t="s">
        <v>535</v>
      </c>
      <c r="I318">
        <v>100</v>
      </c>
      <c r="J318" t="s">
        <v>535</v>
      </c>
      <c r="K318">
        <v>-50</v>
      </c>
      <c r="L318" t="s">
        <v>535</v>
      </c>
      <c r="M318">
        <v>0</v>
      </c>
      <c r="N318" t="s">
        <v>535</v>
      </c>
      <c r="O318">
        <v>0</v>
      </c>
      <c r="P318" t="s">
        <v>535</v>
      </c>
      <c r="Q318">
        <v>0</v>
      </c>
      <c r="R318">
        <v>3</v>
      </c>
      <c r="S318" t="s">
        <v>539</v>
      </c>
    </row>
    <row r="319" spans="1:19" x14ac:dyDescent="0.2">
      <c r="A319" t="s">
        <v>182</v>
      </c>
      <c r="B319" t="s">
        <v>535</v>
      </c>
      <c r="C319">
        <v>-50</v>
      </c>
      <c r="D319">
        <v>0</v>
      </c>
      <c r="E319">
        <v>-100</v>
      </c>
      <c r="F319" t="s">
        <v>535</v>
      </c>
      <c r="G319">
        <v>0</v>
      </c>
      <c r="H319" t="s">
        <v>535</v>
      </c>
      <c r="I319">
        <v>0</v>
      </c>
      <c r="J319">
        <v>0</v>
      </c>
      <c r="K319">
        <v>0</v>
      </c>
      <c r="L319">
        <v>0</v>
      </c>
      <c r="M319">
        <v>0</v>
      </c>
      <c r="N319">
        <v>0</v>
      </c>
      <c r="O319">
        <v>0</v>
      </c>
      <c r="P319">
        <v>0</v>
      </c>
      <c r="Q319">
        <v>0</v>
      </c>
      <c r="R319">
        <v>3</v>
      </c>
      <c r="S319" t="s">
        <v>539</v>
      </c>
    </row>
    <row r="320" spans="1:19" x14ac:dyDescent="0.2">
      <c r="A320" t="s">
        <v>183</v>
      </c>
      <c r="B320">
        <v>3</v>
      </c>
      <c r="C320">
        <v>0</v>
      </c>
      <c r="D320" t="s">
        <v>535</v>
      </c>
      <c r="E320">
        <v>0</v>
      </c>
      <c r="F320">
        <v>0</v>
      </c>
      <c r="G320">
        <v>-100</v>
      </c>
      <c r="H320">
        <v>0</v>
      </c>
      <c r="I320">
        <v>-100</v>
      </c>
      <c r="J320" t="s">
        <v>535</v>
      </c>
      <c r="K320">
        <v>0</v>
      </c>
      <c r="L320" t="s">
        <v>535</v>
      </c>
      <c r="M320">
        <v>0</v>
      </c>
      <c r="N320">
        <v>0</v>
      </c>
      <c r="O320">
        <v>-100</v>
      </c>
      <c r="P320">
        <v>0</v>
      </c>
      <c r="Q320">
        <v>-100</v>
      </c>
      <c r="R320">
        <v>3</v>
      </c>
      <c r="S320" t="s">
        <v>539</v>
      </c>
    </row>
    <row r="321" spans="1:19" x14ac:dyDescent="0.2">
      <c r="A321" t="s">
        <v>184</v>
      </c>
      <c r="B321">
        <v>0</v>
      </c>
      <c r="C321">
        <v>0</v>
      </c>
      <c r="D321">
        <v>0</v>
      </c>
      <c r="E321">
        <v>0</v>
      </c>
      <c r="F321">
        <v>0</v>
      </c>
      <c r="G321">
        <v>0</v>
      </c>
      <c r="H321">
        <v>0</v>
      </c>
      <c r="I321">
        <v>0</v>
      </c>
      <c r="J321">
        <v>0</v>
      </c>
      <c r="K321">
        <v>0</v>
      </c>
      <c r="L321">
        <v>0</v>
      </c>
      <c r="M321">
        <v>0</v>
      </c>
      <c r="N321">
        <v>0</v>
      </c>
      <c r="O321">
        <v>0</v>
      </c>
      <c r="P321">
        <v>0</v>
      </c>
      <c r="Q321">
        <v>0</v>
      </c>
      <c r="R321">
        <v>3</v>
      </c>
      <c r="S321" t="s">
        <v>539</v>
      </c>
    </row>
    <row r="322" spans="1:19" x14ac:dyDescent="0.2">
      <c r="A322" t="s">
        <v>185</v>
      </c>
      <c r="B322" t="s">
        <v>535</v>
      </c>
      <c r="C322">
        <v>0</v>
      </c>
      <c r="D322">
        <v>0</v>
      </c>
      <c r="E322">
        <v>0</v>
      </c>
      <c r="F322">
        <v>0</v>
      </c>
      <c r="G322">
        <v>0</v>
      </c>
      <c r="H322">
        <v>0</v>
      </c>
      <c r="I322">
        <v>0</v>
      </c>
      <c r="J322">
        <v>0</v>
      </c>
      <c r="K322">
        <v>0</v>
      </c>
      <c r="L322">
        <v>0</v>
      </c>
      <c r="M322">
        <v>0</v>
      </c>
      <c r="N322">
        <v>0</v>
      </c>
      <c r="O322">
        <v>0</v>
      </c>
      <c r="P322">
        <v>0</v>
      </c>
      <c r="Q322">
        <v>0</v>
      </c>
      <c r="R322">
        <v>3</v>
      </c>
      <c r="S322" t="s">
        <v>539</v>
      </c>
    </row>
    <row r="323" spans="1:19" x14ac:dyDescent="0.2">
      <c r="A323" t="s">
        <v>186</v>
      </c>
      <c r="B323">
        <v>0</v>
      </c>
      <c r="C323">
        <v>0</v>
      </c>
      <c r="D323">
        <v>0</v>
      </c>
      <c r="E323">
        <v>0</v>
      </c>
      <c r="F323">
        <v>0</v>
      </c>
      <c r="G323">
        <v>0</v>
      </c>
      <c r="H323">
        <v>0</v>
      </c>
      <c r="I323">
        <v>0</v>
      </c>
      <c r="J323">
        <v>0</v>
      </c>
      <c r="K323">
        <v>0</v>
      </c>
      <c r="L323">
        <v>0</v>
      </c>
      <c r="M323">
        <v>0</v>
      </c>
      <c r="N323">
        <v>0</v>
      </c>
      <c r="O323">
        <v>0</v>
      </c>
      <c r="P323">
        <v>0</v>
      </c>
      <c r="Q323">
        <v>0</v>
      </c>
      <c r="R323">
        <v>3</v>
      </c>
      <c r="S323" t="s">
        <v>539</v>
      </c>
    </row>
    <row r="324" spans="1:19" x14ac:dyDescent="0.2">
      <c r="A324" t="s">
        <v>187</v>
      </c>
      <c r="B324">
        <v>0</v>
      </c>
      <c r="C324">
        <v>0</v>
      </c>
      <c r="D324">
        <v>0</v>
      </c>
      <c r="E324">
        <v>0</v>
      </c>
      <c r="F324">
        <v>0</v>
      </c>
      <c r="G324">
        <v>0</v>
      </c>
      <c r="H324">
        <v>0</v>
      </c>
      <c r="I324">
        <v>0</v>
      </c>
      <c r="J324">
        <v>0</v>
      </c>
      <c r="K324">
        <v>0</v>
      </c>
      <c r="L324">
        <v>0</v>
      </c>
      <c r="M324">
        <v>0</v>
      </c>
      <c r="N324">
        <v>0</v>
      </c>
      <c r="O324">
        <v>0</v>
      </c>
      <c r="P324">
        <v>0</v>
      </c>
      <c r="Q324">
        <v>0</v>
      </c>
      <c r="R324">
        <v>3</v>
      </c>
      <c r="S324" t="s">
        <v>539</v>
      </c>
    </row>
    <row r="325" spans="1:19" x14ac:dyDescent="0.2">
      <c r="A325" t="s">
        <v>188</v>
      </c>
      <c r="B325">
        <v>0</v>
      </c>
      <c r="C325">
        <v>-100</v>
      </c>
      <c r="D325">
        <v>0</v>
      </c>
      <c r="E325">
        <v>-100</v>
      </c>
      <c r="F325" t="s">
        <v>535</v>
      </c>
      <c r="G325">
        <v>0</v>
      </c>
      <c r="H325" t="s">
        <v>535</v>
      </c>
      <c r="I325">
        <v>0</v>
      </c>
      <c r="J325">
        <v>0</v>
      </c>
      <c r="K325">
        <v>0</v>
      </c>
      <c r="L325">
        <v>0</v>
      </c>
      <c r="M325">
        <v>0</v>
      </c>
      <c r="N325">
        <v>0</v>
      </c>
      <c r="O325">
        <v>0</v>
      </c>
      <c r="P325">
        <v>0</v>
      </c>
      <c r="Q325">
        <v>0</v>
      </c>
      <c r="R325">
        <v>3</v>
      </c>
      <c r="S325" t="s">
        <v>539</v>
      </c>
    </row>
    <row r="326" spans="1:19" x14ac:dyDescent="0.2">
      <c r="A326" t="s">
        <v>189</v>
      </c>
      <c r="B326">
        <v>0</v>
      </c>
      <c r="C326">
        <v>0</v>
      </c>
      <c r="D326">
        <v>0</v>
      </c>
      <c r="E326">
        <v>0</v>
      </c>
      <c r="F326">
        <v>0</v>
      </c>
      <c r="G326">
        <v>0</v>
      </c>
      <c r="H326">
        <v>0</v>
      </c>
      <c r="I326">
        <v>0</v>
      </c>
      <c r="J326">
        <v>0</v>
      </c>
      <c r="K326">
        <v>0</v>
      </c>
      <c r="L326">
        <v>0</v>
      </c>
      <c r="M326">
        <v>0</v>
      </c>
      <c r="N326">
        <v>0</v>
      </c>
      <c r="O326">
        <v>0</v>
      </c>
      <c r="P326">
        <v>0</v>
      </c>
      <c r="Q326">
        <v>0</v>
      </c>
      <c r="R326">
        <v>3</v>
      </c>
      <c r="S326" t="s">
        <v>539</v>
      </c>
    </row>
    <row r="327" spans="1:19" x14ac:dyDescent="0.2">
      <c r="A327" t="s">
        <v>190</v>
      </c>
      <c r="B327" t="s">
        <v>535</v>
      </c>
      <c r="C327">
        <v>0</v>
      </c>
      <c r="D327" t="s">
        <v>535</v>
      </c>
      <c r="E327">
        <v>0</v>
      </c>
      <c r="F327" t="s">
        <v>535</v>
      </c>
      <c r="G327">
        <v>0</v>
      </c>
      <c r="H327" t="s">
        <v>535</v>
      </c>
      <c r="I327">
        <v>0</v>
      </c>
      <c r="J327">
        <v>0</v>
      </c>
      <c r="K327">
        <v>0</v>
      </c>
      <c r="L327">
        <v>0</v>
      </c>
      <c r="M327">
        <v>0</v>
      </c>
      <c r="N327">
        <v>0</v>
      </c>
      <c r="O327">
        <v>0</v>
      </c>
      <c r="P327">
        <v>0</v>
      </c>
      <c r="Q327">
        <v>0</v>
      </c>
      <c r="R327">
        <v>3</v>
      </c>
      <c r="S327" t="s">
        <v>539</v>
      </c>
    </row>
    <row r="328" spans="1:19" x14ac:dyDescent="0.2">
      <c r="A328" t="s">
        <v>191</v>
      </c>
      <c r="B328">
        <v>0</v>
      </c>
      <c r="C328">
        <v>0</v>
      </c>
      <c r="D328">
        <v>0</v>
      </c>
      <c r="E328">
        <v>0</v>
      </c>
      <c r="F328">
        <v>0</v>
      </c>
      <c r="G328">
        <v>0</v>
      </c>
      <c r="H328">
        <v>0</v>
      </c>
      <c r="I328">
        <v>0</v>
      </c>
      <c r="J328">
        <v>0</v>
      </c>
      <c r="K328">
        <v>0</v>
      </c>
      <c r="L328">
        <v>0</v>
      </c>
      <c r="M328">
        <v>0</v>
      </c>
      <c r="N328">
        <v>0</v>
      </c>
      <c r="O328">
        <v>0</v>
      </c>
      <c r="P328">
        <v>0</v>
      </c>
      <c r="Q328">
        <v>0</v>
      </c>
      <c r="R328">
        <v>3</v>
      </c>
      <c r="S328" t="s">
        <v>539</v>
      </c>
    </row>
    <row r="329" spans="1:19" x14ac:dyDescent="0.2">
      <c r="A329" t="s">
        <v>192</v>
      </c>
      <c r="B329">
        <v>0</v>
      </c>
      <c r="C329">
        <v>0</v>
      </c>
      <c r="D329">
        <v>0</v>
      </c>
      <c r="E329">
        <v>0</v>
      </c>
      <c r="F329">
        <v>0</v>
      </c>
      <c r="G329">
        <v>0</v>
      </c>
      <c r="H329">
        <v>0</v>
      </c>
      <c r="I329">
        <v>0</v>
      </c>
      <c r="J329">
        <v>0</v>
      </c>
      <c r="K329">
        <v>0</v>
      </c>
      <c r="L329">
        <v>0</v>
      </c>
      <c r="M329">
        <v>0</v>
      </c>
      <c r="N329">
        <v>0</v>
      </c>
      <c r="O329">
        <v>0</v>
      </c>
      <c r="P329">
        <v>0</v>
      </c>
      <c r="Q329">
        <v>0</v>
      </c>
      <c r="R329">
        <v>3</v>
      </c>
      <c r="S329" t="s">
        <v>539</v>
      </c>
    </row>
    <row r="330" spans="1:19" x14ac:dyDescent="0.2">
      <c r="A330" t="s">
        <v>193</v>
      </c>
      <c r="B330">
        <v>0</v>
      </c>
      <c r="C330">
        <v>-100</v>
      </c>
      <c r="D330">
        <v>0</v>
      </c>
      <c r="E330">
        <v>0</v>
      </c>
      <c r="F330" t="s">
        <v>535</v>
      </c>
      <c r="G330">
        <v>0</v>
      </c>
      <c r="H330">
        <v>0</v>
      </c>
      <c r="I330">
        <v>-100</v>
      </c>
      <c r="J330">
        <v>0</v>
      </c>
      <c r="K330">
        <v>0</v>
      </c>
      <c r="L330">
        <v>0</v>
      </c>
      <c r="M330">
        <v>0</v>
      </c>
      <c r="N330">
        <v>0</v>
      </c>
      <c r="O330">
        <v>0</v>
      </c>
      <c r="P330">
        <v>0</v>
      </c>
      <c r="Q330">
        <v>0</v>
      </c>
      <c r="R330">
        <v>3</v>
      </c>
      <c r="S330" t="s">
        <v>539</v>
      </c>
    </row>
    <row r="331" spans="1:19" x14ac:dyDescent="0.2">
      <c r="A331" t="s">
        <v>194</v>
      </c>
      <c r="B331">
        <v>0</v>
      </c>
      <c r="C331">
        <v>-100</v>
      </c>
      <c r="D331">
        <v>0</v>
      </c>
      <c r="E331">
        <v>-100</v>
      </c>
      <c r="F331" t="s">
        <v>535</v>
      </c>
      <c r="G331">
        <v>0</v>
      </c>
      <c r="H331" t="s">
        <v>535</v>
      </c>
      <c r="I331">
        <v>0</v>
      </c>
      <c r="J331">
        <v>0</v>
      </c>
      <c r="K331">
        <v>0</v>
      </c>
      <c r="L331">
        <v>0</v>
      </c>
      <c r="M331">
        <v>0</v>
      </c>
      <c r="N331">
        <v>0</v>
      </c>
      <c r="O331">
        <v>0</v>
      </c>
      <c r="P331">
        <v>0</v>
      </c>
      <c r="Q331">
        <v>0</v>
      </c>
      <c r="R331">
        <v>3</v>
      </c>
      <c r="S331" t="s">
        <v>539</v>
      </c>
    </row>
    <row r="332" spans="1:19" x14ac:dyDescent="0.2">
      <c r="A332" t="s">
        <v>195</v>
      </c>
      <c r="B332" t="s">
        <v>535</v>
      </c>
      <c r="C332">
        <v>0</v>
      </c>
      <c r="D332">
        <v>0</v>
      </c>
      <c r="E332">
        <v>-100</v>
      </c>
      <c r="F332" t="s">
        <v>535</v>
      </c>
      <c r="G332">
        <v>0</v>
      </c>
      <c r="H332" t="s">
        <v>535</v>
      </c>
      <c r="I332">
        <v>0</v>
      </c>
      <c r="J332">
        <v>0</v>
      </c>
      <c r="K332">
        <v>0</v>
      </c>
      <c r="L332">
        <v>0</v>
      </c>
      <c r="M332">
        <v>0</v>
      </c>
      <c r="N332">
        <v>0</v>
      </c>
      <c r="O332">
        <v>0</v>
      </c>
      <c r="P332">
        <v>0</v>
      </c>
      <c r="Q332">
        <v>0</v>
      </c>
      <c r="R332">
        <v>3</v>
      </c>
      <c r="S332" t="s">
        <v>539</v>
      </c>
    </row>
    <row r="333" spans="1:19" x14ac:dyDescent="0.2">
      <c r="A333" t="s">
        <v>196</v>
      </c>
      <c r="B333" t="s">
        <v>535</v>
      </c>
      <c r="C333">
        <v>0</v>
      </c>
      <c r="D333" t="s">
        <v>535</v>
      </c>
      <c r="E333">
        <v>0</v>
      </c>
      <c r="F333">
        <v>0</v>
      </c>
      <c r="G333">
        <v>0</v>
      </c>
      <c r="H333">
        <v>0</v>
      </c>
      <c r="I333">
        <v>0</v>
      </c>
      <c r="J333">
        <v>0</v>
      </c>
      <c r="K333">
        <v>0</v>
      </c>
      <c r="L333">
        <v>0</v>
      </c>
      <c r="M333">
        <v>0</v>
      </c>
      <c r="N333">
        <v>0</v>
      </c>
      <c r="O333">
        <v>0</v>
      </c>
      <c r="P333">
        <v>0</v>
      </c>
      <c r="Q333">
        <v>0</v>
      </c>
      <c r="R333">
        <v>3</v>
      </c>
      <c r="S333" t="s">
        <v>539</v>
      </c>
    </row>
    <row r="334" spans="1:19" x14ac:dyDescent="0.2">
      <c r="A334" t="s">
        <v>534</v>
      </c>
      <c r="B334">
        <v>237</v>
      </c>
      <c r="C334">
        <v>-9.8859315588999994</v>
      </c>
      <c r="D334">
        <v>142</v>
      </c>
      <c r="E334">
        <v>-16.959064327499998</v>
      </c>
      <c r="F334">
        <v>263</v>
      </c>
      <c r="G334">
        <v>1.5444015444000001</v>
      </c>
      <c r="H334">
        <v>171</v>
      </c>
      <c r="I334">
        <v>8.2278481012999993</v>
      </c>
      <c r="J334">
        <v>171</v>
      </c>
      <c r="K334">
        <v>-16.585365853700001</v>
      </c>
      <c r="L334">
        <v>148</v>
      </c>
      <c r="M334">
        <v>-9.2024539877000002</v>
      </c>
      <c r="N334">
        <v>205</v>
      </c>
      <c r="O334">
        <v>7.3298429319</v>
      </c>
      <c r="P334">
        <v>163</v>
      </c>
      <c r="Q334">
        <v>35.833333333299997</v>
      </c>
      <c r="R334">
        <v>0</v>
      </c>
      <c r="S334" t="s">
        <v>540</v>
      </c>
    </row>
    <row r="335" spans="1:19" x14ac:dyDescent="0.2">
      <c r="A335" t="s">
        <v>547</v>
      </c>
      <c r="B335">
        <v>235</v>
      </c>
      <c r="C335">
        <v>-10.3053435115</v>
      </c>
      <c r="D335">
        <v>142</v>
      </c>
      <c r="E335">
        <v>-16.470588235299999</v>
      </c>
      <c r="F335">
        <v>262</v>
      </c>
      <c r="G335">
        <v>2.34375</v>
      </c>
      <c r="H335">
        <v>170</v>
      </c>
      <c r="I335">
        <v>8.2802547770999997</v>
      </c>
      <c r="J335">
        <v>171</v>
      </c>
      <c r="K335">
        <v>-16.585365853700001</v>
      </c>
      <c r="L335">
        <v>148</v>
      </c>
      <c r="M335">
        <v>-9.2024539877000002</v>
      </c>
      <c r="N335">
        <v>205</v>
      </c>
      <c r="O335">
        <v>7.3298429319</v>
      </c>
      <c r="P335">
        <v>163</v>
      </c>
      <c r="Q335">
        <v>35.833333333299997</v>
      </c>
      <c r="R335">
        <v>-777</v>
      </c>
      <c r="S335" t="s">
        <v>540</v>
      </c>
    </row>
    <row r="336" spans="1:19" x14ac:dyDescent="0.2">
      <c r="A336" t="s">
        <v>548</v>
      </c>
      <c r="B336" t="s">
        <v>535</v>
      </c>
      <c r="C336">
        <v>0</v>
      </c>
      <c r="D336" t="s">
        <v>535</v>
      </c>
      <c r="E336">
        <v>0</v>
      </c>
      <c r="F336" t="s">
        <v>535</v>
      </c>
      <c r="G336">
        <v>0</v>
      </c>
      <c r="H336" t="s">
        <v>535</v>
      </c>
      <c r="I336">
        <v>0</v>
      </c>
      <c r="J336">
        <v>8</v>
      </c>
      <c r="K336">
        <v>14.285714285699999</v>
      </c>
      <c r="L336">
        <v>8</v>
      </c>
      <c r="M336">
        <v>166.6666666667</v>
      </c>
      <c r="N336">
        <v>7</v>
      </c>
      <c r="O336">
        <v>0</v>
      </c>
      <c r="P336">
        <v>3</v>
      </c>
      <c r="Q336">
        <v>-57.142857142899999</v>
      </c>
      <c r="R336">
        <v>-777</v>
      </c>
      <c r="S336" t="s">
        <v>540</v>
      </c>
    </row>
    <row r="337" spans="1:19" x14ac:dyDescent="0.2">
      <c r="A337" t="s">
        <v>549</v>
      </c>
      <c r="B337" t="s">
        <v>535</v>
      </c>
      <c r="C337">
        <v>0</v>
      </c>
      <c r="D337" t="s">
        <v>535</v>
      </c>
      <c r="E337">
        <v>0</v>
      </c>
      <c r="F337" t="s">
        <v>535</v>
      </c>
      <c r="G337">
        <v>-75</v>
      </c>
      <c r="H337" t="s">
        <v>535</v>
      </c>
      <c r="I337">
        <v>-75</v>
      </c>
      <c r="J337">
        <v>0</v>
      </c>
      <c r="K337">
        <v>0</v>
      </c>
      <c r="L337">
        <v>0</v>
      </c>
      <c r="M337">
        <v>0</v>
      </c>
      <c r="N337">
        <v>0</v>
      </c>
      <c r="O337">
        <v>0</v>
      </c>
      <c r="P337">
        <v>0</v>
      </c>
      <c r="Q337">
        <v>0</v>
      </c>
      <c r="R337">
        <v>-777</v>
      </c>
      <c r="S337" t="s">
        <v>540</v>
      </c>
    </row>
    <row r="338" spans="1:19" x14ac:dyDescent="0.2">
      <c r="A338" t="s">
        <v>91</v>
      </c>
      <c r="B338" t="s">
        <v>535</v>
      </c>
      <c r="C338">
        <v>0</v>
      </c>
      <c r="D338" t="s">
        <v>535</v>
      </c>
      <c r="E338">
        <v>0</v>
      </c>
      <c r="F338" t="s">
        <v>535</v>
      </c>
      <c r="G338">
        <v>0</v>
      </c>
      <c r="H338" t="s">
        <v>535</v>
      </c>
      <c r="I338">
        <v>0</v>
      </c>
      <c r="J338">
        <v>0</v>
      </c>
      <c r="K338">
        <v>0</v>
      </c>
      <c r="L338">
        <v>0</v>
      </c>
      <c r="M338">
        <v>0</v>
      </c>
      <c r="N338">
        <v>0</v>
      </c>
      <c r="O338">
        <v>0</v>
      </c>
      <c r="P338">
        <v>0</v>
      </c>
      <c r="Q338">
        <v>0</v>
      </c>
      <c r="R338">
        <v>3</v>
      </c>
      <c r="S338" t="s">
        <v>540</v>
      </c>
    </row>
    <row r="339" spans="1:19" x14ac:dyDescent="0.2">
      <c r="A339" t="s">
        <v>92</v>
      </c>
      <c r="B339">
        <v>0</v>
      </c>
      <c r="C339">
        <v>0</v>
      </c>
      <c r="D339">
        <v>0</v>
      </c>
      <c r="E339">
        <v>0</v>
      </c>
      <c r="F339">
        <v>0</v>
      </c>
      <c r="G339">
        <v>0</v>
      </c>
      <c r="H339">
        <v>0</v>
      </c>
      <c r="I339">
        <v>0</v>
      </c>
      <c r="J339">
        <v>0</v>
      </c>
      <c r="K339">
        <v>0</v>
      </c>
      <c r="L339">
        <v>0</v>
      </c>
      <c r="M339">
        <v>0</v>
      </c>
      <c r="N339">
        <v>0</v>
      </c>
      <c r="O339">
        <v>0</v>
      </c>
      <c r="P339">
        <v>0</v>
      </c>
      <c r="Q339">
        <v>0</v>
      </c>
      <c r="R339">
        <v>3</v>
      </c>
      <c r="S339" t="s">
        <v>540</v>
      </c>
    </row>
    <row r="340" spans="1:19" x14ac:dyDescent="0.2">
      <c r="A340" t="s">
        <v>93</v>
      </c>
      <c r="B340">
        <v>0</v>
      </c>
      <c r="C340">
        <v>0</v>
      </c>
      <c r="D340">
        <v>0</v>
      </c>
      <c r="E340">
        <v>0</v>
      </c>
      <c r="F340">
        <v>0</v>
      </c>
      <c r="G340">
        <v>-100</v>
      </c>
      <c r="H340">
        <v>0</v>
      </c>
      <c r="I340">
        <v>0</v>
      </c>
      <c r="J340">
        <v>0</v>
      </c>
      <c r="K340">
        <v>0</v>
      </c>
      <c r="L340">
        <v>0</v>
      </c>
      <c r="M340">
        <v>0</v>
      </c>
      <c r="N340">
        <v>0</v>
      </c>
      <c r="O340">
        <v>0</v>
      </c>
      <c r="P340">
        <v>0</v>
      </c>
      <c r="Q340">
        <v>0</v>
      </c>
      <c r="R340">
        <v>3</v>
      </c>
      <c r="S340" t="s">
        <v>540</v>
      </c>
    </row>
    <row r="341" spans="1:19" x14ac:dyDescent="0.2">
      <c r="A341" t="s">
        <v>94</v>
      </c>
      <c r="B341">
        <v>0</v>
      </c>
      <c r="C341">
        <v>0</v>
      </c>
      <c r="D341">
        <v>0</v>
      </c>
      <c r="E341">
        <v>0</v>
      </c>
      <c r="F341">
        <v>0</v>
      </c>
      <c r="G341">
        <v>0</v>
      </c>
      <c r="H341">
        <v>0</v>
      </c>
      <c r="I341">
        <v>0</v>
      </c>
      <c r="J341">
        <v>0</v>
      </c>
      <c r="K341">
        <v>0</v>
      </c>
      <c r="L341">
        <v>0</v>
      </c>
      <c r="M341">
        <v>0</v>
      </c>
      <c r="N341">
        <v>0</v>
      </c>
      <c r="O341">
        <v>0</v>
      </c>
      <c r="P341">
        <v>0</v>
      </c>
      <c r="Q341">
        <v>0</v>
      </c>
      <c r="R341">
        <v>3</v>
      </c>
      <c r="S341" t="s">
        <v>540</v>
      </c>
    </row>
    <row r="342" spans="1:19" x14ac:dyDescent="0.2">
      <c r="A342" t="s">
        <v>95</v>
      </c>
      <c r="B342" t="s">
        <v>535</v>
      </c>
      <c r="C342">
        <v>-50</v>
      </c>
      <c r="D342" t="s">
        <v>535</v>
      </c>
      <c r="E342">
        <v>-50</v>
      </c>
      <c r="F342" t="s">
        <v>535</v>
      </c>
      <c r="G342">
        <v>-50</v>
      </c>
      <c r="H342" t="s">
        <v>535</v>
      </c>
      <c r="I342">
        <v>-50</v>
      </c>
      <c r="J342">
        <v>0</v>
      </c>
      <c r="K342">
        <v>0</v>
      </c>
      <c r="L342">
        <v>0</v>
      </c>
      <c r="M342">
        <v>0</v>
      </c>
      <c r="N342">
        <v>0</v>
      </c>
      <c r="O342">
        <v>0</v>
      </c>
      <c r="P342">
        <v>0</v>
      </c>
      <c r="Q342">
        <v>0</v>
      </c>
      <c r="R342">
        <v>3</v>
      </c>
      <c r="S342" t="s">
        <v>540</v>
      </c>
    </row>
    <row r="343" spans="1:19" x14ac:dyDescent="0.2">
      <c r="A343" t="s">
        <v>96</v>
      </c>
      <c r="B343">
        <v>0</v>
      </c>
      <c r="C343">
        <v>0</v>
      </c>
      <c r="D343">
        <v>0</v>
      </c>
      <c r="E343">
        <v>0</v>
      </c>
      <c r="F343">
        <v>0</v>
      </c>
      <c r="G343">
        <v>0</v>
      </c>
      <c r="H343">
        <v>0</v>
      </c>
      <c r="I343">
        <v>0</v>
      </c>
      <c r="J343">
        <v>0</v>
      </c>
      <c r="K343">
        <v>0</v>
      </c>
      <c r="L343">
        <v>0</v>
      </c>
      <c r="M343">
        <v>0</v>
      </c>
      <c r="N343">
        <v>0</v>
      </c>
      <c r="O343">
        <v>0</v>
      </c>
      <c r="P343">
        <v>0</v>
      </c>
      <c r="Q343">
        <v>0</v>
      </c>
      <c r="R343">
        <v>3</v>
      </c>
      <c r="S343" t="s">
        <v>540</v>
      </c>
    </row>
    <row r="344" spans="1:19" x14ac:dyDescent="0.2">
      <c r="A344" t="s">
        <v>97</v>
      </c>
      <c r="B344">
        <v>0</v>
      </c>
      <c r="C344">
        <v>-100</v>
      </c>
      <c r="D344">
        <v>0</v>
      </c>
      <c r="E344">
        <v>0</v>
      </c>
      <c r="F344" t="s">
        <v>535</v>
      </c>
      <c r="G344">
        <v>-66.666666666699996</v>
      </c>
      <c r="H344">
        <v>0</v>
      </c>
      <c r="I344">
        <v>-100</v>
      </c>
      <c r="J344">
        <v>0</v>
      </c>
      <c r="K344">
        <v>0</v>
      </c>
      <c r="L344">
        <v>0</v>
      </c>
      <c r="M344">
        <v>0</v>
      </c>
      <c r="N344">
        <v>0</v>
      </c>
      <c r="O344">
        <v>0</v>
      </c>
      <c r="P344">
        <v>0</v>
      </c>
      <c r="Q344">
        <v>0</v>
      </c>
      <c r="R344">
        <v>3</v>
      </c>
      <c r="S344" t="s">
        <v>540</v>
      </c>
    </row>
    <row r="345" spans="1:19" x14ac:dyDescent="0.2">
      <c r="A345" t="s">
        <v>98</v>
      </c>
      <c r="B345">
        <v>8</v>
      </c>
      <c r="C345">
        <v>100</v>
      </c>
      <c r="D345">
        <v>4</v>
      </c>
      <c r="E345">
        <v>33.333333333299997</v>
      </c>
      <c r="F345">
        <v>4</v>
      </c>
      <c r="G345">
        <v>33.333333333299997</v>
      </c>
      <c r="H345">
        <v>3</v>
      </c>
      <c r="I345">
        <v>200</v>
      </c>
      <c r="J345">
        <v>5</v>
      </c>
      <c r="K345">
        <v>-16.666666666699999</v>
      </c>
      <c r="L345">
        <v>5</v>
      </c>
      <c r="M345">
        <v>-16.666666666699999</v>
      </c>
      <c r="N345">
        <v>6</v>
      </c>
      <c r="O345">
        <v>100</v>
      </c>
      <c r="P345">
        <v>6</v>
      </c>
      <c r="Q345">
        <v>200</v>
      </c>
      <c r="R345">
        <v>3</v>
      </c>
      <c r="S345" t="s">
        <v>540</v>
      </c>
    </row>
    <row r="346" spans="1:19" x14ac:dyDescent="0.2">
      <c r="A346" t="s">
        <v>99</v>
      </c>
      <c r="B346" t="s">
        <v>535</v>
      </c>
      <c r="C346">
        <v>0</v>
      </c>
      <c r="D346">
        <v>0</v>
      </c>
      <c r="E346">
        <v>0</v>
      </c>
      <c r="F346">
        <v>0</v>
      </c>
      <c r="G346">
        <v>-100</v>
      </c>
      <c r="H346">
        <v>0</v>
      </c>
      <c r="I346">
        <v>-100</v>
      </c>
      <c r="J346">
        <v>0</v>
      </c>
      <c r="K346">
        <v>0</v>
      </c>
      <c r="L346">
        <v>0</v>
      </c>
      <c r="M346">
        <v>0</v>
      </c>
      <c r="N346">
        <v>0</v>
      </c>
      <c r="O346">
        <v>0</v>
      </c>
      <c r="P346">
        <v>0</v>
      </c>
      <c r="Q346">
        <v>0</v>
      </c>
      <c r="R346">
        <v>3</v>
      </c>
      <c r="S346" t="s">
        <v>540</v>
      </c>
    </row>
    <row r="347" spans="1:19" x14ac:dyDescent="0.2">
      <c r="A347" t="s">
        <v>100</v>
      </c>
      <c r="B347">
        <v>0</v>
      </c>
      <c r="C347">
        <v>0</v>
      </c>
      <c r="D347">
        <v>0</v>
      </c>
      <c r="E347">
        <v>0</v>
      </c>
      <c r="F347">
        <v>0</v>
      </c>
      <c r="G347">
        <v>0</v>
      </c>
      <c r="H347">
        <v>0</v>
      </c>
      <c r="I347">
        <v>0</v>
      </c>
      <c r="J347">
        <v>0</v>
      </c>
      <c r="K347">
        <v>0</v>
      </c>
      <c r="L347">
        <v>0</v>
      </c>
      <c r="M347">
        <v>0</v>
      </c>
      <c r="N347">
        <v>0</v>
      </c>
      <c r="O347">
        <v>0</v>
      </c>
      <c r="P347">
        <v>0</v>
      </c>
      <c r="Q347">
        <v>0</v>
      </c>
      <c r="R347">
        <v>3</v>
      </c>
      <c r="S347" t="s">
        <v>540</v>
      </c>
    </row>
    <row r="348" spans="1:19" x14ac:dyDescent="0.2">
      <c r="A348" t="s">
        <v>101</v>
      </c>
      <c r="B348">
        <v>0</v>
      </c>
      <c r="C348">
        <v>0</v>
      </c>
      <c r="D348">
        <v>0</v>
      </c>
      <c r="E348">
        <v>0</v>
      </c>
      <c r="F348">
        <v>0</v>
      </c>
      <c r="G348">
        <v>0</v>
      </c>
      <c r="H348">
        <v>0</v>
      </c>
      <c r="I348">
        <v>0</v>
      </c>
      <c r="J348">
        <v>0</v>
      </c>
      <c r="K348">
        <v>-100</v>
      </c>
      <c r="L348">
        <v>0</v>
      </c>
      <c r="M348">
        <v>-100</v>
      </c>
      <c r="N348" t="s">
        <v>535</v>
      </c>
      <c r="O348">
        <v>0</v>
      </c>
      <c r="P348" t="s">
        <v>535</v>
      </c>
      <c r="Q348">
        <v>0</v>
      </c>
      <c r="R348">
        <v>3</v>
      </c>
      <c r="S348" t="s">
        <v>540</v>
      </c>
    </row>
    <row r="349" spans="1:19" x14ac:dyDescent="0.2">
      <c r="A349" t="s">
        <v>102</v>
      </c>
      <c r="B349">
        <v>0</v>
      </c>
      <c r="C349">
        <v>0</v>
      </c>
      <c r="D349">
        <v>0</v>
      </c>
      <c r="E349">
        <v>0</v>
      </c>
      <c r="F349">
        <v>0</v>
      </c>
      <c r="G349">
        <v>0</v>
      </c>
      <c r="H349">
        <v>0</v>
      </c>
      <c r="I349">
        <v>0</v>
      </c>
      <c r="J349">
        <v>0</v>
      </c>
      <c r="K349">
        <v>0</v>
      </c>
      <c r="L349">
        <v>0</v>
      </c>
      <c r="M349">
        <v>0</v>
      </c>
      <c r="N349">
        <v>0</v>
      </c>
      <c r="O349">
        <v>0</v>
      </c>
      <c r="P349">
        <v>0</v>
      </c>
      <c r="Q349">
        <v>0</v>
      </c>
      <c r="R349">
        <v>3</v>
      </c>
      <c r="S349" t="s">
        <v>540</v>
      </c>
    </row>
    <row r="350" spans="1:19" x14ac:dyDescent="0.2">
      <c r="A350" t="s">
        <v>103</v>
      </c>
      <c r="B350">
        <v>0</v>
      </c>
      <c r="C350">
        <v>0</v>
      </c>
      <c r="D350">
        <v>0</v>
      </c>
      <c r="E350">
        <v>0</v>
      </c>
      <c r="F350">
        <v>0</v>
      </c>
      <c r="G350">
        <v>0</v>
      </c>
      <c r="H350">
        <v>0</v>
      </c>
      <c r="I350">
        <v>0</v>
      </c>
      <c r="J350" t="s">
        <v>535</v>
      </c>
      <c r="K350">
        <v>0</v>
      </c>
      <c r="L350" t="s">
        <v>535</v>
      </c>
      <c r="M350">
        <v>0</v>
      </c>
      <c r="N350" t="s">
        <v>535</v>
      </c>
      <c r="O350">
        <v>0</v>
      </c>
      <c r="P350" t="s">
        <v>535</v>
      </c>
      <c r="Q350">
        <v>0</v>
      </c>
      <c r="R350">
        <v>3</v>
      </c>
      <c r="S350" t="s">
        <v>540</v>
      </c>
    </row>
    <row r="351" spans="1:19" x14ac:dyDescent="0.2">
      <c r="A351" t="s">
        <v>104</v>
      </c>
      <c r="B351" t="s">
        <v>535</v>
      </c>
      <c r="C351">
        <v>0</v>
      </c>
      <c r="D351" t="s">
        <v>535</v>
      </c>
      <c r="E351">
        <v>0</v>
      </c>
      <c r="F351">
        <v>0</v>
      </c>
      <c r="G351">
        <v>-100</v>
      </c>
      <c r="H351">
        <v>0</v>
      </c>
      <c r="I351">
        <v>0</v>
      </c>
      <c r="J351">
        <v>0</v>
      </c>
      <c r="K351">
        <v>0</v>
      </c>
      <c r="L351">
        <v>0</v>
      </c>
      <c r="M351">
        <v>0</v>
      </c>
      <c r="N351">
        <v>0</v>
      </c>
      <c r="O351">
        <v>0</v>
      </c>
      <c r="P351">
        <v>0</v>
      </c>
      <c r="Q351">
        <v>0</v>
      </c>
      <c r="R351">
        <v>3</v>
      </c>
      <c r="S351" t="s">
        <v>540</v>
      </c>
    </row>
    <row r="352" spans="1:19" x14ac:dyDescent="0.2">
      <c r="A352" t="s">
        <v>105</v>
      </c>
      <c r="B352" t="s">
        <v>535</v>
      </c>
      <c r="C352">
        <v>-50</v>
      </c>
      <c r="D352" t="s">
        <v>535</v>
      </c>
      <c r="E352">
        <v>0</v>
      </c>
      <c r="F352" t="s">
        <v>535</v>
      </c>
      <c r="G352">
        <v>0</v>
      </c>
      <c r="H352" t="s">
        <v>535</v>
      </c>
      <c r="I352">
        <v>-50</v>
      </c>
      <c r="J352">
        <v>0</v>
      </c>
      <c r="K352">
        <v>-100</v>
      </c>
      <c r="L352">
        <v>0</v>
      </c>
      <c r="M352">
        <v>-100</v>
      </c>
      <c r="N352" t="s">
        <v>535</v>
      </c>
      <c r="O352">
        <v>0</v>
      </c>
      <c r="P352" t="s">
        <v>535</v>
      </c>
      <c r="Q352">
        <v>0</v>
      </c>
      <c r="R352">
        <v>3</v>
      </c>
      <c r="S352" t="s">
        <v>540</v>
      </c>
    </row>
    <row r="353" spans="1:19" x14ac:dyDescent="0.2">
      <c r="A353" t="s">
        <v>106</v>
      </c>
      <c r="B353">
        <v>10</v>
      </c>
      <c r="C353">
        <v>0</v>
      </c>
      <c r="D353">
        <v>6</v>
      </c>
      <c r="E353">
        <v>0</v>
      </c>
      <c r="F353">
        <v>10</v>
      </c>
      <c r="G353">
        <v>100</v>
      </c>
      <c r="H353">
        <v>6</v>
      </c>
      <c r="I353">
        <v>100</v>
      </c>
      <c r="J353">
        <v>3</v>
      </c>
      <c r="K353">
        <v>50</v>
      </c>
      <c r="L353">
        <v>3</v>
      </c>
      <c r="M353">
        <v>200</v>
      </c>
      <c r="N353" t="s">
        <v>535</v>
      </c>
      <c r="O353">
        <v>0</v>
      </c>
      <c r="P353" t="s">
        <v>535</v>
      </c>
      <c r="Q353">
        <v>0</v>
      </c>
      <c r="R353">
        <v>3</v>
      </c>
      <c r="S353" t="s">
        <v>540</v>
      </c>
    </row>
    <row r="354" spans="1:19" x14ac:dyDescent="0.2">
      <c r="A354" t="s">
        <v>107</v>
      </c>
      <c r="B354">
        <v>0</v>
      </c>
      <c r="C354">
        <v>0</v>
      </c>
      <c r="D354">
        <v>0</v>
      </c>
      <c r="E354">
        <v>0</v>
      </c>
      <c r="F354">
        <v>0</v>
      </c>
      <c r="G354">
        <v>0</v>
      </c>
      <c r="H354">
        <v>0</v>
      </c>
      <c r="I354">
        <v>0</v>
      </c>
      <c r="J354">
        <v>0</v>
      </c>
      <c r="K354">
        <v>0</v>
      </c>
      <c r="L354">
        <v>0</v>
      </c>
      <c r="M354">
        <v>0</v>
      </c>
      <c r="N354">
        <v>0</v>
      </c>
      <c r="O354">
        <v>0</v>
      </c>
      <c r="P354">
        <v>0</v>
      </c>
      <c r="Q354">
        <v>0</v>
      </c>
      <c r="R354">
        <v>3</v>
      </c>
      <c r="S354" t="s">
        <v>540</v>
      </c>
    </row>
    <row r="355" spans="1:19" x14ac:dyDescent="0.2">
      <c r="A355" t="s">
        <v>108</v>
      </c>
      <c r="B355" t="s">
        <v>535</v>
      </c>
      <c r="C355">
        <v>0</v>
      </c>
      <c r="D355">
        <v>0</v>
      </c>
      <c r="E355">
        <v>-100</v>
      </c>
      <c r="F355" t="s">
        <v>535</v>
      </c>
      <c r="G355">
        <v>-33.333333333299997</v>
      </c>
      <c r="H355" t="s">
        <v>535</v>
      </c>
      <c r="I355">
        <v>0</v>
      </c>
      <c r="J355">
        <v>0</v>
      </c>
      <c r="K355">
        <v>0</v>
      </c>
      <c r="L355">
        <v>0</v>
      </c>
      <c r="M355">
        <v>0</v>
      </c>
      <c r="N355">
        <v>0</v>
      </c>
      <c r="O355">
        <v>0</v>
      </c>
      <c r="P355">
        <v>0</v>
      </c>
      <c r="Q355">
        <v>0</v>
      </c>
      <c r="R355">
        <v>3</v>
      </c>
      <c r="S355" t="s">
        <v>540</v>
      </c>
    </row>
    <row r="356" spans="1:19" x14ac:dyDescent="0.2">
      <c r="A356" t="s">
        <v>109</v>
      </c>
      <c r="B356">
        <v>0</v>
      </c>
      <c r="C356">
        <v>0</v>
      </c>
      <c r="D356">
        <v>0</v>
      </c>
      <c r="E356">
        <v>0</v>
      </c>
      <c r="F356">
        <v>0</v>
      </c>
      <c r="G356">
        <v>0</v>
      </c>
      <c r="H356">
        <v>0</v>
      </c>
      <c r="I356">
        <v>0</v>
      </c>
      <c r="J356">
        <v>0</v>
      </c>
      <c r="K356">
        <v>0</v>
      </c>
      <c r="L356">
        <v>0</v>
      </c>
      <c r="M356">
        <v>0</v>
      </c>
      <c r="N356">
        <v>0</v>
      </c>
      <c r="O356">
        <v>0</v>
      </c>
      <c r="P356">
        <v>0</v>
      </c>
      <c r="Q356">
        <v>0</v>
      </c>
      <c r="R356">
        <v>3</v>
      </c>
      <c r="S356" t="s">
        <v>540</v>
      </c>
    </row>
    <row r="357" spans="1:19" x14ac:dyDescent="0.2">
      <c r="A357" t="s">
        <v>110</v>
      </c>
      <c r="B357">
        <v>0</v>
      </c>
      <c r="C357">
        <v>-100</v>
      </c>
      <c r="D357">
        <v>0</v>
      </c>
      <c r="E357">
        <v>-100</v>
      </c>
      <c r="F357" t="s">
        <v>535</v>
      </c>
      <c r="G357">
        <v>0</v>
      </c>
      <c r="H357" t="s">
        <v>535</v>
      </c>
      <c r="I357">
        <v>0</v>
      </c>
      <c r="J357">
        <v>0</v>
      </c>
      <c r="K357">
        <v>0</v>
      </c>
      <c r="L357">
        <v>0</v>
      </c>
      <c r="M357">
        <v>0</v>
      </c>
      <c r="N357">
        <v>0</v>
      </c>
      <c r="O357">
        <v>0</v>
      </c>
      <c r="P357">
        <v>0</v>
      </c>
      <c r="Q357">
        <v>0</v>
      </c>
      <c r="R357">
        <v>3</v>
      </c>
      <c r="S357" t="s">
        <v>540</v>
      </c>
    </row>
    <row r="358" spans="1:19" x14ac:dyDescent="0.2">
      <c r="A358" t="s">
        <v>111</v>
      </c>
      <c r="B358">
        <v>0</v>
      </c>
      <c r="C358">
        <v>0</v>
      </c>
      <c r="D358">
        <v>0</v>
      </c>
      <c r="E358">
        <v>0</v>
      </c>
      <c r="F358">
        <v>0</v>
      </c>
      <c r="G358">
        <v>0</v>
      </c>
      <c r="H358">
        <v>0</v>
      </c>
      <c r="I358">
        <v>0</v>
      </c>
      <c r="J358">
        <v>0</v>
      </c>
      <c r="K358">
        <v>0</v>
      </c>
      <c r="L358">
        <v>0</v>
      </c>
      <c r="M358">
        <v>0</v>
      </c>
      <c r="N358">
        <v>0</v>
      </c>
      <c r="O358">
        <v>0</v>
      </c>
      <c r="P358">
        <v>0</v>
      </c>
      <c r="Q358">
        <v>0</v>
      </c>
      <c r="R358">
        <v>3</v>
      </c>
      <c r="S358" t="s">
        <v>540</v>
      </c>
    </row>
    <row r="359" spans="1:19" x14ac:dyDescent="0.2">
      <c r="A359" t="s">
        <v>112</v>
      </c>
      <c r="B359" t="s">
        <v>535</v>
      </c>
      <c r="C359">
        <v>-50</v>
      </c>
      <c r="D359" t="s">
        <v>535</v>
      </c>
      <c r="E359">
        <v>-50</v>
      </c>
      <c r="F359" t="s">
        <v>535</v>
      </c>
      <c r="G359">
        <v>100</v>
      </c>
      <c r="H359" t="s">
        <v>535</v>
      </c>
      <c r="I359">
        <v>100</v>
      </c>
      <c r="J359" t="s">
        <v>535</v>
      </c>
      <c r="K359">
        <v>100</v>
      </c>
      <c r="L359" t="s">
        <v>535</v>
      </c>
      <c r="M359">
        <v>100</v>
      </c>
      <c r="N359" t="s">
        <v>535</v>
      </c>
      <c r="O359">
        <v>0</v>
      </c>
      <c r="P359" t="s">
        <v>535</v>
      </c>
      <c r="Q359">
        <v>0</v>
      </c>
      <c r="R359">
        <v>3</v>
      </c>
      <c r="S359" t="s">
        <v>540</v>
      </c>
    </row>
    <row r="360" spans="1:19" x14ac:dyDescent="0.2">
      <c r="A360" t="s">
        <v>113</v>
      </c>
      <c r="B360">
        <v>0</v>
      </c>
      <c r="C360">
        <v>0</v>
      </c>
      <c r="D360">
        <v>0</v>
      </c>
      <c r="E360">
        <v>0</v>
      </c>
      <c r="F360">
        <v>0</v>
      </c>
      <c r="G360">
        <v>0</v>
      </c>
      <c r="H360">
        <v>0</v>
      </c>
      <c r="I360">
        <v>0</v>
      </c>
      <c r="J360">
        <v>0</v>
      </c>
      <c r="K360">
        <v>0</v>
      </c>
      <c r="L360">
        <v>0</v>
      </c>
      <c r="M360">
        <v>0</v>
      </c>
      <c r="N360">
        <v>0</v>
      </c>
      <c r="O360">
        <v>0</v>
      </c>
      <c r="P360">
        <v>0</v>
      </c>
      <c r="Q360">
        <v>0</v>
      </c>
      <c r="R360">
        <v>3</v>
      </c>
      <c r="S360" t="s">
        <v>540</v>
      </c>
    </row>
    <row r="361" spans="1:19" x14ac:dyDescent="0.2">
      <c r="A361" t="s">
        <v>114</v>
      </c>
      <c r="B361">
        <v>4</v>
      </c>
      <c r="C361">
        <v>0</v>
      </c>
      <c r="D361">
        <v>4</v>
      </c>
      <c r="E361">
        <v>33.333333333299997</v>
      </c>
      <c r="F361">
        <v>4</v>
      </c>
      <c r="G361">
        <v>-33.333333333299997</v>
      </c>
      <c r="H361">
        <v>3</v>
      </c>
      <c r="I361">
        <v>-40</v>
      </c>
      <c r="J361" t="s">
        <v>535</v>
      </c>
      <c r="K361">
        <v>-50</v>
      </c>
      <c r="L361" t="s">
        <v>535</v>
      </c>
      <c r="M361">
        <v>-50</v>
      </c>
      <c r="N361">
        <v>4</v>
      </c>
      <c r="O361">
        <v>0</v>
      </c>
      <c r="P361">
        <v>4</v>
      </c>
      <c r="Q361">
        <v>0</v>
      </c>
      <c r="R361">
        <v>3</v>
      </c>
      <c r="S361" t="s">
        <v>540</v>
      </c>
    </row>
    <row r="362" spans="1:19" x14ac:dyDescent="0.2">
      <c r="A362" t="s">
        <v>115</v>
      </c>
      <c r="B362">
        <v>0</v>
      </c>
      <c r="C362">
        <v>0</v>
      </c>
      <c r="D362">
        <v>0</v>
      </c>
      <c r="E362">
        <v>0</v>
      </c>
      <c r="F362">
        <v>0</v>
      </c>
      <c r="G362">
        <v>0</v>
      </c>
      <c r="H362">
        <v>0</v>
      </c>
      <c r="I362">
        <v>0</v>
      </c>
      <c r="J362">
        <v>0</v>
      </c>
      <c r="K362">
        <v>-100</v>
      </c>
      <c r="L362">
        <v>0</v>
      </c>
      <c r="M362">
        <v>-100</v>
      </c>
      <c r="N362" t="s">
        <v>535</v>
      </c>
      <c r="O362">
        <v>-66.666666666699996</v>
      </c>
      <c r="P362" t="s">
        <v>535</v>
      </c>
      <c r="Q362">
        <v>-50</v>
      </c>
      <c r="R362">
        <v>3</v>
      </c>
      <c r="S362" t="s">
        <v>540</v>
      </c>
    </row>
    <row r="363" spans="1:19" x14ac:dyDescent="0.2">
      <c r="A363" t="s">
        <v>116</v>
      </c>
      <c r="B363">
        <v>7</v>
      </c>
      <c r="C363">
        <v>-41.666666666700003</v>
      </c>
      <c r="D363">
        <v>4</v>
      </c>
      <c r="E363">
        <v>-42.857142857100001</v>
      </c>
      <c r="F363">
        <v>12</v>
      </c>
      <c r="G363">
        <v>100</v>
      </c>
      <c r="H363">
        <v>7</v>
      </c>
      <c r="I363" t="s">
        <v>536</v>
      </c>
      <c r="J363">
        <v>8</v>
      </c>
      <c r="K363">
        <v>60</v>
      </c>
      <c r="L363">
        <v>8</v>
      </c>
      <c r="M363">
        <v>60</v>
      </c>
      <c r="N363">
        <v>5</v>
      </c>
      <c r="O363" t="s">
        <v>536</v>
      </c>
      <c r="P363">
        <v>5</v>
      </c>
      <c r="Q363" t="s">
        <v>536</v>
      </c>
      <c r="R363">
        <v>3</v>
      </c>
      <c r="S363" t="s">
        <v>540</v>
      </c>
    </row>
    <row r="364" spans="1:19" x14ac:dyDescent="0.2">
      <c r="A364" t="s">
        <v>117</v>
      </c>
      <c r="B364">
        <v>17</v>
      </c>
      <c r="C364">
        <v>-26.086956521699999</v>
      </c>
      <c r="D364">
        <v>10</v>
      </c>
      <c r="E364">
        <v>-41.176470588199997</v>
      </c>
      <c r="F364">
        <v>23</v>
      </c>
      <c r="G364">
        <v>27.777777777800001</v>
      </c>
      <c r="H364">
        <v>17</v>
      </c>
      <c r="I364">
        <v>88.888888888899999</v>
      </c>
      <c r="J364" t="s">
        <v>535</v>
      </c>
      <c r="K364">
        <v>-50</v>
      </c>
      <c r="L364" t="s">
        <v>535</v>
      </c>
      <c r="M364">
        <v>0</v>
      </c>
      <c r="N364" t="s">
        <v>535</v>
      </c>
      <c r="O364">
        <v>0</v>
      </c>
      <c r="P364" t="s">
        <v>535</v>
      </c>
      <c r="Q364">
        <v>-50</v>
      </c>
      <c r="R364">
        <v>3</v>
      </c>
      <c r="S364" t="s">
        <v>540</v>
      </c>
    </row>
    <row r="365" spans="1:19" x14ac:dyDescent="0.2">
      <c r="A365" t="s">
        <v>118</v>
      </c>
      <c r="B365" t="s">
        <v>535</v>
      </c>
      <c r="C365">
        <v>100</v>
      </c>
      <c r="D365" t="s">
        <v>535</v>
      </c>
      <c r="E365">
        <v>0</v>
      </c>
      <c r="F365" t="s">
        <v>535</v>
      </c>
      <c r="G365">
        <v>-66.666666666699996</v>
      </c>
      <c r="H365" t="s">
        <v>535</v>
      </c>
      <c r="I365">
        <v>0</v>
      </c>
      <c r="J365" t="s">
        <v>535</v>
      </c>
      <c r="K365">
        <v>-33.333333333299997</v>
      </c>
      <c r="L365" t="s">
        <v>535</v>
      </c>
      <c r="M365">
        <v>-50</v>
      </c>
      <c r="N365">
        <v>3</v>
      </c>
      <c r="O365">
        <v>0</v>
      </c>
      <c r="P365" t="s">
        <v>535</v>
      </c>
      <c r="Q365">
        <v>-33.333333333299997</v>
      </c>
      <c r="R365">
        <v>3</v>
      </c>
      <c r="S365" t="s">
        <v>540</v>
      </c>
    </row>
    <row r="366" spans="1:19" x14ac:dyDescent="0.2">
      <c r="A366" t="s">
        <v>119</v>
      </c>
      <c r="B366">
        <v>9</v>
      </c>
      <c r="C366">
        <v>0</v>
      </c>
      <c r="D366">
        <v>7</v>
      </c>
      <c r="E366">
        <v>75</v>
      </c>
      <c r="F366">
        <v>9</v>
      </c>
      <c r="G366">
        <v>28.571428571399998</v>
      </c>
      <c r="H366">
        <v>4</v>
      </c>
      <c r="I366">
        <v>33.333333333299997</v>
      </c>
      <c r="J366">
        <v>11</v>
      </c>
      <c r="K366">
        <v>0</v>
      </c>
      <c r="L366">
        <v>10</v>
      </c>
      <c r="M366">
        <v>-9.0909090909000003</v>
      </c>
      <c r="N366">
        <v>11</v>
      </c>
      <c r="O366">
        <v>22.222222222199999</v>
      </c>
      <c r="P366">
        <v>11</v>
      </c>
      <c r="Q366" t="s">
        <v>536</v>
      </c>
      <c r="R366">
        <v>3</v>
      </c>
      <c r="S366" t="s">
        <v>540</v>
      </c>
    </row>
    <row r="367" spans="1:19" x14ac:dyDescent="0.2">
      <c r="A367" t="s">
        <v>120</v>
      </c>
      <c r="B367" t="s">
        <v>535</v>
      </c>
      <c r="C367">
        <v>-50</v>
      </c>
      <c r="D367" t="s">
        <v>535</v>
      </c>
      <c r="E367">
        <v>0</v>
      </c>
      <c r="F367" t="s">
        <v>535</v>
      </c>
      <c r="G367">
        <v>-60</v>
      </c>
      <c r="H367">
        <v>0</v>
      </c>
      <c r="I367">
        <v>-100</v>
      </c>
      <c r="J367">
        <v>4</v>
      </c>
      <c r="K367">
        <v>33.333333333299997</v>
      </c>
      <c r="L367">
        <v>4</v>
      </c>
      <c r="M367">
        <v>33.333333333299997</v>
      </c>
      <c r="N367">
        <v>3</v>
      </c>
      <c r="O367">
        <v>0</v>
      </c>
      <c r="P367">
        <v>3</v>
      </c>
      <c r="Q367">
        <v>50</v>
      </c>
      <c r="R367">
        <v>3</v>
      </c>
      <c r="S367" t="s">
        <v>540</v>
      </c>
    </row>
    <row r="368" spans="1:19" x14ac:dyDescent="0.2">
      <c r="A368" t="s">
        <v>121</v>
      </c>
      <c r="B368" t="s">
        <v>535</v>
      </c>
      <c r="C368">
        <v>0</v>
      </c>
      <c r="D368" t="s">
        <v>535</v>
      </c>
      <c r="E368">
        <v>0</v>
      </c>
      <c r="F368">
        <v>0</v>
      </c>
      <c r="G368">
        <v>-100</v>
      </c>
      <c r="H368">
        <v>0</v>
      </c>
      <c r="I368">
        <v>-100</v>
      </c>
      <c r="J368" t="s">
        <v>535</v>
      </c>
      <c r="K368">
        <v>0</v>
      </c>
      <c r="L368" t="s">
        <v>535</v>
      </c>
      <c r="M368">
        <v>0</v>
      </c>
      <c r="N368">
        <v>0</v>
      </c>
      <c r="O368">
        <v>-100</v>
      </c>
      <c r="P368">
        <v>0</v>
      </c>
      <c r="Q368">
        <v>-100</v>
      </c>
      <c r="R368">
        <v>3</v>
      </c>
      <c r="S368" t="s">
        <v>540</v>
      </c>
    </row>
    <row r="369" spans="1:19" x14ac:dyDescent="0.2">
      <c r="A369" t="s">
        <v>122</v>
      </c>
      <c r="B369">
        <v>0</v>
      </c>
      <c r="C369">
        <v>0</v>
      </c>
      <c r="D369">
        <v>0</v>
      </c>
      <c r="E369">
        <v>0</v>
      </c>
      <c r="F369">
        <v>0</v>
      </c>
      <c r="G369">
        <v>0</v>
      </c>
      <c r="H369">
        <v>0</v>
      </c>
      <c r="I369">
        <v>0</v>
      </c>
      <c r="J369">
        <v>0</v>
      </c>
      <c r="K369">
        <v>0</v>
      </c>
      <c r="L369">
        <v>0</v>
      </c>
      <c r="M369">
        <v>0</v>
      </c>
      <c r="N369">
        <v>0</v>
      </c>
      <c r="O369">
        <v>0</v>
      </c>
      <c r="P369">
        <v>0</v>
      </c>
      <c r="Q369">
        <v>0</v>
      </c>
      <c r="R369">
        <v>3</v>
      </c>
      <c r="S369" t="s">
        <v>540</v>
      </c>
    </row>
    <row r="370" spans="1:19" x14ac:dyDescent="0.2">
      <c r="A370" t="s">
        <v>123</v>
      </c>
      <c r="B370">
        <v>0</v>
      </c>
      <c r="C370">
        <v>0</v>
      </c>
      <c r="D370">
        <v>0</v>
      </c>
      <c r="E370">
        <v>0</v>
      </c>
      <c r="F370">
        <v>0</v>
      </c>
      <c r="G370">
        <v>0</v>
      </c>
      <c r="H370">
        <v>0</v>
      </c>
      <c r="I370">
        <v>0</v>
      </c>
      <c r="J370">
        <v>0</v>
      </c>
      <c r="K370">
        <v>0</v>
      </c>
      <c r="L370">
        <v>0</v>
      </c>
      <c r="M370">
        <v>0</v>
      </c>
      <c r="N370">
        <v>0</v>
      </c>
      <c r="O370">
        <v>0</v>
      </c>
      <c r="P370">
        <v>0</v>
      </c>
      <c r="Q370">
        <v>0</v>
      </c>
      <c r="R370">
        <v>3</v>
      </c>
      <c r="S370" t="s">
        <v>540</v>
      </c>
    </row>
    <row r="371" spans="1:19" x14ac:dyDescent="0.2">
      <c r="A371" t="s">
        <v>124</v>
      </c>
      <c r="B371">
        <v>0</v>
      </c>
      <c r="C371">
        <v>0</v>
      </c>
      <c r="D371">
        <v>0</v>
      </c>
      <c r="E371">
        <v>0</v>
      </c>
      <c r="F371">
        <v>0</v>
      </c>
      <c r="G371">
        <v>-100</v>
      </c>
      <c r="H371">
        <v>0</v>
      </c>
      <c r="I371">
        <v>0</v>
      </c>
      <c r="J371">
        <v>0</v>
      </c>
      <c r="K371">
        <v>0</v>
      </c>
      <c r="L371">
        <v>0</v>
      </c>
      <c r="M371">
        <v>0</v>
      </c>
      <c r="N371">
        <v>0</v>
      </c>
      <c r="O371">
        <v>0</v>
      </c>
      <c r="P371">
        <v>0</v>
      </c>
      <c r="Q371">
        <v>0</v>
      </c>
      <c r="R371">
        <v>3</v>
      </c>
      <c r="S371" t="s">
        <v>540</v>
      </c>
    </row>
    <row r="372" spans="1:19" x14ac:dyDescent="0.2">
      <c r="A372" t="s">
        <v>125</v>
      </c>
      <c r="B372">
        <v>0</v>
      </c>
      <c r="C372">
        <v>0</v>
      </c>
      <c r="D372">
        <v>0</v>
      </c>
      <c r="E372">
        <v>0</v>
      </c>
      <c r="F372">
        <v>0</v>
      </c>
      <c r="G372">
        <v>-100</v>
      </c>
      <c r="H372">
        <v>0</v>
      </c>
      <c r="I372">
        <v>-100</v>
      </c>
      <c r="J372">
        <v>0</v>
      </c>
      <c r="K372">
        <v>0</v>
      </c>
      <c r="L372">
        <v>0</v>
      </c>
      <c r="M372">
        <v>0</v>
      </c>
      <c r="N372">
        <v>0</v>
      </c>
      <c r="O372">
        <v>0</v>
      </c>
      <c r="P372">
        <v>0</v>
      </c>
      <c r="Q372">
        <v>0</v>
      </c>
      <c r="R372">
        <v>3</v>
      </c>
      <c r="S372" t="s">
        <v>540</v>
      </c>
    </row>
    <row r="373" spans="1:19" x14ac:dyDescent="0.2">
      <c r="A373" t="s">
        <v>126</v>
      </c>
      <c r="B373">
        <v>0</v>
      </c>
      <c r="C373">
        <v>0</v>
      </c>
      <c r="D373">
        <v>0</v>
      </c>
      <c r="E373">
        <v>0</v>
      </c>
      <c r="F373">
        <v>0</v>
      </c>
      <c r="G373">
        <v>0</v>
      </c>
      <c r="H373">
        <v>0</v>
      </c>
      <c r="I373">
        <v>0</v>
      </c>
      <c r="J373">
        <v>0</v>
      </c>
      <c r="K373">
        <v>0</v>
      </c>
      <c r="L373">
        <v>0</v>
      </c>
      <c r="M373">
        <v>0</v>
      </c>
      <c r="N373">
        <v>0</v>
      </c>
      <c r="O373">
        <v>0</v>
      </c>
      <c r="P373">
        <v>0</v>
      </c>
      <c r="Q373">
        <v>0</v>
      </c>
      <c r="R373">
        <v>3</v>
      </c>
      <c r="S373" t="s">
        <v>540</v>
      </c>
    </row>
    <row r="374" spans="1:19" x14ac:dyDescent="0.2">
      <c r="A374" t="s">
        <v>127</v>
      </c>
      <c r="B374" t="s">
        <v>535</v>
      </c>
      <c r="C374">
        <v>0</v>
      </c>
      <c r="D374" t="s">
        <v>535</v>
      </c>
      <c r="E374">
        <v>0</v>
      </c>
      <c r="F374" t="s">
        <v>535</v>
      </c>
      <c r="G374">
        <v>-75</v>
      </c>
      <c r="H374" t="s">
        <v>535</v>
      </c>
      <c r="I374">
        <v>0</v>
      </c>
      <c r="J374">
        <v>5</v>
      </c>
      <c r="K374">
        <v>25</v>
      </c>
      <c r="L374">
        <v>4</v>
      </c>
      <c r="M374">
        <v>33.333333333299997</v>
      </c>
      <c r="N374">
        <v>4</v>
      </c>
      <c r="O374">
        <v>0</v>
      </c>
      <c r="P374">
        <v>3</v>
      </c>
      <c r="Q374">
        <v>-25</v>
      </c>
      <c r="R374">
        <v>3</v>
      </c>
      <c r="S374" t="s">
        <v>540</v>
      </c>
    </row>
    <row r="375" spans="1:19" x14ac:dyDescent="0.2">
      <c r="A375" t="s">
        <v>128</v>
      </c>
      <c r="B375">
        <v>3</v>
      </c>
      <c r="C375">
        <v>0</v>
      </c>
      <c r="D375">
        <v>3</v>
      </c>
      <c r="E375">
        <v>0</v>
      </c>
      <c r="F375">
        <v>3</v>
      </c>
      <c r="G375">
        <v>0</v>
      </c>
      <c r="H375">
        <v>0</v>
      </c>
      <c r="I375">
        <v>-100</v>
      </c>
      <c r="J375">
        <v>3</v>
      </c>
      <c r="K375">
        <v>-62.5</v>
      </c>
      <c r="L375">
        <v>3</v>
      </c>
      <c r="M375">
        <v>-57.142857142899999</v>
      </c>
      <c r="N375">
        <v>8</v>
      </c>
      <c r="O375">
        <v>60</v>
      </c>
      <c r="P375">
        <v>7</v>
      </c>
      <c r="Q375">
        <v>133.3333333333</v>
      </c>
      <c r="R375">
        <v>3</v>
      </c>
      <c r="S375" t="s">
        <v>540</v>
      </c>
    </row>
    <row r="376" spans="1:19" x14ac:dyDescent="0.2">
      <c r="A376" t="s">
        <v>129</v>
      </c>
      <c r="B376">
        <v>0</v>
      </c>
      <c r="C376">
        <v>0</v>
      </c>
      <c r="D376">
        <v>0</v>
      </c>
      <c r="E376">
        <v>0</v>
      </c>
      <c r="F376">
        <v>0</v>
      </c>
      <c r="G376">
        <v>0</v>
      </c>
      <c r="H376">
        <v>0</v>
      </c>
      <c r="I376">
        <v>0</v>
      </c>
      <c r="J376">
        <v>0</v>
      </c>
      <c r="K376">
        <v>0</v>
      </c>
      <c r="L376">
        <v>0</v>
      </c>
      <c r="M376">
        <v>0</v>
      </c>
      <c r="N376">
        <v>0</v>
      </c>
      <c r="O376">
        <v>0</v>
      </c>
      <c r="P376">
        <v>0</v>
      </c>
      <c r="Q376">
        <v>0</v>
      </c>
      <c r="R376">
        <v>3</v>
      </c>
      <c r="S376" t="s">
        <v>540</v>
      </c>
    </row>
    <row r="377" spans="1:19" x14ac:dyDescent="0.2">
      <c r="A377" t="s">
        <v>130</v>
      </c>
      <c r="B377">
        <v>0</v>
      </c>
      <c r="C377">
        <v>0</v>
      </c>
      <c r="D377">
        <v>0</v>
      </c>
      <c r="E377">
        <v>0</v>
      </c>
      <c r="F377">
        <v>0</v>
      </c>
      <c r="G377">
        <v>-100</v>
      </c>
      <c r="H377">
        <v>0</v>
      </c>
      <c r="I377">
        <v>-100</v>
      </c>
      <c r="J377">
        <v>0</v>
      </c>
      <c r="K377">
        <v>0</v>
      </c>
      <c r="L377">
        <v>0</v>
      </c>
      <c r="M377">
        <v>0</v>
      </c>
      <c r="N377">
        <v>0</v>
      </c>
      <c r="O377">
        <v>0</v>
      </c>
      <c r="P377">
        <v>0</v>
      </c>
      <c r="Q377">
        <v>0</v>
      </c>
      <c r="R377">
        <v>3</v>
      </c>
      <c r="S377" t="s">
        <v>540</v>
      </c>
    </row>
    <row r="378" spans="1:19" x14ac:dyDescent="0.2">
      <c r="A378" t="s">
        <v>131</v>
      </c>
      <c r="B378">
        <v>4</v>
      </c>
      <c r="C378">
        <v>33.333333333299997</v>
      </c>
      <c r="D378" t="s">
        <v>535</v>
      </c>
      <c r="E378">
        <v>-50</v>
      </c>
      <c r="F378">
        <v>3</v>
      </c>
      <c r="G378">
        <v>0</v>
      </c>
      <c r="H378" t="s">
        <v>535</v>
      </c>
      <c r="I378">
        <v>0</v>
      </c>
      <c r="J378">
        <v>7</v>
      </c>
      <c r="K378">
        <v>-41.666666666700003</v>
      </c>
      <c r="L378">
        <v>6</v>
      </c>
      <c r="M378">
        <v>-33.333333333299997</v>
      </c>
      <c r="N378">
        <v>12</v>
      </c>
      <c r="O378">
        <v>50</v>
      </c>
      <c r="P378">
        <v>9</v>
      </c>
      <c r="Q378">
        <v>28.571428571399998</v>
      </c>
      <c r="R378">
        <v>3</v>
      </c>
      <c r="S378" t="s">
        <v>540</v>
      </c>
    </row>
    <row r="379" spans="1:19" x14ac:dyDescent="0.2">
      <c r="A379" t="s">
        <v>132</v>
      </c>
      <c r="B379" t="s">
        <v>535</v>
      </c>
      <c r="C379">
        <v>0</v>
      </c>
      <c r="D379" t="s">
        <v>535</v>
      </c>
      <c r="E379">
        <v>0</v>
      </c>
      <c r="F379">
        <v>0</v>
      </c>
      <c r="G379">
        <v>-100</v>
      </c>
      <c r="H379">
        <v>0</v>
      </c>
      <c r="I379">
        <v>-100</v>
      </c>
      <c r="J379" t="s">
        <v>535</v>
      </c>
      <c r="K379">
        <v>-33.333333333299997</v>
      </c>
      <c r="L379" t="s">
        <v>535</v>
      </c>
      <c r="M379">
        <v>-66.666666666699996</v>
      </c>
      <c r="N379">
        <v>3</v>
      </c>
      <c r="O379">
        <v>0</v>
      </c>
      <c r="P379">
        <v>3</v>
      </c>
      <c r="Q379">
        <v>0</v>
      </c>
      <c r="R379">
        <v>3</v>
      </c>
      <c r="S379" t="s">
        <v>540</v>
      </c>
    </row>
    <row r="380" spans="1:19" x14ac:dyDescent="0.2">
      <c r="A380" t="s">
        <v>133</v>
      </c>
      <c r="B380" t="s">
        <v>535</v>
      </c>
      <c r="C380">
        <v>0</v>
      </c>
      <c r="D380" t="s">
        <v>535</v>
      </c>
      <c r="E380">
        <v>0</v>
      </c>
      <c r="F380">
        <v>0</v>
      </c>
      <c r="G380">
        <v>0</v>
      </c>
      <c r="H380">
        <v>0</v>
      </c>
      <c r="I380">
        <v>0</v>
      </c>
      <c r="J380" t="s">
        <v>535</v>
      </c>
      <c r="K380">
        <v>0</v>
      </c>
      <c r="L380">
        <v>0</v>
      </c>
      <c r="M380">
        <v>-100</v>
      </c>
      <c r="N380" t="s">
        <v>535</v>
      </c>
      <c r="O380">
        <v>0</v>
      </c>
      <c r="P380" t="s">
        <v>535</v>
      </c>
      <c r="Q380">
        <v>0</v>
      </c>
      <c r="R380">
        <v>3</v>
      </c>
      <c r="S380" t="s">
        <v>540</v>
      </c>
    </row>
    <row r="381" spans="1:19" x14ac:dyDescent="0.2">
      <c r="A381" t="s">
        <v>134</v>
      </c>
      <c r="B381">
        <v>4</v>
      </c>
      <c r="C381">
        <v>33.333333333299997</v>
      </c>
      <c r="D381">
        <v>3</v>
      </c>
      <c r="E381">
        <v>0</v>
      </c>
      <c r="F381">
        <v>3</v>
      </c>
      <c r="G381">
        <v>200</v>
      </c>
      <c r="H381">
        <v>3</v>
      </c>
      <c r="I381">
        <v>200</v>
      </c>
      <c r="J381" t="s">
        <v>535</v>
      </c>
      <c r="K381">
        <v>-66.666666666699996</v>
      </c>
      <c r="L381" t="s">
        <v>535</v>
      </c>
      <c r="M381">
        <v>-50</v>
      </c>
      <c r="N381">
        <v>3</v>
      </c>
      <c r="O381">
        <v>50</v>
      </c>
      <c r="P381" t="s">
        <v>535</v>
      </c>
      <c r="Q381">
        <v>100</v>
      </c>
      <c r="R381">
        <v>3</v>
      </c>
      <c r="S381" t="s">
        <v>540</v>
      </c>
    </row>
    <row r="382" spans="1:19" x14ac:dyDescent="0.2">
      <c r="A382" t="s">
        <v>135</v>
      </c>
      <c r="B382" t="s">
        <v>535</v>
      </c>
      <c r="C382">
        <v>0</v>
      </c>
      <c r="D382" t="s">
        <v>535</v>
      </c>
      <c r="E382">
        <v>0</v>
      </c>
      <c r="F382">
        <v>0</v>
      </c>
      <c r="G382">
        <v>-100</v>
      </c>
      <c r="H382">
        <v>0</v>
      </c>
      <c r="I382">
        <v>-100</v>
      </c>
      <c r="J382">
        <v>0</v>
      </c>
      <c r="K382">
        <v>-100</v>
      </c>
      <c r="L382">
        <v>0</v>
      </c>
      <c r="M382">
        <v>-100</v>
      </c>
      <c r="N382" t="s">
        <v>535</v>
      </c>
      <c r="O382">
        <v>100</v>
      </c>
      <c r="P382" t="s">
        <v>535</v>
      </c>
      <c r="Q382">
        <v>100</v>
      </c>
      <c r="R382">
        <v>3</v>
      </c>
      <c r="S382" t="s">
        <v>540</v>
      </c>
    </row>
    <row r="383" spans="1:19" x14ac:dyDescent="0.2">
      <c r="A383" t="s">
        <v>136</v>
      </c>
      <c r="B383">
        <v>0</v>
      </c>
      <c r="C383">
        <v>0</v>
      </c>
      <c r="D383">
        <v>0</v>
      </c>
      <c r="E383">
        <v>0</v>
      </c>
      <c r="F383">
        <v>0</v>
      </c>
      <c r="G383">
        <v>0</v>
      </c>
      <c r="H383">
        <v>0</v>
      </c>
      <c r="I383">
        <v>0</v>
      </c>
      <c r="J383">
        <v>0</v>
      </c>
      <c r="K383">
        <v>0</v>
      </c>
      <c r="L383">
        <v>0</v>
      </c>
      <c r="M383">
        <v>0</v>
      </c>
      <c r="N383">
        <v>0</v>
      </c>
      <c r="O383">
        <v>0</v>
      </c>
      <c r="P383">
        <v>0</v>
      </c>
      <c r="Q383">
        <v>0</v>
      </c>
      <c r="R383">
        <v>3</v>
      </c>
      <c r="S383" t="s">
        <v>540</v>
      </c>
    </row>
    <row r="384" spans="1:19" x14ac:dyDescent="0.2">
      <c r="A384" t="s">
        <v>137</v>
      </c>
      <c r="B384">
        <v>4</v>
      </c>
      <c r="C384">
        <v>-42.857142857100001</v>
      </c>
      <c r="D384">
        <v>3</v>
      </c>
      <c r="E384">
        <v>-50</v>
      </c>
      <c r="F384">
        <v>7</v>
      </c>
      <c r="G384">
        <v>75</v>
      </c>
      <c r="H384">
        <v>6</v>
      </c>
      <c r="I384">
        <v>0</v>
      </c>
      <c r="J384">
        <v>4</v>
      </c>
      <c r="K384">
        <v>-42.857142857100001</v>
      </c>
      <c r="L384">
        <v>4</v>
      </c>
      <c r="M384">
        <v>-42.857142857100001</v>
      </c>
      <c r="N384">
        <v>7</v>
      </c>
      <c r="O384" t="s">
        <v>536</v>
      </c>
      <c r="P384">
        <v>7</v>
      </c>
      <c r="Q384" t="s">
        <v>536</v>
      </c>
      <c r="R384">
        <v>3</v>
      </c>
      <c r="S384" t="s">
        <v>540</v>
      </c>
    </row>
    <row r="385" spans="1:19" x14ac:dyDescent="0.2">
      <c r="A385" t="s">
        <v>138</v>
      </c>
      <c r="B385" t="s">
        <v>535</v>
      </c>
      <c r="C385">
        <v>-50</v>
      </c>
      <c r="D385">
        <v>0</v>
      </c>
      <c r="E385">
        <v>-100</v>
      </c>
      <c r="F385" t="s">
        <v>535</v>
      </c>
      <c r="G385">
        <v>0</v>
      </c>
      <c r="H385" t="s">
        <v>535</v>
      </c>
      <c r="I385">
        <v>0</v>
      </c>
      <c r="J385" t="s">
        <v>535</v>
      </c>
      <c r="K385">
        <v>0</v>
      </c>
      <c r="L385">
        <v>0</v>
      </c>
      <c r="M385">
        <v>-100</v>
      </c>
      <c r="N385" t="s">
        <v>535</v>
      </c>
      <c r="O385">
        <v>0</v>
      </c>
      <c r="P385" t="s">
        <v>535</v>
      </c>
      <c r="Q385">
        <v>0</v>
      </c>
      <c r="R385">
        <v>3</v>
      </c>
      <c r="S385" t="s">
        <v>540</v>
      </c>
    </row>
    <row r="386" spans="1:19" x14ac:dyDescent="0.2">
      <c r="A386" t="s">
        <v>139</v>
      </c>
      <c r="B386" t="s">
        <v>535</v>
      </c>
      <c r="C386">
        <v>0</v>
      </c>
      <c r="D386" t="s">
        <v>535</v>
      </c>
      <c r="E386">
        <v>0</v>
      </c>
      <c r="F386">
        <v>0</v>
      </c>
      <c r="G386">
        <v>-100</v>
      </c>
      <c r="H386">
        <v>0</v>
      </c>
      <c r="I386">
        <v>-100</v>
      </c>
      <c r="J386">
        <v>0</v>
      </c>
      <c r="K386">
        <v>0</v>
      </c>
      <c r="L386">
        <v>0</v>
      </c>
      <c r="M386">
        <v>0</v>
      </c>
      <c r="N386">
        <v>0</v>
      </c>
      <c r="O386">
        <v>0</v>
      </c>
      <c r="P386">
        <v>0</v>
      </c>
      <c r="Q386">
        <v>0</v>
      </c>
      <c r="R386">
        <v>3</v>
      </c>
      <c r="S386" t="s">
        <v>540</v>
      </c>
    </row>
    <row r="387" spans="1:19" x14ac:dyDescent="0.2">
      <c r="A387" t="s">
        <v>140</v>
      </c>
      <c r="B387" t="s">
        <v>535</v>
      </c>
      <c r="C387">
        <v>-33.333333333299997</v>
      </c>
      <c r="D387" t="s">
        <v>535</v>
      </c>
      <c r="E387">
        <v>-33.333333333299997</v>
      </c>
      <c r="F387">
        <v>3</v>
      </c>
      <c r="G387">
        <v>0</v>
      </c>
      <c r="H387">
        <v>3</v>
      </c>
      <c r="I387">
        <v>0</v>
      </c>
      <c r="J387" t="s">
        <v>535</v>
      </c>
      <c r="K387">
        <v>0</v>
      </c>
      <c r="L387" t="s">
        <v>535</v>
      </c>
      <c r="M387">
        <v>0</v>
      </c>
      <c r="N387" t="s">
        <v>535</v>
      </c>
      <c r="O387">
        <v>0</v>
      </c>
      <c r="P387" t="s">
        <v>535</v>
      </c>
      <c r="Q387">
        <v>0</v>
      </c>
      <c r="R387">
        <v>3</v>
      </c>
      <c r="S387" t="s">
        <v>540</v>
      </c>
    </row>
    <row r="388" spans="1:19" x14ac:dyDescent="0.2">
      <c r="A388" t="s">
        <v>141</v>
      </c>
      <c r="B388">
        <v>0</v>
      </c>
      <c r="C388">
        <v>0</v>
      </c>
      <c r="D388">
        <v>0</v>
      </c>
      <c r="E388">
        <v>0</v>
      </c>
      <c r="F388">
        <v>0</v>
      </c>
      <c r="G388">
        <v>0</v>
      </c>
      <c r="H388">
        <v>0</v>
      </c>
      <c r="I388">
        <v>0</v>
      </c>
      <c r="J388">
        <v>0</v>
      </c>
      <c r="K388">
        <v>0</v>
      </c>
      <c r="L388">
        <v>0</v>
      </c>
      <c r="M388">
        <v>0</v>
      </c>
      <c r="N388">
        <v>0</v>
      </c>
      <c r="O388">
        <v>0</v>
      </c>
      <c r="P388">
        <v>0</v>
      </c>
      <c r="Q388">
        <v>0</v>
      </c>
      <c r="R388">
        <v>3</v>
      </c>
      <c r="S388" t="s">
        <v>540</v>
      </c>
    </row>
    <row r="389" spans="1:19" x14ac:dyDescent="0.2">
      <c r="A389" t="s">
        <v>142</v>
      </c>
      <c r="B389" t="s">
        <v>535</v>
      </c>
      <c r="C389">
        <v>0</v>
      </c>
      <c r="D389" t="s">
        <v>535</v>
      </c>
      <c r="E389">
        <v>0</v>
      </c>
      <c r="F389">
        <v>0</v>
      </c>
      <c r="G389">
        <v>0</v>
      </c>
      <c r="H389">
        <v>0</v>
      </c>
      <c r="I389">
        <v>0</v>
      </c>
      <c r="J389">
        <v>0</v>
      </c>
      <c r="K389">
        <v>-100</v>
      </c>
      <c r="L389">
        <v>0</v>
      </c>
      <c r="M389">
        <v>-100</v>
      </c>
      <c r="N389">
        <v>3</v>
      </c>
      <c r="O389">
        <v>200</v>
      </c>
      <c r="P389" t="s">
        <v>535</v>
      </c>
      <c r="Q389">
        <v>0</v>
      </c>
      <c r="R389">
        <v>3</v>
      </c>
      <c r="S389" t="s">
        <v>540</v>
      </c>
    </row>
    <row r="390" spans="1:19" x14ac:dyDescent="0.2">
      <c r="A390" t="s">
        <v>143</v>
      </c>
      <c r="B390">
        <v>8</v>
      </c>
      <c r="C390">
        <v>-11.1111111111</v>
      </c>
      <c r="D390">
        <v>4</v>
      </c>
      <c r="E390">
        <v>-33.333333333299997</v>
      </c>
      <c r="F390">
        <v>9</v>
      </c>
      <c r="G390" t="s">
        <v>536</v>
      </c>
      <c r="H390">
        <v>6</v>
      </c>
      <c r="I390" t="s">
        <v>536</v>
      </c>
      <c r="J390">
        <v>0</v>
      </c>
      <c r="K390">
        <v>0</v>
      </c>
      <c r="L390">
        <v>0</v>
      </c>
      <c r="M390">
        <v>0</v>
      </c>
      <c r="N390">
        <v>0</v>
      </c>
      <c r="O390">
        <v>-100</v>
      </c>
      <c r="P390">
        <v>0</v>
      </c>
      <c r="Q390">
        <v>0</v>
      </c>
      <c r="R390">
        <v>3</v>
      </c>
      <c r="S390" t="s">
        <v>540</v>
      </c>
    </row>
    <row r="391" spans="1:19" x14ac:dyDescent="0.2">
      <c r="A391" t="s">
        <v>144</v>
      </c>
      <c r="B391">
        <v>0</v>
      </c>
      <c r="C391">
        <v>0</v>
      </c>
      <c r="D391">
        <v>0</v>
      </c>
      <c r="E391">
        <v>0</v>
      </c>
      <c r="F391">
        <v>0</v>
      </c>
      <c r="G391">
        <v>-100</v>
      </c>
      <c r="H391">
        <v>0</v>
      </c>
      <c r="I391">
        <v>0</v>
      </c>
      <c r="J391">
        <v>0</v>
      </c>
      <c r="K391">
        <v>0</v>
      </c>
      <c r="L391">
        <v>0</v>
      </c>
      <c r="M391">
        <v>0</v>
      </c>
      <c r="N391">
        <v>0</v>
      </c>
      <c r="O391">
        <v>-100</v>
      </c>
      <c r="P391">
        <v>0</v>
      </c>
      <c r="Q391">
        <v>-100</v>
      </c>
      <c r="R391">
        <v>3</v>
      </c>
      <c r="S391" t="s">
        <v>540</v>
      </c>
    </row>
    <row r="392" spans="1:19" x14ac:dyDescent="0.2">
      <c r="A392" t="s">
        <v>505</v>
      </c>
      <c r="B392">
        <v>0</v>
      </c>
      <c r="C392">
        <v>0</v>
      </c>
      <c r="D392">
        <v>0</v>
      </c>
      <c r="E392">
        <v>0</v>
      </c>
      <c r="F392">
        <v>0</v>
      </c>
      <c r="G392">
        <v>0</v>
      </c>
      <c r="H392">
        <v>0</v>
      </c>
      <c r="I392">
        <v>0</v>
      </c>
      <c r="J392">
        <v>0</v>
      </c>
      <c r="K392">
        <v>0</v>
      </c>
      <c r="L392">
        <v>0</v>
      </c>
      <c r="M392">
        <v>0</v>
      </c>
      <c r="N392">
        <v>0</v>
      </c>
      <c r="O392">
        <v>0</v>
      </c>
      <c r="P392">
        <v>0</v>
      </c>
      <c r="Q392">
        <v>0</v>
      </c>
      <c r="R392">
        <v>3</v>
      </c>
      <c r="S392" t="s">
        <v>540</v>
      </c>
    </row>
    <row r="393" spans="1:19" x14ac:dyDescent="0.2">
      <c r="A393" t="s">
        <v>145</v>
      </c>
      <c r="B393">
        <v>9</v>
      </c>
      <c r="C393">
        <v>50</v>
      </c>
      <c r="D393">
        <v>6</v>
      </c>
      <c r="E393">
        <v>100</v>
      </c>
      <c r="F393">
        <v>6</v>
      </c>
      <c r="G393">
        <v>100</v>
      </c>
      <c r="H393">
        <v>3</v>
      </c>
      <c r="I393">
        <v>50</v>
      </c>
      <c r="J393">
        <v>0</v>
      </c>
      <c r="K393">
        <v>0</v>
      </c>
      <c r="L393">
        <v>0</v>
      </c>
      <c r="M393">
        <v>0</v>
      </c>
      <c r="N393">
        <v>0</v>
      </c>
      <c r="O393">
        <v>-100</v>
      </c>
      <c r="P393">
        <v>0</v>
      </c>
      <c r="Q393">
        <v>-100</v>
      </c>
      <c r="R393">
        <v>3</v>
      </c>
      <c r="S393" t="s">
        <v>540</v>
      </c>
    </row>
    <row r="394" spans="1:19" x14ac:dyDescent="0.2">
      <c r="A394" t="s">
        <v>146</v>
      </c>
      <c r="B394">
        <v>0</v>
      </c>
      <c r="C394">
        <v>-100</v>
      </c>
      <c r="D394">
        <v>0</v>
      </c>
      <c r="E394">
        <v>0</v>
      </c>
      <c r="F394" t="s">
        <v>535</v>
      </c>
      <c r="G394">
        <v>0</v>
      </c>
      <c r="H394">
        <v>0</v>
      </c>
      <c r="I394">
        <v>0</v>
      </c>
      <c r="J394">
        <v>0</v>
      </c>
      <c r="K394">
        <v>0</v>
      </c>
      <c r="L394">
        <v>0</v>
      </c>
      <c r="M394">
        <v>0</v>
      </c>
      <c r="N394">
        <v>0</v>
      </c>
      <c r="O394">
        <v>0</v>
      </c>
      <c r="P394">
        <v>0</v>
      </c>
      <c r="Q394">
        <v>0</v>
      </c>
      <c r="R394">
        <v>3</v>
      </c>
      <c r="S394" t="s">
        <v>540</v>
      </c>
    </row>
    <row r="395" spans="1:19" x14ac:dyDescent="0.2">
      <c r="A395" t="s">
        <v>147</v>
      </c>
      <c r="B395">
        <v>4</v>
      </c>
      <c r="C395">
        <v>-42.857142857100001</v>
      </c>
      <c r="D395" t="s">
        <v>535</v>
      </c>
      <c r="E395">
        <v>-50</v>
      </c>
      <c r="F395">
        <v>7</v>
      </c>
      <c r="G395">
        <v>40</v>
      </c>
      <c r="H395">
        <v>4</v>
      </c>
      <c r="I395">
        <v>100</v>
      </c>
      <c r="J395">
        <v>4</v>
      </c>
      <c r="K395">
        <v>33.333333333299997</v>
      </c>
      <c r="L395">
        <v>4</v>
      </c>
      <c r="M395">
        <v>33.333333333299997</v>
      </c>
      <c r="N395">
        <v>3</v>
      </c>
      <c r="O395">
        <v>-70</v>
      </c>
      <c r="P395">
        <v>3</v>
      </c>
      <c r="Q395">
        <v>-40</v>
      </c>
      <c r="R395">
        <v>3</v>
      </c>
      <c r="S395" t="s">
        <v>540</v>
      </c>
    </row>
    <row r="396" spans="1:19" x14ac:dyDescent="0.2">
      <c r="A396" t="s">
        <v>148</v>
      </c>
      <c r="B396">
        <v>0</v>
      </c>
      <c r="C396">
        <v>0</v>
      </c>
      <c r="D396">
        <v>0</v>
      </c>
      <c r="E396">
        <v>0</v>
      </c>
      <c r="F396">
        <v>0</v>
      </c>
      <c r="G396">
        <v>0</v>
      </c>
      <c r="H396">
        <v>0</v>
      </c>
      <c r="I396">
        <v>0</v>
      </c>
      <c r="J396">
        <v>0</v>
      </c>
      <c r="K396">
        <v>0</v>
      </c>
      <c r="L396">
        <v>0</v>
      </c>
      <c r="M396">
        <v>0</v>
      </c>
      <c r="N396">
        <v>0</v>
      </c>
      <c r="O396">
        <v>0</v>
      </c>
      <c r="P396">
        <v>0</v>
      </c>
      <c r="Q396">
        <v>0</v>
      </c>
      <c r="R396">
        <v>3</v>
      </c>
      <c r="S396" t="s">
        <v>540</v>
      </c>
    </row>
    <row r="397" spans="1:19" x14ac:dyDescent="0.2">
      <c r="A397" t="s">
        <v>149</v>
      </c>
      <c r="B397">
        <v>0</v>
      </c>
      <c r="C397">
        <v>0</v>
      </c>
      <c r="D397">
        <v>0</v>
      </c>
      <c r="E397">
        <v>0</v>
      </c>
      <c r="F397">
        <v>0</v>
      </c>
      <c r="G397">
        <v>0</v>
      </c>
      <c r="H397">
        <v>0</v>
      </c>
      <c r="I397">
        <v>0</v>
      </c>
      <c r="J397">
        <v>0</v>
      </c>
      <c r="K397">
        <v>0</v>
      </c>
      <c r="L397">
        <v>0</v>
      </c>
      <c r="M397">
        <v>0</v>
      </c>
      <c r="N397">
        <v>0</v>
      </c>
      <c r="O397">
        <v>0</v>
      </c>
      <c r="P397">
        <v>0</v>
      </c>
      <c r="Q397">
        <v>0</v>
      </c>
      <c r="R397">
        <v>3</v>
      </c>
      <c r="S397" t="s">
        <v>540</v>
      </c>
    </row>
    <row r="398" spans="1:19" x14ac:dyDescent="0.2">
      <c r="A398" t="s">
        <v>150</v>
      </c>
      <c r="B398" t="s">
        <v>535</v>
      </c>
      <c r="C398">
        <v>0</v>
      </c>
      <c r="D398">
        <v>0</v>
      </c>
      <c r="E398">
        <v>0</v>
      </c>
      <c r="F398" t="s">
        <v>535</v>
      </c>
      <c r="G398">
        <v>-50</v>
      </c>
      <c r="H398">
        <v>0</v>
      </c>
      <c r="I398">
        <v>-100</v>
      </c>
      <c r="J398">
        <v>0</v>
      </c>
      <c r="K398">
        <v>0</v>
      </c>
      <c r="L398">
        <v>0</v>
      </c>
      <c r="M398">
        <v>0</v>
      </c>
      <c r="N398">
        <v>0</v>
      </c>
      <c r="O398">
        <v>-100</v>
      </c>
      <c r="P398">
        <v>0</v>
      </c>
      <c r="Q398">
        <v>0</v>
      </c>
      <c r="R398">
        <v>3</v>
      </c>
      <c r="S398" t="s">
        <v>540</v>
      </c>
    </row>
    <row r="399" spans="1:19" x14ac:dyDescent="0.2">
      <c r="A399" t="s">
        <v>151</v>
      </c>
      <c r="B399">
        <v>0</v>
      </c>
      <c r="C399">
        <v>0</v>
      </c>
      <c r="D399">
        <v>0</v>
      </c>
      <c r="E399">
        <v>0</v>
      </c>
      <c r="F399">
        <v>0</v>
      </c>
      <c r="G399">
        <v>0</v>
      </c>
      <c r="H399">
        <v>0</v>
      </c>
      <c r="I399">
        <v>0</v>
      </c>
      <c r="J399">
        <v>0</v>
      </c>
      <c r="K399">
        <v>0</v>
      </c>
      <c r="L399">
        <v>0</v>
      </c>
      <c r="M399">
        <v>0</v>
      </c>
      <c r="N399">
        <v>0</v>
      </c>
      <c r="O399">
        <v>-100</v>
      </c>
      <c r="P399">
        <v>0</v>
      </c>
      <c r="Q399">
        <v>-100</v>
      </c>
      <c r="R399">
        <v>3</v>
      </c>
      <c r="S399" t="s">
        <v>540</v>
      </c>
    </row>
    <row r="400" spans="1:19" x14ac:dyDescent="0.2">
      <c r="A400" t="s">
        <v>152</v>
      </c>
      <c r="B400">
        <v>0</v>
      </c>
      <c r="C400">
        <v>-100</v>
      </c>
      <c r="D400">
        <v>0</v>
      </c>
      <c r="E400">
        <v>-100</v>
      </c>
      <c r="F400" t="s">
        <v>535</v>
      </c>
      <c r="G400">
        <v>0</v>
      </c>
      <c r="H400" t="s">
        <v>535</v>
      </c>
      <c r="I400">
        <v>0</v>
      </c>
      <c r="J400">
        <v>0</v>
      </c>
      <c r="K400">
        <v>0</v>
      </c>
      <c r="L400">
        <v>0</v>
      </c>
      <c r="M400">
        <v>0</v>
      </c>
      <c r="N400">
        <v>0</v>
      </c>
      <c r="O400">
        <v>0</v>
      </c>
      <c r="P400">
        <v>0</v>
      </c>
      <c r="Q400">
        <v>0</v>
      </c>
      <c r="R400">
        <v>3</v>
      </c>
      <c r="S400" t="s">
        <v>540</v>
      </c>
    </row>
    <row r="401" spans="1:19" x14ac:dyDescent="0.2">
      <c r="A401" t="s">
        <v>153</v>
      </c>
      <c r="B401" t="s">
        <v>535</v>
      </c>
      <c r="C401">
        <v>0</v>
      </c>
      <c r="D401" t="s">
        <v>535</v>
      </c>
      <c r="E401">
        <v>0</v>
      </c>
      <c r="F401">
        <v>0</v>
      </c>
      <c r="G401">
        <v>0</v>
      </c>
      <c r="H401">
        <v>0</v>
      </c>
      <c r="I401">
        <v>0</v>
      </c>
      <c r="J401">
        <v>0</v>
      </c>
      <c r="K401">
        <v>0</v>
      </c>
      <c r="L401">
        <v>0</v>
      </c>
      <c r="M401">
        <v>0</v>
      </c>
      <c r="N401">
        <v>0</v>
      </c>
      <c r="O401">
        <v>0</v>
      </c>
      <c r="P401">
        <v>0</v>
      </c>
      <c r="Q401">
        <v>0</v>
      </c>
      <c r="R401">
        <v>3</v>
      </c>
      <c r="S401" t="s">
        <v>540</v>
      </c>
    </row>
    <row r="402" spans="1:19" x14ac:dyDescent="0.2">
      <c r="A402" t="s">
        <v>154</v>
      </c>
      <c r="B402">
        <v>0</v>
      </c>
      <c r="C402">
        <v>0</v>
      </c>
      <c r="D402">
        <v>0</v>
      </c>
      <c r="E402">
        <v>0</v>
      </c>
      <c r="F402">
        <v>0</v>
      </c>
      <c r="G402">
        <v>0</v>
      </c>
      <c r="H402">
        <v>0</v>
      </c>
      <c r="I402">
        <v>0</v>
      </c>
      <c r="J402">
        <v>0</v>
      </c>
      <c r="K402">
        <v>0</v>
      </c>
      <c r="L402">
        <v>0</v>
      </c>
      <c r="M402">
        <v>0</v>
      </c>
      <c r="N402">
        <v>0</v>
      </c>
      <c r="O402">
        <v>0</v>
      </c>
      <c r="P402">
        <v>0</v>
      </c>
      <c r="Q402">
        <v>0</v>
      </c>
      <c r="R402">
        <v>3</v>
      </c>
      <c r="S402" t="s">
        <v>540</v>
      </c>
    </row>
    <row r="403" spans="1:19" x14ac:dyDescent="0.2">
      <c r="A403" t="s">
        <v>155</v>
      </c>
      <c r="B403" t="s">
        <v>535</v>
      </c>
      <c r="C403">
        <v>-50</v>
      </c>
      <c r="D403">
        <v>0</v>
      </c>
      <c r="E403">
        <v>0</v>
      </c>
      <c r="F403" t="s">
        <v>535</v>
      </c>
      <c r="G403">
        <v>-60</v>
      </c>
      <c r="H403">
        <v>0</v>
      </c>
      <c r="I403">
        <v>-100</v>
      </c>
      <c r="J403">
        <v>0</v>
      </c>
      <c r="K403">
        <v>0</v>
      </c>
      <c r="L403">
        <v>0</v>
      </c>
      <c r="M403">
        <v>0</v>
      </c>
      <c r="N403">
        <v>0</v>
      </c>
      <c r="O403">
        <v>0</v>
      </c>
      <c r="P403">
        <v>0</v>
      </c>
      <c r="Q403">
        <v>0</v>
      </c>
      <c r="R403">
        <v>3</v>
      </c>
      <c r="S403" t="s">
        <v>540</v>
      </c>
    </row>
    <row r="404" spans="1:19" x14ac:dyDescent="0.2">
      <c r="A404" t="s">
        <v>156</v>
      </c>
      <c r="B404">
        <v>0</v>
      </c>
      <c r="C404">
        <v>0</v>
      </c>
      <c r="D404">
        <v>0</v>
      </c>
      <c r="E404">
        <v>0</v>
      </c>
      <c r="F404">
        <v>0</v>
      </c>
      <c r="G404">
        <v>0</v>
      </c>
      <c r="H404">
        <v>0</v>
      </c>
      <c r="I404">
        <v>0</v>
      </c>
      <c r="J404">
        <v>0</v>
      </c>
      <c r="K404">
        <v>0</v>
      </c>
      <c r="L404">
        <v>0</v>
      </c>
      <c r="M404">
        <v>0</v>
      </c>
      <c r="N404">
        <v>0</v>
      </c>
      <c r="O404">
        <v>0</v>
      </c>
      <c r="P404">
        <v>0</v>
      </c>
      <c r="Q404">
        <v>0</v>
      </c>
      <c r="R404">
        <v>3</v>
      </c>
      <c r="S404" t="s">
        <v>540</v>
      </c>
    </row>
    <row r="405" spans="1:19" x14ac:dyDescent="0.2">
      <c r="A405" t="s">
        <v>157</v>
      </c>
      <c r="B405">
        <v>0</v>
      </c>
      <c r="C405">
        <v>0</v>
      </c>
      <c r="D405">
        <v>0</v>
      </c>
      <c r="E405">
        <v>0</v>
      </c>
      <c r="F405">
        <v>0</v>
      </c>
      <c r="G405">
        <v>-100</v>
      </c>
      <c r="H405">
        <v>0</v>
      </c>
      <c r="I405">
        <v>-100</v>
      </c>
      <c r="J405">
        <v>0</v>
      </c>
      <c r="K405">
        <v>0</v>
      </c>
      <c r="L405">
        <v>0</v>
      </c>
      <c r="M405">
        <v>0</v>
      </c>
      <c r="N405">
        <v>0</v>
      </c>
      <c r="O405">
        <v>0</v>
      </c>
      <c r="P405">
        <v>0</v>
      </c>
      <c r="Q405">
        <v>0</v>
      </c>
      <c r="R405">
        <v>3</v>
      </c>
      <c r="S405" t="s">
        <v>540</v>
      </c>
    </row>
    <row r="406" spans="1:19" x14ac:dyDescent="0.2">
      <c r="A406" t="s">
        <v>158</v>
      </c>
      <c r="B406">
        <v>0</v>
      </c>
      <c r="C406">
        <v>0</v>
      </c>
      <c r="D406">
        <v>0</v>
      </c>
      <c r="E406">
        <v>0</v>
      </c>
      <c r="F406">
        <v>0</v>
      </c>
      <c r="G406">
        <v>0</v>
      </c>
      <c r="H406">
        <v>0</v>
      </c>
      <c r="I406">
        <v>0</v>
      </c>
      <c r="J406">
        <v>0</v>
      </c>
      <c r="K406">
        <v>0</v>
      </c>
      <c r="L406">
        <v>0</v>
      </c>
      <c r="M406">
        <v>0</v>
      </c>
      <c r="N406">
        <v>0</v>
      </c>
      <c r="O406">
        <v>0</v>
      </c>
      <c r="P406">
        <v>0</v>
      </c>
      <c r="Q406">
        <v>0</v>
      </c>
      <c r="R406">
        <v>3</v>
      </c>
      <c r="S406" t="s">
        <v>540</v>
      </c>
    </row>
    <row r="407" spans="1:19" x14ac:dyDescent="0.2">
      <c r="A407" t="s">
        <v>159</v>
      </c>
      <c r="B407" t="s">
        <v>535</v>
      </c>
      <c r="C407">
        <v>0</v>
      </c>
      <c r="D407" t="s">
        <v>535</v>
      </c>
      <c r="E407">
        <v>0</v>
      </c>
      <c r="F407" t="s">
        <v>535</v>
      </c>
      <c r="G407">
        <v>-75</v>
      </c>
      <c r="H407">
        <v>0</v>
      </c>
      <c r="I407">
        <v>-100</v>
      </c>
      <c r="J407">
        <v>9</v>
      </c>
      <c r="K407">
        <v>28.571428571399998</v>
      </c>
      <c r="L407">
        <v>8</v>
      </c>
      <c r="M407">
        <v>60</v>
      </c>
      <c r="N407">
        <v>7</v>
      </c>
      <c r="O407">
        <v>0</v>
      </c>
      <c r="P407">
        <v>5</v>
      </c>
      <c r="Q407">
        <v>-16.666666666699999</v>
      </c>
      <c r="R407">
        <v>3</v>
      </c>
      <c r="S407" t="s">
        <v>540</v>
      </c>
    </row>
    <row r="408" spans="1:19" x14ac:dyDescent="0.2">
      <c r="A408" t="s">
        <v>160</v>
      </c>
      <c r="B408">
        <v>4</v>
      </c>
      <c r="C408">
        <v>-20</v>
      </c>
      <c r="D408">
        <v>3</v>
      </c>
      <c r="E408">
        <v>50</v>
      </c>
      <c r="F408">
        <v>5</v>
      </c>
      <c r="G408">
        <v>150</v>
      </c>
      <c r="H408" t="s">
        <v>535</v>
      </c>
      <c r="I408">
        <v>100</v>
      </c>
      <c r="J408">
        <v>0</v>
      </c>
      <c r="K408">
        <v>0</v>
      </c>
      <c r="L408">
        <v>0</v>
      </c>
      <c r="M408">
        <v>0</v>
      </c>
      <c r="N408">
        <v>0</v>
      </c>
      <c r="O408">
        <v>0</v>
      </c>
      <c r="P408">
        <v>0</v>
      </c>
      <c r="Q408">
        <v>0</v>
      </c>
      <c r="R408">
        <v>3</v>
      </c>
      <c r="S408" t="s">
        <v>540</v>
      </c>
    </row>
    <row r="409" spans="1:19" x14ac:dyDescent="0.2">
      <c r="A409" t="s">
        <v>161</v>
      </c>
      <c r="B409">
        <v>18</v>
      </c>
      <c r="C409">
        <v>-41.935483871000002</v>
      </c>
      <c r="D409">
        <v>12</v>
      </c>
      <c r="E409">
        <v>-45.4545454545</v>
      </c>
      <c r="F409">
        <v>31</v>
      </c>
      <c r="G409">
        <v>24</v>
      </c>
      <c r="H409">
        <v>22</v>
      </c>
      <c r="I409">
        <v>46.666666666700003</v>
      </c>
      <c r="J409">
        <v>29</v>
      </c>
      <c r="K409">
        <v>-9.375</v>
      </c>
      <c r="L409">
        <v>25</v>
      </c>
      <c r="M409">
        <v>8.6956521738999992</v>
      </c>
      <c r="N409">
        <v>32</v>
      </c>
      <c r="O409">
        <v>0</v>
      </c>
      <c r="P409">
        <v>23</v>
      </c>
      <c r="Q409">
        <v>9.5238095238000007</v>
      </c>
      <c r="R409">
        <v>3</v>
      </c>
      <c r="S409" t="s">
        <v>540</v>
      </c>
    </row>
    <row r="410" spans="1:19" x14ac:dyDescent="0.2">
      <c r="A410" t="s">
        <v>162</v>
      </c>
      <c r="B410">
        <v>8</v>
      </c>
      <c r="C410">
        <v>33.333333333299997</v>
      </c>
      <c r="D410">
        <v>5</v>
      </c>
      <c r="E410">
        <v>-16.666666666699999</v>
      </c>
      <c r="F410">
        <v>6</v>
      </c>
      <c r="G410">
        <v>0</v>
      </c>
      <c r="H410">
        <v>6</v>
      </c>
      <c r="I410">
        <v>20</v>
      </c>
      <c r="J410" t="s">
        <v>535</v>
      </c>
      <c r="K410">
        <v>-50</v>
      </c>
      <c r="L410" t="s">
        <v>535</v>
      </c>
      <c r="M410">
        <v>0</v>
      </c>
      <c r="N410" t="s">
        <v>535</v>
      </c>
      <c r="O410">
        <v>100</v>
      </c>
      <c r="P410" t="s">
        <v>535</v>
      </c>
      <c r="Q410">
        <v>0</v>
      </c>
      <c r="R410">
        <v>3</v>
      </c>
      <c r="S410" t="s">
        <v>540</v>
      </c>
    </row>
    <row r="411" spans="1:19" x14ac:dyDescent="0.2">
      <c r="A411" t="s">
        <v>163</v>
      </c>
      <c r="B411">
        <v>0</v>
      </c>
      <c r="C411">
        <v>0</v>
      </c>
      <c r="D411">
        <v>0</v>
      </c>
      <c r="E411">
        <v>0</v>
      </c>
      <c r="F411">
        <v>0</v>
      </c>
      <c r="G411">
        <v>0</v>
      </c>
      <c r="H411">
        <v>0</v>
      </c>
      <c r="I411">
        <v>0</v>
      </c>
      <c r="J411">
        <v>5</v>
      </c>
      <c r="K411">
        <v>-58.333333333299997</v>
      </c>
      <c r="L411">
        <v>4</v>
      </c>
      <c r="M411">
        <v>-42.857142857100001</v>
      </c>
      <c r="N411">
        <v>12</v>
      </c>
      <c r="O411">
        <v>0</v>
      </c>
      <c r="P411">
        <v>7</v>
      </c>
      <c r="Q411">
        <v>-12.5</v>
      </c>
      <c r="R411">
        <v>3</v>
      </c>
      <c r="S411" t="s">
        <v>540</v>
      </c>
    </row>
    <row r="412" spans="1:19" x14ac:dyDescent="0.2">
      <c r="A412" t="s">
        <v>164</v>
      </c>
      <c r="B412" t="s">
        <v>535</v>
      </c>
      <c r="C412">
        <v>0</v>
      </c>
      <c r="D412" t="s">
        <v>535</v>
      </c>
      <c r="E412">
        <v>0</v>
      </c>
      <c r="F412" t="s">
        <v>535</v>
      </c>
      <c r="G412">
        <v>100</v>
      </c>
      <c r="H412" t="s">
        <v>535</v>
      </c>
      <c r="I412">
        <v>0</v>
      </c>
      <c r="J412">
        <v>5</v>
      </c>
      <c r="K412">
        <v>-28.571428571399998</v>
      </c>
      <c r="L412">
        <v>5</v>
      </c>
      <c r="M412">
        <v>0</v>
      </c>
      <c r="N412">
        <v>7</v>
      </c>
      <c r="O412">
        <v>75</v>
      </c>
      <c r="P412">
        <v>5</v>
      </c>
      <c r="Q412">
        <v>25</v>
      </c>
      <c r="R412">
        <v>3</v>
      </c>
      <c r="S412" t="s">
        <v>540</v>
      </c>
    </row>
    <row r="413" spans="1:19" x14ac:dyDescent="0.2">
      <c r="A413" t="s">
        <v>165</v>
      </c>
      <c r="B413" t="s">
        <v>535</v>
      </c>
      <c r="C413">
        <v>0</v>
      </c>
      <c r="D413" t="s">
        <v>535</v>
      </c>
      <c r="E413">
        <v>0</v>
      </c>
      <c r="F413" t="s">
        <v>535</v>
      </c>
      <c r="G413">
        <v>0</v>
      </c>
      <c r="H413" t="s">
        <v>535</v>
      </c>
      <c r="I413">
        <v>0</v>
      </c>
      <c r="J413">
        <v>0</v>
      </c>
      <c r="K413">
        <v>-100</v>
      </c>
      <c r="L413">
        <v>0</v>
      </c>
      <c r="M413">
        <v>-100</v>
      </c>
      <c r="N413" t="s">
        <v>535</v>
      </c>
      <c r="O413">
        <v>0</v>
      </c>
      <c r="P413" t="s">
        <v>535</v>
      </c>
      <c r="Q413">
        <v>0</v>
      </c>
      <c r="R413">
        <v>3</v>
      </c>
      <c r="S413" t="s">
        <v>540</v>
      </c>
    </row>
    <row r="414" spans="1:19" x14ac:dyDescent="0.2">
      <c r="A414" t="s">
        <v>166</v>
      </c>
      <c r="B414" t="s">
        <v>535</v>
      </c>
      <c r="C414">
        <v>0</v>
      </c>
      <c r="D414">
        <v>0</v>
      </c>
      <c r="E414">
        <v>-100</v>
      </c>
      <c r="F414" t="s">
        <v>535</v>
      </c>
      <c r="G414">
        <v>-83.333333333300004</v>
      </c>
      <c r="H414" t="s">
        <v>535</v>
      </c>
      <c r="I414">
        <v>-75</v>
      </c>
      <c r="J414">
        <v>4</v>
      </c>
      <c r="K414">
        <v>100</v>
      </c>
      <c r="L414">
        <v>4</v>
      </c>
      <c r="M414">
        <v>100</v>
      </c>
      <c r="N414" t="s">
        <v>535</v>
      </c>
      <c r="O414">
        <v>100</v>
      </c>
      <c r="P414" t="s">
        <v>535</v>
      </c>
      <c r="Q414">
        <v>0</v>
      </c>
      <c r="R414">
        <v>3</v>
      </c>
      <c r="S414" t="s">
        <v>540</v>
      </c>
    </row>
    <row r="415" spans="1:19" x14ac:dyDescent="0.2">
      <c r="A415" t="s">
        <v>167</v>
      </c>
      <c r="B415">
        <v>3</v>
      </c>
      <c r="C415">
        <v>-40</v>
      </c>
      <c r="D415" t="s">
        <v>535</v>
      </c>
      <c r="E415">
        <v>0</v>
      </c>
      <c r="F415">
        <v>5</v>
      </c>
      <c r="G415">
        <v>150</v>
      </c>
      <c r="H415" t="s">
        <v>535</v>
      </c>
      <c r="I415">
        <v>100</v>
      </c>
      <c r="J415">
        <v>3</v>
      </c>
      <c r="K415">
        <v>-40</v>
      </c>
      <c r="L415">
        <v>3</v>
      </c>
      <c r="M415">
        <v>-25</v>
      </c>
      <c r="N415">
        <v>5</v>
      </c>
      <c r="O415">
        <v>-28.571428571399998</v>
      </c>
      <c r="P415">
        <v>4</v>
      </c>
      <c r="Q415">
        <v>33.333333333299997</v>
      </c>
      <c r="R415">
        <v>3</v>
      </c>
      <c r="S415" t="s">
        <v>540</v>
      </c>
    </row>
    <row r="416" spans="1:19" x14ac:dyDescent="0.2">
      <c r="A416" t="s">
        <v>168</v>
      </c>
      <c r="B416">
        <v>0</v>
      </c>
      <c r="C416">
        <v>-100</v>
      </c>
      <c r="D416">
        <v>0</v>
      </c>
      <c r="E416">
        <v>-100</v>
      </c>
      <c r="F416">
        <v>3</v>
      </c>
      <c r="G416">
        <v>0</v>
      </c>
      <c r="H416">
        <v>3</v>
      </c>
      <c r="I416">
        <v>0</v>
      </c>
      <c r="J416">
        <v>4</v>
      </c>
      <c r="K416">
        <v>-33.333333333299997</v>
      </c>
      <c r="L416">
        <v>3</v>
      </c>
      <c r="M416">
        <v>-50</v>
      </c>
      <c r="N416">
        <v>6</v>
      </c>
      <c r="O416">
        <v>0</v>
      </c>
      <c r="P416">
        <v>6</v>
      </c>
      <c r="Q416">
        <v>200</v>
      </c>
      <c r="R416">
        <v>3</v>
      </c>
      <c r="S416" t="s">
        <v>540</v>
      </c>
    </row>
    <row r="417" spans="1:19" x14ac:dyDescent="0.2">
      <c r="A417" t="s">
        <v>169</v>
      </c>
      <c r="B417" t="s">
        <v>535</v>
      </c>
      <c r="C417">
        <v>0</v>
      </c>
      <c r="D417" t="s">
        <v>535</v>
      </c>
      <c r="E417">
        <v>-50</v>
      </c>
      <c r="F417" t="s">
        <v>535</v>
      </c>
      <c r="G417">
        <v>0</v>
      </c>
      <c r="H417" t="s">
        <v>535</v>
      </c>
      <c r="I417">
        <v>0</v>
      </c>
      <c r="J417">
        <v>0</v>
      </c>
      <c r="K417">
        <v>0</v>
      </c>
      <c r="L417">
        <v>0</v>
      </c>
      <c r="M417">
        <v>0</v>
      </c>
      <c r="N417">
        <v>0</v>
      </c>
      <c r="O417">
        <v>-100</v>
      </c>
      <c r="P417">
        <v>0</v>
      </c>
      <c r="Q417">
        <v>0</v>
      </c>
      <c r="R417">
        <v>3</v>
      </c>
      <c r="S417" t="s">
        <v>540</v>
      </c>
    </row>
    <row r="418" spans="1:19" x14ac:dyDescent="0.2">
      <c r="A418" t="s">
        <v>170</v>
      </c>
      <c r="B418">
        <v>10</v>
      </c>
      <c r="C418">
        <v>25</v>
      </c>
      <c r="D418">
        <v>5</v>
      </c>
      <c r="E418">
        <v>66.666666666699996</v>
      </c>
      <c r="F418">
        <v>8</v>
      </c>
      <c r="G418">
        <v>-20</v>
      </c>
      <c r="H418">
        <v>3</v>
      </c>
      <c r="I418">
        <v>-66.666666666699996</v>
      </c>
      <c r="J418" t="s">
        <v>535</v>
      </c>
      <c r="K418">
        <v>100</v>
      </c>
      <c r="L418" t="s">
        <v>535</v>
      </c>
      <c r="M418">
        <v>0</v>
      </c>
      <c r="N418" t="s">
        <v>535</v>
      </c>
      <c r="O418">
        <v>0</v>
      </c>
      <c r="P418">
        <v>0</v>
      </c>
      <c r="Q418">
        <v>-100</v>
      </c>
      <c r="R418">
        <v>3</v>
      </c>
      <c r="S418" t="s">
        <v>540</v>
      </c>
    </row>
    <row r="419" spans="1:19" x14ac:dyDescent="0.2">
      <c r="A419" t="s">
        <v>171</v>
      </c>
      <c r="B419">
        <v>16</v>
      </c>
      <c r="C419">
        <v>6.6666666667000003</v>
      </c>
      <c r="D419">
        <v>5</v>
      </c>
      <c r="E419">
        <v>-37.5</v>
      </c>
      <c r="F419">
        <v>15</v>
      </c>
      <c r="G419">
        <v>-28.571428571399998</v>
      </c>
      <c r="H419">
        <v>8</v>
      </c>
      <c r="I419">
        <v>-46.666666666700003</v>
      </c>
      <c r="J419">
        <v>5</v>
      </c>
      <c r="K419">
        <v>25</v>
      </c>
      <c r="L419">
        <v>5</v>
      </c>
      <c r="M419">
        <v>66.666666666699996</v>
      </c>
      <c r="N419">
        <v>4</v>
      </c>
      <c r="O419">
        <v>0</v>
      </c>
      <c r="P419">
        <v>3</v>
      </c>
      <c r="Q419">
        <v>200</v>
      </c>
      <c r="R419">
        <v>3</v>
      </c>
      <c r="S419" t="s">
        <v>540</v>
      </c>
    </row>
    <row r="420" spans="1:19" x14ac:dyDescent="0.2">
      <c r="A420" t="s">
        <v>172</v>
      </c>
      <c r="B420">
        <v>0</v>
      </c>
      <c r="C420">
        <v>0</v>
      </c>
      <c r="D420">
        <v>0</v>
      </c>
      <c r="E420">
        <v>0</v>
      </c>
      <c r="F420">
        <v>0</v>
      </c>
      <c r="G420">
        <v>0</v>
      </c>
      <c r="H420">
        <v>0</v>
      </c>
      <c r="I420">
        <v>0</v>
      </c>
      <c r="J420">
        <v>0</v>
      </c>
      <c r="K420">
        <v>0</v>
      </c>
      <c r="L420">
        <v>0</v>
      </c>
      <c r="M420">
        <v>0</v>
      </c>
      <c r="N420">
        <v>0</v>
      </c>
      <c r="O420">
        <v>0</v>
      </c>
      <c r="P420">
        <v>0</v>
      </c>
      <c r="Q420">
        <v>0</v>
      </c>
      <c r="R420">
        <v>3</v>
      </c>
      <c r="S420" t="s">
        <v>540</v>
      </c>
    </row>
    <row r="421" spans="1:19" x14ac:dyDescent="0.2">
      <c r="A421" t="s">
        <v>173</v>
      </c>
      <c r="B421" t="s">
        <v>535</v>
      </c>
      <c r="C421">
        <v>-60</v>
      </c>
      <c r="D421" t="s">
        <v>535</v>
      </c>
      <c r="E421">
        <v>-50</v>
      </c>
      <c r="F421">
        <v>5</v>
      </c>
      <c r="G421">
        <v>66.666666666699996</v>
      </c>
      <c r="H421">
        <v>4</v>
      </c>
      <c r="I421">
        <v>33.333333333299997</v>
      </c>
      <c r="J421">
        <v>4</v>
      </c>
      <c r="K421" t="s">
        <v>536</v>
      </c>
      <c r="L421">
        <v>4</v>
      </c>
      <c r="M421" t="s">
        <v>536</v>
      </c>
      <c r="N421" t="s">
        <v>535</v>
      </c>
      <c r="O421">
        <v>-66.666666666699996</v>
      </c>
      <c r="P421" t="s">
        <v>535</v>
      </c>
      <c r="Q421">
        <v>-50</v>
      </c>
      <c r="R421">
        <v>3</v>
      </c>
      <c r="S421" t="s">
        <v>540</v>
      </c>
    </row>
    <row r="422" spans="1:19" x14ac:dyDescent="0.2">
      <c r="A422" t="s">
        <v>174</v>
      </c>
      <c r="B422">
        <v>4</v>
      </c>
      <c r="C422" t="s">
        <v>536</v>
      </c>
      <c r="D422" t="s">
        <v>535</v>
      </c>
      <c r="E422">
        <v>0</v>
      </c>
      <c r="F422" t="s">
        <v>535</v>
      </c>
      <c r="G422">
        <v>0</v>
      </c>
      <c r="H422">
        <v>0</v>
      </c>
      <c r="I422">
        <v>-100</v>
      </c>
      <c r="J422">
        <v>0</v>
      </c>
      <c r="K422">
        <v>-100</v>
      </c>
      <c r="L422">
        <v>0</v>
      </c>
      <c r="M422">
        <v>-100</v>
      </c>
      <c r="N422" t="s">
        <v>535</v>
      </c>
      <c r="O422">
        <v>0</v>
      </c>
      <c r="P422" t="s">
        <v>535</v>
      </c>
      <c r="Q422">
        <v>0</v>
      </c>
      <c r="R422">
        <v>3</v>
      </c>
      <c r="S422" t="s">
        <v>540</v>
      </c>
    </row>
    <row r="423" spans="1:19" x14ac:dyDescent="0.2">
      <c r="A423" t="s">
        <v>175</v>
      </c>
      <c r="B423">
        <v>5</v>
      </c>
      <c r="C423">
        <v>0</v>
      </c>
      <c r="D423" t="s">
        <v>535</v>
      </c>
      <c r="E423">
        <v>0</v>
      </c>
      <c r="F423">
        <v>0</v>
      </c>
      <c r="G423">
        <v>-100</v>
      </c>
      <c r="H423">
        <v>0</v>
      </c>
      <c r="I423">
        <v>-100</v>
      </c>
      <c r="J423" t="s">
        <v>535</v>
      </c>
      <c r="K423">
        <v>100</v>
      </c>
      <c r="L423" t="s">
        <v>535</v>
      </c>
      <c r="M423">
        <v>0</v>
      </c>
      <c r="N423" t="s">
        <v>535</v>
      </c>
      <c r="O423">
        <v>-83.333333333300004</v>
      </c>
      <c r="P423" t="s">
        <v>535</v>
      </c>
      <c r="Q423">
        <v>-75</v>
      </c>
      <c r="R423">
        <v>3</v>
      </c>
      <c r="S423" t="s">
        <v>540</v>
      </c>
    </row>
    <row r="424" spans="1:19" x14ac:dyDescent="0.2">
      <c r="A424" t="s">
        <v>176</v>
      </c>
      <c r="B424">
        <v>11</v>
      </c>
      <c r="C424">
        <v>37.5</v>
      </c>
      <c r="D424">
        <v>8</v>
      </c>
      <c r="E424">
        <v>33.333333333299997</v>
      </c>
      <c r="F424">
        <v>8</v>
      </c>
      <c r="G424">
        <v>-27.272727272699999</v>
      </c>
      <c r="H424">
        <v>6</v>
      </c>
      <c r="I424">
        <v>20</v>
      </c>
      <c r="J424" t="s">
        <v>535</v>
      </c>
      <c r="K424">
        <v>100</v>
      </c>
      <c r="L424">
        <v>0</v>
      </c>
      <c r="M424">
        <v>0</v>
      </c>
      <c r="N424" t="s">
        <v>535</v>
      </c>
      <c r="O424">
        <v>-66.666666666699996</v>
      </c>
      <c r="P424">
        <v>0</v>
      </c>
      <c r="Q424">
        <v>0</v>
      </c>
      <c r="R424">
        <v>3</v>
      </c>
      <c r="S424" t="s">
        <v>540</v>
      </c>
    </row>
    <row r="425" spans="1:19" x14ac:dyDescent="0.2">
      <c r="A425" t="s">
        <v>177</v>
      </c>
      <c r="B425">
        <v>0</v>
      </c>
      <c r="C425">
        <v>0</v>
      </c>
      <c r="D425">
        <v>0</v>
      </c>
      <c r="E425">
        <v>0</v>
      </c>
      <c r="F425">
        <v>0</v>
      </c>
      <c r="G425">
        <v>-100</v>
      </c>
      <c r="H425">
        <v>0</v>
      </c>
      <c r="I425">
        <v>-100</v>
      </c>
      <c r="J425">
        <v>0</v>
      </c>
      <c r="K425">
        <v>0</v>
      </c>
      <c r="L425">
        <v>0</v>
      </c>
      <c r="M425">
        <v>0</v>
      </c>
      <c r="N425">
        <v>0</v>
      </c>
      <c r="O425">
        <v>0</v>
      </c>
      <c r="P425">
        <v>0</v>
      </c>
      <c r="Q425">
        <v>0</v>
      </c>
      <c r="R425">
        <v>3</v>
      </c>
      <c r="S425" t="s">
        <v>540</v>
      </c>
    </row>
    <row r="426" spans="1:19" x14ac:dyDescent="0.2">
      <c r="A426" t="s">
        <v>178</v>
      </c>
      <c r="B426">
        <v>13</v>
      </c>
      <c r="C426">
        <v>-53.571428571399998</v>
      </c>
      <c r="D426">
        <v>9</v>
      </c>
      <c r="E426">
        <v>-43.75</v>
      </c>
      <c r="F426">
        <v>28</v>
      </c>
      <c r="G426">
        <v>21.7391304348</v>
      </c>
      <c r="H426">
        <v>16</v>
      </c>
      <c r="I426">
        <v>14.285714285699999</v>
      </c>
      <c r="J426">
        <v>15</v>
      </c>
      <c r="K426">
        <v>-21.052631578900002</v>
      </c>
      <c r="L426">
        <v>11</v>
      </c>
      <c r="M426">
        <v>-21.428571428600002</v>
      </c>
      <c r="N426">
        <v>19</v>
      </c>
      <c r="O426">
        <v>-13.6363636364</v>
      </c>
      <c r="P426">
        <v>14</v>
      </c>
      <c r="Q426">
        <v>-12.5</v>
      </c>
      <c r="R426">
        <v>3</v>
      </c>
      <c r="S426" t="s">
        <v>540</v>
      </c>
    </row>
    <row r="427" spans="1:19" x14ac:dyDescent="0.2">
      <c r="A427" t="s">
        <v>179</v>
      </c>
      <c r="B427">
        <v>0</v>
      </c>
      <c r="C427">
        <v>0</v>
      </c>
      <c r="D427">
        <v>0</v>
      </c>
      <c r="E427">
        <v>0</v>
      </c>
      <c r="F427">
        <v>0</v>
      </c>
      <c r="G427">
        <v>0</v>
      </c>
      <c r="H427">
        <v>0</v>
      </c>
      <c r="I427">
        <v>0</v>
      </c>
      <c r="J427">
        <v>0</v>
      </c>
      <c r="K427">
        <v>0</v>
      </c>
      <c r="L427">
        <v>0</v>
      </c>
      <c r="M427">
        <v>0</v>
      </c>
      <c r="N427">
        <v>0</v>
      </c>
      <c r="O427">
        <v>0</v>
      </c>
      <c r="P427">
        <v>0</v>
      </c>
      <c r="Q427">
        <v>0</v>
      </c>
      <c r="R427">
        <v>3</v>
      </c>
      <c r="S427" t="s">
        <v>540</v>
      </c>
    </row>
    <row r="428" spans="1:19" x14ac:dyDescent="0.2">
      <c r="A428" t="s">
        <v>180</v>
      </c>
      <c r="B428">
        <v>0</v>
      </c>
      <c r="C428">
        <v>0</v>
      </c>
      <c r="D428">
        <v>0</v>
      </c>
      <c r="E428">
        <v>0</v>
      </c>
      <c r="F428">
        <v>0</v>
      </c>
      <c r="G428">
        <v>0</v>
      </c>
      <c r="H428">
        <v>0</v>
      </c>
      <c r="I428">
        <v>0</v>
      </c>
      <c r="J428">
        <v>0</v>
      </c>
      <c r="K428">
        <v>0</v>
      </c>
      <c r="L428">
        <v>0</v>
      </c>
      <c r="M428">
        <v>0</v>
      </c>
      <c r="N428">
        <v>0</v>
      </c>
      <c r="O428">
        <v>0</v>
      </c>
      <c r="P428">
        <v>0</v>
      </c>
      <c r="Q428">
        <v>0</v>
      </c>
      <c r="R428">
        <v>3</v>
      </c>
      <c r="S428" t="s">
        <v>540</v>
      </c>
    </row>
    <row r="429" spans="1:19" x14ac:dyDescent="0.2">
      <c r="A429" t="s">
        <v>181</v>
      </c>
      <c r="B429">
        <v>4</v>
      </c>
      <c r="C429">
        <v>0</v>
      </c>
      <c r="D429" t="s">
        <v>535</v>
      </c>
      <c r="E429">
        <v>-33.333333333299997</v>
      </c>
      <c r="F429">
        <v>4</v>
      </c>
      <c r="G429">
        <v>-50</v>
      </c>
      <c r="H429">
        <v>3</v>
      </c>
      <c r="I429">
        <v>-50</v>
      </c>
      <c r="J429">
        <v>5</v>
      </c>
      <c r="K429">
        <v>-16.666666666699999</v>
      </c>
      <c r="L429">
        <v>4</v>
      </c>
      <c r="M429">
        <v>0</v>
      </c>
      <c r="N429">
        <v>6</v>
      </c>
      <c r="O429" t="s">
        <v>536</v>
      </c>
      <c r="P429">
        <v>4</v>
      </c>
      <c r="Q429">
        <v>0</v>
      </c>
      <c r="R429">
        <v>3</v>
      </c>
      <c r="S429" t="s">
        <v>540</v>
      </c>
    </row>
    <row r="430" spans="1:19" x14ac:dyDescent="0.2">
      <c r="A430" t="s">
        <v>182</v>
      </c>
      <c r="B430">
        <v>3</v>
      </c>
      <c r="C430">
        <v>0</v>
      </c>
      <c r="D430" t="s">
        <v>535</v>
      </c>
      <c r="E430">
        <v>0</v>
      </c>
      <c r="F430">
        <v>0</v>
      </c>
      <c r="G430">
        <v>-100</v>
      </c>
      <c r="H430">
        <v>0</v>
      </c>
      <c r="I430">
        <v>-100</v>
      </c>
      <c r="J430">
        <v>0</v>
      </c>
      <c r="K430">
        <v>0</v>
      </c>
      <c r="L430">
        <v>0</v>
      </c>
      <c r="M430">
        <v>0</v>
      </c>
      <c r="N430">
        <v>0</v>
      </c>
      <c r="O430">
        <v>0</v>
      </c>
      <c r="P430">
        <v>0</v>
      </c>
      <c r="Q430">
        <v>0</v>
      </c>
      <c r="R430">
        <v>3</v>
      </c>
      <c r="S430" t="s">
        <v>540</v>
      </c>
    </row>
    <row r="431" spans="1:19" x14ac:dyDescent="0.2">
      <c r="A431" t="s">
        <v>183</v>
      </c>
      <c r="B431">
        <v>3</v>
      </c>
      <c r="C431">
        <v>50</v>
      </c>
      <c r="D431" t="s">
        <v>535</v>
      </c>
      <c r="E431">
        <v>100</v>
      </c>
      <c r="F431" t="s">
        <v>535</v>
      </c>
      <c r="G431">
        <v>100</v>
      </c>
      <c r="H431" t="s">
        <v>535</v>
      </c>
      <c r="I431">
        <v>0</v>
      </c>
      <c r="J431" t="s">
        <v>535</v>
      </c>
      <c r="K431">
        <v>-50</v>
      </c>
      <c r="L431">
        <v>0</v>
      </c>
      <c r="M431">
        <v>-100</v>
      </c>
      <c r="N431" t="s">
        <v>535</v>
      </c>
      <c r="O431">
        <v>0</v>
      </c>
      <c r="P431" t="s">
        <v>535</v>
      </c>
      <c r="Q431">
        <v>100</v>
      </c>
      <c r="R431">
        <v>3</v>
      </c>
      <c r="S431" t="s">
        <v>540</v>
      </c>
    </row>
    <row r="432" spans="1:19" x14ac:dyDescent="0.2">
      <c r="A432" t="s">
        <v>184</v>
      </c>
      <c r="B432">
        <v>0</v>
      </c>
      <c r="C432">
        <v>0</v>
      </c>
      <c r="D432">
        <v>0</v>
      </c>
      <c r="E432">
        <v>0</v>
      </c>
      <c r="F432">
        <v>0</v>
      </c>
      <c r="G432">
        <v>0</v>
      </c>
      <c r="H432">
        <v>0</v>
      </c>
      <c r="I432">
        <v>0</v>
      </c>
      <c r="J432">
        <v>0</v>
      </c>
      <c r="K432">
        <v>0</v>
      </c>
      <c r="L432">
        <v>0</v>
      </c>
      <c r="M432">
        <v>0</v>
      </c>
      <c r="N432">
        <v>0</v>
      </c>
      <c r="O432">
        <v>0</v>
      </c>
      <c r="P432">
        <v>0</v>
      </c>
      <c r="Q432">
        <v>0</v>
      </c>
      <c r="R432">
        <v>3</v>
      </c>
      <c r="S432" t="s">
        <v>540</v>
      </c>
    </row>
    <row r="433" spans="1:19" x14ac:dyDescent="0.2">
      <c r="A433" t="s">
        <v>185</v>
      </c>
      <c r="B433">
        <v>0</v>
      </c>
      <c r="C433">
        <v>-100</v>
      </c>
      <c r="D433">
        <v>0</v>
      </c>
      <c r="E433">
        <v>-100</v>
      </c>
      <c r="F433" t="s">
        <v>535</v>
      </c>
      <c r="G433">
        <v>0</v>
      </c>
      <c r="H433" t="s">
        <v>535</v>
      </c>
      <c r="I433">
        <v>0</v>
      </c>
      <c r="J433">
        <v>0</v>
      </c>
      <c r="K433">
        <v>0</v>
      </c>
      <c r="L433">
        <v>0</v>
      </c>
      <c r="M433">
        <v>0</v>
      </c>
      <c r="N433">
        <v>0</v>
      </c>
      <c r="O433">
        <v>0</v>
      </c>
      <c r="P433">
        <v>0</v>
      </c>
      <c r="Q433">
        <v>0</v>
      </c>
      <c r="R433">
        <v>3</v>
      </c>
      <c r="S433" t="s">
        <v>540</v>
      </c>
    </row>
    <row r="434" spans="1:19" x14ac:dyDescent="0.2">
      <c r="A434" t="s">
        <v>186</v>
      </c>
      <c r="B434">
        <v>0</v>
      </c>
      <c r="C434">
        <v>0</v>
      </c>
      <c r="D434">
        <v>0</v>
      </c>
      <c r="E434">
        <v>0</v>
      </c>
      <c r="F434">
        <v>0</v>
      </c>
      <c r="G434">
        <v>0</v>
      </c>
      <c r="H434">
        <v>0</v>
      </c>
      <c r="I434">
        <v>0</v>
      </c>
      <c r="J434">
        <v>0</v>
      </c>
      <c r="K434">
        <v>0</v>
      </c>
      <c r="L434">
        <v>0</v>
      </c>
      <c r="M434">
        <v>0</v>
      </c>
      <c r="N434">
        <v>0</v>
      </c>
      <c r="O434">
        <v>0</v>
      </c>
      <c r="P434">
        <v>0</v>
      </c>
      <c r="Q434">
        <v>0</v>
      </c>
      <c r="R434">
        <v>3</v>
      </c>
      <c r="S434" t="s">
        <v>540</v>
      </c>
    </row>
    <row r="435" spans="1:19" x14ac:dyDescent="0.2">
      <c r="A435" t="s">
        <v>187</v>
      </c>
      <c r="B435">
        <v>0</v>
      </c>
      <c r="C435">
        <v>0</v>
      </c>
      <c r="D435">
        <v>0</v>
      </c>
      <c r="E435">
        <v>0</v>
      </c>
      <c r="F435">
        <v>0</v>
      </c>
      <c r="G435">
        <v>0</v>
      </c>
      <c r="H435">
        <v>0</v>
      </c>
      <c r="I435">
        <v>0</v>
      </c>
      <c r="J435">
        <v>0</v>
      </c>
      <c r="K435">
        <v>0</v>
      </c>
      <c r="L435">
        <v>0</v>
      </c>
      <c r="M435">
        <v>0</v>
      </c>
      <c r="N435">
        <v>0</v>
      </c>
      <c r="O435">
        <v>0</v>
      </c>
      <c r="P435">
        <v>0</v>
      </c>
      <c r="Q435">
        <v>0</v>
      </c>
      <c r="R435">
        <v>3</v>
      </c>
      <c r="S435" t="s">
        <v>540</v>
      </c>
    </row>
    <row r="436" spans="1:19" x14ac:dyDescent="0.2">
      <c r="A436" t="s">
        <v>188</v>
      </c>
      <c r="B436" t="s">
        <v>535</v>
      </c>
      <c r="C436">
        <v>-50</v>
      </c>
      <c r="D436" t="s">
        <v>535</v>
      </c>
      <c r="E436">
        <v>0</v>
      </c>
      <c r="F436" t="s">
        <v>535</v>
      </c>
      <c r="G436">
        <v>100</v>
      </c>
      <c r="H436" t="s">
        <v>535</v>
      </c>
      <c r="I436">
        <v>0</v>
      </c>
      <c r="J436">
        <v>0</v>
      </c>
      <c r="K436">
        <v>0</v>
      </c>
      <c r="L436">
        <v>0</v>
      </c>
      <c r="M436">
        <v>0</v>
      </c>
      <c r="N436">
        <v>0</v>
      </c>
      <c r="O436">
        <v>0</v>
      </c>
      <c r="P436">
        <v>0</v>
      </c>
      <c r="Q436">
        <v>0</v>
      </c>
      <c r="R436">
        <v>3</v>
      </c>
      <c r="S436" t="s">
        <v>540</v>
      </c>
    </row>
    <row r="437" spans="1:19" x14ac:dyDescent="0.2">
      <c r="A437" t="s">
        <v>189</v>
      </c>
      <c r="B437">
        <v>0</v>
      </c>
      <c r="C437">
        <v>0</v>
      </c>
      <c r="D437">
        <v>0</v>
      </c>
      <c r="E437">
        <v>0</v>
      </c>
      <c r="F437">
        <v>0</v>
      </c>
      <c r="G437">
        <v>-100</v>
      </c>
      <c r="H437">
        <v>0</v>
      </c>
      <c r="I437">
        <v>-100</v>
      </c>
      <c r="J437">
        <v>0</v>
      </c>
      <c r="K437">
        <v>0</v>
      </c>
      <c r="L437">
        <v>0</v>
      </c>
      <c r="M437">
        <v>0</v>
      </c>
      <c r="N437">
        <v>0</v>
      </c>
      <c r="O437">
        <v>-100</v>
      </c>
      <c r="P437">
        <v>0</v>
      </c>
      <c r="Q437">
        <v>-100</v>
      </c>
      <c r="R437">
        <v>3</v>
      </c>
      <c r="S437" t="s">
        <v>540</v>
      </c>
    </row>
    <row r="438" spans="1:19" x14ac:dyDescent="0.2">
      <c r="A438" t="s">
        <v>190</v>
      </c>
      <c r="B438">
        <v>3</v>
      </c>
      <c r="C438">
        <v>50</v>
      </c>
      <c r="D438">
        <v>0</v>
      </c>
      <c r="E438">
        <v>-100</v>
      </c>
      <c r="F438" t="s">
        <v>535</v>
      </c>
      <c r="G438">
        <v>-66.666666666699996</v>
      </c>
      <c r="H438" t="s">
        <v>535</v>
      </c>
      <c r="I438">
        <v>-60</v>
      </c>
      <c r="J438">
        <v>0</v>
      </c>
      <c r="K438">
        <v>0</v>
      </c>
      <c r="L438">
        <v>0</v>
      </c>
      <c r="M438">
        <v>0</v>
      </c>
      <c r="N438">
        <v>0</v>
      </c>
      <c r="O438">
        <v>0</v>
      </c>
      <c r="P438">
        <v>0</v>
      </c>
      <c r="Q438">
        <v>0</v>
      </c>
      <c r="R438">
        <v>3</v>
      </c>
      <c r="S438" t="s">
        <v>540</v>
      </c>
    </row>
    <row r="439" spans="1:19" x14ac:dyDescent="0.2">
      <c r="A439" t="s">
        <v>191</v>
      </c>
      <c r="B439">
        <v>0</v>
      </c>
      <c r="C439">
        <v>-100</v>
      </c>
      <c r="D439">
        <v>0</v>
      </c>
      <c r="E439">
        <v>-100</v>
      </c>
      <c r="F439" t="s">
        <v>535</v>
      </c>
      <c r="G439">
        <v>0</v>
      </c>
      <c r="H439" t="s">
        <v>535</v>
      </c>
      <c r="I439">
        <v>0</v>
      </c>
      <c r="J439">
        <v>0</v>
      </c>
      <c r="K439">
        <v>0</v>
      </c>
      <c r="L439">
        <v>0</v>
      </c>
      <c r="M439">
        <v>0</v>
      </c>
      <c r="N439">
        <v>0</v>
      </c>
      <c r="O439">
        <v>0</v>
      </c>
      <c r="P439">
        <v>0</v>
      </c>
      <c r="Q439">
        <v>0</v>
      </c>
      <c r="R439">
        <v>3</v>
      </c>
      <c r="S439" t="s">
        <v>540</v>
      </c>
    </row>
    <row r="440" spans="1:19" x14ac:dyDescent="0.2">
      <c r="A440" t="s">
        <v>192</v>
      </c>
      <c r="B440">
        <v>0</v>
      </c>
      <c r="C440">
        <v>0</v>
      </c>
      <c r="D440">
        <v>0</v>
      </c>
      <c r="E440">
        <v>0</v>
      </c>
      <c r="F440">
        <v>0</v>
      </c>
      <c r="G440">
        <v>0</v>
      </c>
      <c r="H440">
        <v>0</v>
      </c>
      <c r="I440">
        <v>0</v>
      </c>
      <c r="J440">
        <v>0</v>
      </c>
      <c r="K440">
        <v>0</v>
      </c>
      <c r="L440">
        <v>0</v>
      </c>
      <c r="M440">
        <v>0</v>
      </c>
      <c r="N440">
        <v>0</v>
      </c>
      <c r="O440">
        <v>0</v>
      </c>
      <c r="P440">
        <v>0</v>
      </c>
      <c r="Q440">
        <v>0</v>
      </c>
      <c r="R440">
        <v>3</v>
      </c>
      <c r="S440" t="s">
        <v>540</v>
      </c>
    </row>
    <row r="441" spans="1:19" x14ac:dyDescent="0.2">
      <c r="A441" t="s">
        <v>193</v>
      </c>
      <c r="B441" t="s">
        <v>535</v>
      </c>
      <c r="C441">
        <v>-50</v>
      </c>
      <c r="D441">
        <v>0</v>
      </c>
      <c r="E441">
        <v>-100</v>
      </c>
      <c r="F441" t="s">
        <v>535</v>
      </c>
      <c r="G441">
        <v>0</v>
      </c>
      <c r="H441" t="s">
        <v>535</v>
      </c>
      <c r="I441">
        <v>0</v>
      </c>
      <c r="J441">
        <v>0</v>
      </c>
      <c r="K441">
        <v>0</v>
      </c>
      <c r="L441">
        <v>0</v>
      </c>
      <c r="M441">
        <v>0</v>
      </c>
      <c r="N441">
        <v>0</v>
      </c>
      <c r="O441">
        <v>0</v>
      </c>
      <c r="P441">
        <v>0</v>
      </c>
      <c r="Q441">
        <v>0</v>
      </c>
      <c r="R441">
        <v>3</v>
      </c>
      <c r="S441" t="s">
        <v>540</v>
      </c>
    </row>
    <row r="442" spans="1:19" x14ac:dyDescent="0.2">
      <c r="A442" t="s">
        <v>194</v>
      </c>
      <c r="B442">
        <v>0</v>
      </c>
      <c r="C442">
        <v>0</v>
      </c>
      <c r="D442">
        <v>0</v>
      </c>
      <c r="E442">
        <v>0</v>
      </c>
      <c r="F442">
        <v>0</v>
      </c>
      <c r="G442">
        <v>0</v>
      </c>
      <c r="H442">
        <v>0</v>
      </c>
      <c r="I442">
        <v>0</v>
      </c>
      <c r="J442">
        <v>0</v>
      </c>
      <c r="K442">
        <v>0</v>
      </c>
      <c r="L442">
        <v>0</v>
      </c>
      <c r="M442">
        <v>0</v>
      </c>
      <c r="N442">
        <v>0</v>
      </c>
      <c r="O442">
        <v>0</v>
      </c>
      <c r="P442">
        <v>0</v>
      </c>
      <c r="Q442">
        <v>0</v>
      </c>
      <c r="R442">
        <v>3</v>
      </c>
      <c r="S442" t="s">
        <v>540</v>
      </c>
    </row>
    <row r="443" spans="1:19" x14ac:dyDescent="0.2">
      <c r="A443" t="s">
        <v>195</v>
      </c>
      <c r="B443">
        <v>3</v>
      </c>
      <c r="C443">
        <v>200</v>
      </c>
      <c r="D443" t="s">
        <v>535</v>
      </c>
      <c r="E443">
        <v>100</v>
      </c>
      <c r="F443" t="s">
        <v>535</v>
      </c>
      <c r="G443">
        <v>-66.666666666699996</v>
      </c>
      <c r="H443" t="s">
        <v>535</v>
      </c>
      <c r="I443">
        <v>0</v>
      </c>
      <c r="J443">
        <v>4</v>
      </c>
      <c r="K443">
        <v>33.333333333299997</v>
      </c>
      <c r="L443">
        <v>4</v>
      </c>
      <c r="M443">
        <v>33.333333333299997</v>
      </c>
      <c r="N443">
        <v>3</v>
      </c>
      <c r="O443">
        <v>200</v>
      </c>
      <c r="P443">
        <v>3</v>
      </c>
      <c r="Q443">
        <v>200</v>
      </c>
      <c r="R443">
        <v>3</v>
      </c>
      <c r="S443" t="s">
        <v>540</v>
      </c>
    </row>
    <row r="444" spans="1:19" x14ac:dyDescent="0.2">
      <c r="A444" t="s">
        <v>196</v>
      </c>
      <c r="B444">
        <v>0</v>
      </c>
      <c r="C444">
        <v>0</v>
      </c>
      <c r="D444">
        <v>0</v>
      </c>
      <c r="E444">
        <v>0</v>
      </c>
      <c r="F444">
        <v>0</v>
      </c>
      <c r="G444">
        <v>0</v>
      </c>
      <c r="H444">
        <v>0</v>
      </c>
      <c r="I444">
        <v>0</v>
      </c>
      <c r="J444">
        <v>0</v>
      </c>
      <c r="K444">
        <v>0</v>
      </c>
      <c r="L444">
        <v>0</v>
      </c>
      <c r="M444">
        <v>0</v>
      </c>
      <c r="N444">
        <v>0</v>
      </c>
      <c r="O444">
        <v>0</v>
      </c>
      <c r="P444">
        <v>0</v>
      </c>
      <c r="Q444">
        <v>0</v>
      </c>
      <c r="R444">
        <v>3</v>
      </c>
      <c r="S444" t="s">
        <v>540</v>
      </c>
    </row>
    <row r="445" spans="1:19" x14ac:dyDescent="0.2">
      <c r="A445" t="s">
        <v>534</v>
      </c>
      <c r="B445">
        <v>1427</v>
      </c>
      <c r="C445">
        <v>-5.1196808511</v>
      </c>
      <c r="D445">
        <v>856</v>
      </c>
      <c r="E445">
        <v>-8.1545064378000003</v>
      </c>
      <c r="F445">
        <v>1504</v>
      </c>
      <c r="G445">
        <v>-7.5599262445999997</v>
      </c>
      <c r="H445">
        <v>932</v>
      </c>
      <c r="I445">
        <v>-8.7169441723999999</v>
      </c>
      <c r="J445">
        <v>972</v>
      </c>
      <c r="K445">
        <v>-10.8256880734</v>
      </c>
      <c r="L445">
        <v>688</v>
      </c>
      <c r="M445">
        <v>-11.3402061856</v>
      </c>
      <c r="N445">
        <v>1090</v>
      </c>
      <c r="O445">
        <v>-2.5915996424999999</v>
      </c>
      <c r="P445">
        <v>776</v>
      </c>
      <c r="Q445">
        <v>8.2287308228999994</v>
      </c>
      <c r="R445">
        <v>0</v>
      </c>
      <c r="S445" t="s">
        <v>541</v>
      </c>
    </row>
    <row r="446" spans="1:19" x14ac:dyDescent="0.2">
      <c r="A446" t="s">
        <v>547</v>
      </c>
      <c r="B446">
        <v>1422</v>
      </c>
      <c r="C446">
        <v>-4.9465240642000001</v>
      </c>
      <c r="D446">
        <v>856</v>
      </c>
      <c r="E446">
        <v>-7.8579117329999999</v>
      </c>
      <c r="F446">
        <v>1496</v>
      </c>
      <c r="G446">
        <v>-7.5401730532000002</v>
      </c>
      <c r="H446">
        <v>929</v>
      </c>
      <c r="I446">
        <v>-8.5629921259999993</v>
      </c>
      <c r="J446">
        <v>972</v>
      </c>
      <c r="K446">
        <v>-10.8256880734</v>
      </c>
      <c r="L446">
        <v>688</v>
      </c>
      <c r="M446">
        <v>-11.3402061856</v>
      </c>
      <c r="N446">
        <v>1090</v>
      </c>
      <c r="O446">
        <v>-2.5915996424999999</v>
      </c>
      <c r="P446">
        <v>776</v>
      </c>
      <c r="Q446">
        <v>8.2287308228999994</v>
      </c>
      <c r="R446">
        <v>-777</v>
      </c>
      <c r="S446" t="s">
        <v>541</v>
      </c>
    </row>
    <row r="447" spans="1:19" x14ac:dyDescent="0.2">
      <c r="A447" t="s">
        <v>548</v>
      </c>
      <c r="B447">
        <v>7</v>
      </c>
      <c r="C447">
        <v>16.666666666699999</v>
      </c>
      <c r="D447">
        <v>5</v>
      </c>
      <c r="E447">
        <v>0</v>
      </c>
      <c r="F447">
        <v>6</v>
      </c>
      <c r="G447">
        <v>100</v>
      </c>
      <c r="H447">
        <v>5</v>
      </c>
      <c r="I447">
        <v>150</v>
      </c>
      <c r="J447">
        <v>48</v>
      </c>
      <c r="K447">
        <v>-14.285714285699999</v>
      </c>
      <c r="L447">
        <v>39</v>
      </c>
      <c r="M447">
        <v>-13.333333333300001</v>
      </c>
      <c r="N447">
        <v>56</v>
      </c>
      <c r="O447">
        <v>12</v>
      </c>
      <c r="P447">
        <v>45</v>
      </c>
      <c r="Q447">
        <v>18.421052631599999</v>
      </c>
      <c r="R447">
        <v>-777</v>
      </c>
      <c r="S447" t="s">
        <v>541</v>
      </c>
    </row>
    <row r="448" spans="1:19" x14ac:dyDescent="0.2">
      <c r="A448" t="s">
        <v>549</v>
      </c>
      <c r="B448" t="s">
        <v>535</v>
      </c>
      <c r="C448">
        <v>-88.888888888899999</v>
      </c>
      <c r="D448">
        <v>0</v>
      </c>
      <c r="E448">
        <v>-100</v>
      </c>
      <c r="F448">
        <v>9</v>
      </c>
      <c r="G448">
        <v>-57.142857142899999</v>
      </c>
      <c r="H448">
        <v>3</v>
      </c>
      <c r="I448">
        <v>-70</v>
      </c>
      <c r="J448">
        <v>0</v>
      </c>
      <c r="K448">
        <v>0</v>
      </c>
      <c r="L448">
        <v>0</v>
      </c>
      <c r="M448">
        <v>0</v>
      </c>
      <c r="N448">
        <v>0</v>
      </c>
      <c r="O448">
        <v>0</v>
      </c>
      <c r="P448">
        <v>0</v>
      </c>
      <c r="Q448">
        <v>0</v>
      </c>
      <c r="R448">
        <v>-777</v>
      </c>
      <c r="S448" t="s">
        <v>541</v>
      </c>
    </row>
    <row r="449" spans="1:19" x14ac:dyDescent="0.2">
      <c r="A449" t="s">
        <v>91</v>
      </c>
      <c r="B449">
        <v>8</v>
      </c>
      <c r="C449">
        <v>100</v>
      </c>
      <c r="D449">
        <v>5</v>
      </c>
      <c r="E449">
        <v>150</v>
      </c>
      <c r="F449">
        <v>4</v>
      </c>
      <c r="G449">
        <v>-33.333333333299997</v>
      </c>
      <c r="H449" t="s">
        <v>535</v>
      </c>
      <c r="I449">
        <v>-33.333333333299997</v>
      </c>
      <c r="J449">
        <v>0</v>
      </c>
      <c r="K449">
        <v>-100</v>
      </c>
      <c r="L449">
        <v>0</v>
      </c>
      <c r="M449">
        <v>0</v>
      </c>
      <c r="N449" t="s">
        <v>535</v>
      </c>
      <c r="O449">
        <v>0</v>
      </c>
      <c r="P449">
        <v>0</v>
      </c>
      <c r="Q449">
        <v>-100</v>
      </c>
      <c r="R449">
        <v>3</v>
      </c>
      <c r="S449" t="s">
        <v>541</v>
      </c>
    </row>
    <row r="450" spans="1:19" x14ac:dyDescent="0.2">
      <c r="A450" t="s">
        <v>92</v>
      </c>
      <c r="B450">
        <v>0</v>
      </c>
      <c r="C450">
        <v>0</v>
      </c>
      <c r="D450">
        <v>0</v>
      </c>
      <c r="E450">
        <v>0</v>
      </c>
      <c r="F450">
        <v>0</v>
      </c>
      <c r="G450">
        <v>0</v>
      </c>
      <c r="H450">
        <v>0</v>
      </c>
      <c r="I450">
        <v>0</v>
      </c>
      <c r="J450">
        <v>0</v>
      </c>
      <c r="K450">
        <v>0</v>
      </c>
      <c r="L450">
        <v>0</v>
      </c>
      <c r="M450">
        <v>0</v>
      </c>
      <c r="N450">
        <v>0</v>
      </c>
      <c r="O450">
        <v>0</v>
      </c>
      <c r="P450">
        <v>0</v>
      </c>
      <c r="Q450">
        <v>0</v>
      </c>
      <c r="R450">
        <v>3</v>
      </c>
      <c r="S450" t="s">
        <v>541</v>
      </c>
    </row>
    <row r="451" spans="1:19" x14ac:dyDescent="0.2">
      <c r="A451" t="s">
        <v>93</v>
      </c>
      <c r="B451">
        <v>7</v>
      </c>
      <c r="C451">
        <v>75</v>
      </c>
      <c r="D451">
        <v>6</v>
      </c>
      <c r="E451" t="s">
        <v>536</v>
      </c>
      <c r="F451">
        <v>4</v>
      </c>
      <c r="G451" t="s">
        <v>536</v>
      </c>
      <c r="H451" t="s">
        <v>535</v>
      </c>
      <c r="I451">
        <v>0</v>
      </c>
      <c r="J451">
        <v>0</v>
      </c>
      <c r="K451">
        <v>0</v>
      </c>
      <c r="L451">
        <v>0</v>
      </c>
      <c r="M451">
        <v>0</v>
      </c>
      <c r="N451">
        <v>0</v>
      </c>
      <c r="O451">
        <v>0</v>
      </c>
      <c r="P451">
        <v>0</v>
      </c>
      <c r="Q451">
        <v>0</v>
      </c>
      <c r="R451">
        <v>3</v>
      </c>
      <c r="S451" t="s">
        <v>541</v>
      </c>
    </row>
    <row r="452" spans="1:19" x14ac:dyDescent="0.2">
      <c r="A452" t="s">
        <v>94</v>
      </c>
      <c r="B452">
        <v>0</v>
      </c>
      <c r="C452">
        <v>0</v>
      </c>
      <c r="D452">
        <v>0</v>
      </c>
      <c r="E452">
        <v>0</v>
      </c>
      <c r="F452">
        <v>0</v>
      </c>
      <c r="G452">
        <v>0</v>
      </c>
      <c r="H452">
        <v>0</v>
      </c>
      <c r="I452">
        <v>0</v>
      </c>
      <c r="J452">
        <v>0</v>
      </c>
      <c r="K452">
        <v>0</v>
      </c>
      <c r="L452">
        <v>0</v>
      </c>
      <c r="M452">
        <v>0</v>
      </c>
      <c r="N452">
        <v>0</v>
      </c>
      <c r="O452">
        <v>0</v>
      </c>
      <c r="P452">
        <v>0</v>
      </c>
      <c r="Q452">
        <v>0</v>
      </c>
      <c r="R452">
        <v>3</v>
      </c>
      <c r="S452" t="s">
        <v>541</v>
      </c>
    </row>
    <row r="453" spans="1:19" x14ac:dyDescent="0.2">
      <c r="A453" t="s">
        <v>95</v>
      </c>
      <c r="B453">
        <v>8</v>
      </c>
      <c r="C453">
        <v>14.285714285699999</v>
      </c>
      <c r="D453">
        <v>3</v>
      </c>
      <c r="E453">
        <v>-40</v>
      </c>
      <c r="F453">
        <v>7</v>
      </c>
      <c r="G453">
        <v>-12.5</v>
      </c>
      <c r="H453">
        <v>5</v>
      </c>
      <c r="I453">
        <v>-37.5</v>
      </c>
      <c r="J453">
        <v>0</v>
      </c>
      <c r="K453">
        <v>0</v>
      </c>
      <c r="L453">
        <v>0</v>
      </c>
      <c r="M453">
        <v>0</v>
      </c>
      <c r="N453">
        <v>0</v>
      </c>
      <c r="O453">
        <v>0</v>
      </c>
      <c r="P453">
        <v>0</v>
      </c>
      <c r="Q453">
        <v>0</v>
      </c>
      <c r="R453">
        <v>3</v>
      </c>
      <c r="S453" t="s">
        <v>541</v>
      </c>
    </row>
    <row r="454" spans="1:19" x14ac:dyDescent="0.2">
      <c r="A454" t="s">
        <v>96</v>
      </c>
      <c r="B454">
        <v>0</v>
      </c>
      <c r="C454">
        <v>0</v>
      </c>
      <c r="D454">
        <v>0</v>
      </c>
      <c r="E454">
        <v>0</v>
      </c>
      <c r="F454">
        <v>0</v>
      </c>
      <c r="G454">
        <v>0</v>
      </c>
      <c r="H454">
        <v>0</v>
      </c>
      <c r="I454">
        <v>0</v>
      </c>
      <c r="J454">
        <v>0</v>
      </c>
      <c r="K454">
        <v>0</v>
      </c>
      <c r="L454">
        <v>0</v>
      </c>
      <c r="M454">
        <v>0</v>
      </c>
      <c r="N454">
        <v>0</v>
      </c>
      <c r="O454">
        <v>0</v>
      </c>
      <c r="P454">
        <v>0</v>
      </c>
      <c r="Q454">
        <v>0</v>
      </c>
      <c r="R454">
        <v>3</v>
      </c>
      <c r="S454" t="s">
        <v>541</v>
      </c>
    </row>
    <row r="455" spans="1:19" x14ac:dyDescent="0.2">
      <c r="A455" t="s">
        <v>97</v>
      </c>
      <c r="B455">
        <v>3</v>
      </c>
      <c r="C455">
        <v>-62.5</v>
      </c>
      <c r="D455" t="s">
        <v>535</v>
      </c>
      <c r="E455">
        <v>-66.666666666699996</v>
      </c>
      <c r="F455">
        <v>8</v>
      </c>
      <c r="G455">
        <v>100</v>
      </c>
      <c r="H455">
        <v>6</v>
      </c>
      <c r="I455">
        <v>100</v>
      </c>
      <c r="J455" t="s">
        <v>535</v>
      </c>
      <c r="K455">
        <v>100</v>
      </c>
      <c r="L455">
        <v>0</v>
      </c>
      <c r="M455">
        <v>0</v>
      </c>
      <c r="N455" t="s">
        <v>535</v>
      </c>
      <c r="O455">
        <v>0</v>
      </c>
      <c r="P455">
        <v>0</v>
      </c>
      <c r="Q455">
        <v>0</v>
      </c>
      <c r="R455">
        <v>3</v>
      </c>
      <c r="S455" t="s">
        <v>541</v>
      </c>
    </row>
    <row r="456" spans="1:19" x14ac:dyDescent="0.2">
      <c r="A456" t="s">
        <v>98</v>
      </c>
      <c r="B456">
        <v>19</v>
      </c>
      <c r="C456">
        <v>0</v>
      </c>
      <c r="D456">
        <v>15</v>
      </c>
      <c r="E456">
        <v>25</v>
      </c>
      <c r="F456">
        <v>19</v>
      </c>
      <c r="G456">
        <v>0</v>
      </c>
      <c r="H456">
        <v>12</v>
      </c>
      <c r="I456">
        <v>20</v>
      </c>
      <c r="J456" t="s">
        <v>535</v>
      </c>
      <c r="K456">
        <v>-71.428571428599994</v>
      </c>
      <c r="L456" t="s">
        <v>535</v>
      </c>
      <c r="M456">
        <v>-60</v>
      </c>
      <c r="N456">
        <v>7</v>
      </c>
      <c r="O456">
        <v>16.666666666699999</v>
      </c>
      <c r="P456">
        <v>5</v>
      </c>
      <c r="Q456">
        <v>-16.666666666699999</v>
      </c>
      <c r="R456">
        <v>3</v>
      </c>
      <c r="S456" t="s">
        <v>541</v>
      </c>
    </row>
    <row r="457" spans="1:19" x14ac:dyDescent="0.2">
      <c r="A457" t="s">
        <v>99</v>
      </c>
      <c r="B457" t="s">
        <v>535</v>
      </c>
      <c r="C457">
        <v>-50</v>
      </c>
      <c r="D457" t="s">
        <v>535</v>
      </c>
      <c r="E457">
        <v>0</v>
      </c>
      <c r="F457">
        <v>4</v>
      </c>
      <c r="G457" t="s">
        <v>536</v>
      </c>
      <c r="H457" t="s">
        <v>535</v>
      </c>
      <c r="I457">
        <v>0</v>
      </c>
      <c r="J457">
        <v>0</v>
      </c>
      <c r="K457">
        <v>0</v>
      </c>
      <c r="L457">
        <v>0</v>
      </c>
      <c r="M457">
        <v>0</v>
      </c>
      <c r="N457">
        <v>0</v>
      </c>
      <c r="O457">
        <v>0</v>
      </c>
      <c r="P457">
        <v>0</v>
      </c>
      <c r="Q457">
        <v>0</v>
      </c>
      <c r="R457">
        <v>3</v>
      </c>
      <c r="S457" t="s">
        <v>541</v>
      </c>
    </row>
    <row r="458" spans="1:19" x14ac:dyDescent="0.2">
      <c r="A458" t="s">
        <v>100</v>
      </c>
      <c r="B458">
        <v>0</v>
      </c>
      <c r="C458">
        <v>0</v>
      </c>
      <c r="D458">
        <v>0</v>
      </c>
      <c r="E458">
        <v>0</v>
      </c>
      <c r="F458">
        <v>0</v>
      </c>
      <c r="G458">
        <v>0</v>
      </c>
      <c r="H458">
        <v>0</v>
      </c>
      <c r="I458">
        <v>0</v>
      </c>
      <c r="J458">
        <v>0</v>
      </c>
      <c r="K458">
        <v>0</v>
      </c>
      <c r="L458">
        <v>0</v>
      </c>
      <c r="M458">
        <v>0</v>
      </c>
      <c r="N458">
        <v>0</v>
      </c>
      <c r="O458">
        <v>0</v>
      </c>
      <c r="P458">
        <v>0</v>
      </c>
      <c r="Q458">
        <v>0</v>
      </c>
      <c r="R458">
        <v>3</v>
      </c>
      <c r="S458" t="s">
        <v>541</v>
      </c>
    </row>
    <row r="459" spans="1:19" x14ac:dyDescent="0.2">
      <c r="A459" t="s">
        <v>101</v>
      </c>
      <c r="B459">
        <v>0</v>
      </c>
      <c r="C459">
        <v>0</v>
      </c>
      <c r="D459">
        <v>0</v>
      </c>
      <c r="E459">
        <v>0</v>
      </c>
      <c r="F459">
        <v>0</v>
      </c>
      <c r="G459">
        <v>-100</v>
      </c>
      <c r="H459">
        <v>0</v>
      </c>
      <c r="I459">
        <v>0</v>
      </c>
      <c r="J459" t="s">
        <v>535</v>
      </c>
      <c r="K459">
        <v>-50</v>
      </c>
      <c r="L459" t="s">
        <v>535</v>
      </c>
      <c r="M459">
        <v>-50</v>
      </c>
      <c r="N459" t="s">
        <v>535</v>
      </c>
      <c r="O459">
        <v>0</v>
      </c>
      <c r="P459" t="s">
        <v>535</v>
      </c>
      <c r="Q459">
        <v>0</v>
      </c>
      <c r="R459">
        <v>3</v>
      </c>
      <c r="S459" t="s">
        <v>541</v>
      </c>
    </row>
    <row r="460" spans="1:19" x14ac:dyDescent="0.2">
      <c r="A460" t="s">
        <v>102</v>
      </c>
      <c r="B460">
        <v>0</v>
      </c>
      <c r="C460">
        <v>0</v>
      </c>
      <c r="D460">
        <v>0</v>
      </c>
      <c r="E460">
        <v>0</v>
      </c>
      <c r="F460">
        <v>0</v>
      </c>
      <c r="G460">
        <v>0</v>
      </c>
      <c r="H460">
        <v>0</v>
      </c>
      <c r="I460">
        <v>0</v>
      </c>
      <c r="J460">
        <v>0</v>
      </c>
      <c r="K460">
        <v>0</v>
      </c>
      <c r="L460">
        <v>0</v>
      </c>
      <c r="M460">
        <v>0</v>
      </c>
      <c r="N460">
        <v>0</v>
      </c>
      <c r="O460">
        <v>0</v>
      </c>
      <c r="P460">
        <v>0</v>
      </c>
      <c r="Q460">
        <v>0</v>
      </c>
      <c r="R460">
        <v>3</v>
      </c>
      <c r="S460" t="s">
        <v>541</v>
      </c>
    </row>
    <row r="461" spans="1:19" x14ac:dyDescent="0.2">
      <c r="A461" t="s">
        <v>103</v>
      </c>
      <c r="B461">
        <v>0</v>
      </c>
      <c r="C461">
        <v>-100</v>
      </c>
      <c r="D461">
        <v>0</v>
      </c>
      <c r="E461">
        <v>-100</v>
      </c>
      <c r="F461" t="s">
        <v>535</v>
      </c>
      <c r="G461">
        <v>0</v>
      </c>
      <c r="H461" t="s">
        <v>535</v>
      </c>
      <c r="I461">
        <v>0</v>
      </c>
      <c r="J461">
        <v>0</v>
      </c>
      <c r="K461">
        <v>0</v>
      </c>
      <c r="L461">
        <v>0</v>
      </c>
      <c r="M461">
        <v>0</v>
      </c>
      <c r="N461">
        <v>0</v>
      </c>
      <c r="O461">
        <v>0</v>
      </c>
      <c r="P461">
        <v>0</v>
      </c>
      <c r="Q461">
        <v>0</v>
      </c>
      <c r="R461">
        <v>3</v>
      </c>
      <c r="S461" t="s">
        <v>541</v>
      </c>
    </row>
    <row r="462" spans="1:19" x14ac:dyDescent="0.2">
      <c r="A462" t="s">
        <v>104</v>
      </c>
      <c r="B462">
        <v>3</v>
      </c>
      <c r="C462">
        <v>-66.666666666699996</v>
      </c>
      <c r="D462" t="s">
        <v>535</v>
      </c>
      <c r="E462">
        <v>-60</v>
      </c>
      <c r="F462">
        <v>9</v>
      </c>
      <c r="G462">
        <v>80</v>
      </c>
      <c r="H462">
        <v>5</v>
      </c>
      <c r="I462">
        <v>66.666666666699996</v>
      </c>
      <c r="J462">
        <v>10</v>
      </c>
      <c r="K462" t="s">
        <v>536</v>
      </c>
      <c r="L462">
        <v>8</v>
      </c>
      <c r="M462" t="s">
        <v>536</v>
      </c>
      <c r="N462" t="s">
        <v>535</v>
      </c>
      <c r="O462">
        <v>-71.428571428599994</v>
      </c>
      <c r="P462" t="s">
        <v>535</v>
      </c>
      <c r="Q462">
        <v>-60</v>
      </c>
      <c r="R462">
        <v>3</v>
      </c>
      <c r="S462" t="s">
        <v>541</v>
      </c>
    </row>
    <row r="463" spans="1:19" x14ac:dyDescent="0.2">
      <c r="A463" t="s">
        <v>105</v>
      </c>
      <c r="B463">
        <v>7</v>
      </c>
      <c r="C463">
        <v>40</v>
      </c>
      <c r="D463">
        <v>5</v>
      </c>
      <c r="E463">
        <v>25</v>
      </c>
      <c r="F463">
        <v>5</v>
      </c>
      <c r="G463">
        <v>-37.5</v>
      </c>
      <c r="H463">
        <v>4</v>
      </c>
      <c r="I463">
        <v>-33.333333333299997</v>
      </c>
      <c r="J463" t="s">
        <v>535</v>
      </c>
      <c r="K463">
        <v>0</v>
      </c>
      <c r="L463" t="s">
        <v>535</v>
      </c>
      <c r="M463">
        <v>0</v>
      </c>
      <c r="N463">
        <v>0</v>
      </c>
      <c r="O463">
        <v>0</v>
      </c>
      <c r="P463">
        <v>0</v>
      </c>
      <c r="Q463">
        <v>0</v>
      </c>
      <c r="R463">
        <v>3</v>
      </c>
      <c r="S463" t="s">
        <v>541</v>
      </c>
    </row>
    <row r="464" spans="1:19" x14ac:dyDescent="0.2">
      <c r="A464" t="s">
        <v>106</v>
      </c>
      <c r="B464">
        <v>42</v>
      </c>
      <c r="C464">
        <v>-6.6666666667000003</v>
      </c>
      <c r="D464">
        <v>24</v>
      </c>
      <c r="E464">
        <v>-17.241379310300001</v>
      </c>
      <c r="F464">
        <v>45</v>
      </c>
      <c r="G464">
        <v>9.7560975610000007</v>
      </c>
      <c r="H464">
        <v>29</v>
      </c>
      <c r="I464">
        <v>31.818181818199999</v>
      </c>
      <c r="J464">
        <v>4</v>
      </c>
      <c r="K464">
        <v>-33.333333333299997</v>
      </c>
      <c r="L464">
        <v>3</v>
      </c>
      <c r="M464">
        <v>-40</v>
      </c>
      <c r="N464">
        <v>6</v>
      </c>
      <c r="O464">
        <v>-14.285714285699999</v>
      </c>
      <c r="P464">
        <v>5</v>
      </c>
      <c r="Q464">
        <v>25</v>
      </c>
      <c r="R464">
        <v>3</v>
      </c>
      <c r="S464" t="s">
        <v>541</v>
      </c>
    </row>
    <row r="465" spans="1:19" x14ac:dyDescent="0.2">
      <c r="A465" t="s">
        <v>107</v>
      </c>
      <c r="B465">
        <v>0</v>
      </c>
      <c r="C465">
        <v>0</v>
      </c>
      <c r="D465">
        <v>0</v>
      </c>
      <c r="E465">
        <v>0</v>
      </c>
      <c r="F465">
        <v>0</v>
      </c>
      <c r="G465">
        <v>0</v>
      </c>
      <c r="H465">
        <v>0</v>
      </c>
      <c r="I465">
        <v>0</v>
      </c>
      <c r="J465">
        <v>0</v>
      </c>
      <c r="K465">
        <v>0</v>
      </c>
      <c r="L465">
        <v>0</v>
      </c>
      <c r="M465">
        <v>0</v>
      </c>
      <c r="N465">
        <v>0</v>
      </c>
      <c r="O465">
        <v>0</v>
      </c>
      <c r="P465">
        <v>0</v>
      </c>
      <c r="Q465">
        <v>0</v>
      </c>
      <c r="R465">
        <v>3</v>
      </c>
      <c r="S465" t="s">
        <v>541</v>
      </c>
    </row>
    <row r="466" spans="1:19" x14ac:dyDescent="0.2">
      <c r="A466" t="s">
        <v>108</v>
      </c>
      <c r="B466">
        <v>12</v>
      </c>
      <c r="C466">
        <v>20</v>
      </c>
      <c r="D466">
        <v>4</v>
      </c>
      <c r="E466">
        <v>-20</v>
      </c>
      <c r="F466">
        <v>10</v>
      </c>
      <c r="G466">
        <v>42.857142857100001</v>
      </c>
      <c r="H466">
        <v>5</v>
      </c>
      <c r="I466">
        <v>25</v>
      </c>
      <c r="J466">
        <v>0</v>
      </c>
      <c r="K466">
        <v>-100</v>
      </c>
      <c r="L466">
        <v>0</v>
      </c>
      <c r="M466">
        <v>-100</v>
      </c>
      <c r="N466" t="s">
        <v>535</v>
      </c>
      <c r="O466">
        <v>100</v>
      </c>
      <c r="P466" t="s">
        <v>535</v>
      </c>
      <c r="Q466">
        <v>0</v>
      </c>
      <c r="R466">
        <v>3</v>
      </c>
      <c r="S466" t="s">
        <v>541</v>
      </c>
    </row>
    <row r="467" spans="1:19" x14ac:dyDescent="0.2">
      <c r="A467" t="s">
        <v>109</v>
      </c>
      <c r="B467">
        <v>0</v>
      </c>
      <c r="C467">
        <v>-100</v>
      </c>
      <c r="D467">
        <v>0</v>
      </c>
      <c r="E467">
        <v>-100</v>
      </c>
      <c r="F467">
        <v>3</v>
      </c>
      <c r="G467">
        <v>50</v>
      </c>
      <c r="H467" t="s">
        <v>535</v>
      </c>
      <c r="I467">
        <v>0</v>
      </c>
      <c r="J467" t="s">
        <v>535</v>
      </c>
      <c r="K467">
        <v>0</v>
      </c>
      <c r="L467">
        <v>0</v>
      </c>
      <c r="M467">
        <v>0</v>
      </c>
      <c r="N467">
        <v>0</v>
      </c>
      <c r="O467">
        <v>0</v>
      </c>
      <c r="P467">
        <v>0</v>
      </c>
      <c r="Q467">
        <v>0</v>
      </c>
      <c r="R467">
        <v>3</v>
      </c>
      <c r="S467" t="s">
        <v>541</v>
      </c>
    </row>
    <row r="468" spans="1:19" x14ac:dyDescent="0.2">
      <c r="A468" t="s">
        <v>110</v>
      </c>
      <c r="B468" t="s">
        <v>535</v>
      </c>
      <c r="C468">
        <v>0</v>
      </c>
      <c r="D468">
        <v>0</v>
      </c>
      <c r="E468">
        <v>0</v>
      </c>
      <c r="F468">
        <v>0</v>
      </c>
      <c r="G468">
        <v>0</v>
      </c>
      <c r="H468">
        <v>0</v>
      </c>
      <c r="I468">
        <v>0</v>
      </c>
      <c r="J468" t="s">
        <v>535</v>
      </c>
      <c r="K468">
        <v>0</v>
      </c>
      <c r="L468" t="s">
        <v>535</v>
      </c>
      <c r="M468">
        <v>0</v>
      </c>
      <c r="N468" t="s">
        <v>535</v>
      </c>
      <c r="O468">
        <v>-66.666666666699996</v>
      </c>
      <c r="P468" t="s">
        <v>535</v>
      </c>
      <c r="Q468">
        <v>0</v>
      </c>
      <c r="R468">
        <v>3</v>
      </c>
      <c r="S468" t="s">
        <v>541</v>
      </c>
    </row>
    <row r="469" spans="1:19" x14ac:dyDescent="0.2">
      <c r="A469" t="s">
        <v>111</v>
      </c>
      <c r="B469">
        <v>0</v>
      </c>
      <c r="C469">
        <v>0</v>
      </c>
      <c r="D469">
        <v>0</v>
      </c>
      <c r="E469">
        <v>0</v>
      </c>
      <c r="F469">
        <v>0</v>
      </c>
      <c r="G469">
        <v>0</v>
      </c>
      <c r="H469">
        <v>0</v>
      </c>
      <c r="I469">
        <v>0</v>
      </c>
      <c r="J469" t="s">
        <v>535</v>
      </c>
      <c r="K469">
        <v>-75</v>
      </c>
      <c r="L469" t="s">
        <v>535</v>
      </c>
      <c r="M469">
        <v>-50</v>
      </c>
      <c r="N469">
        <v>4</v>
      </c>
      <c r="O469">
        <v>0</v>
      </c>
      <c r="P469" t="s">
        <v>535</v>
      </c>
      <c r="Q469">
        <v>0</v>
      </c>
      <c r="R469">
        <v>3</v>
      </c>
      <c r="S469" t="s">
        <v>541</v>
      </c>
    </row>
    <row r="470" spans="1:19" x14ac:dyDescent="0.2">
      <c r="A470" t="s">
        <v>112</v>
      </c>
      <c r="B470">
        <v>13</v>
      </c>
      <c r="C470">
        <v>-48</v>
      </c>
      <c r="D470">
        <v>8</v>
      </c>
      <c r="E470">
        <v>-50</v>
      </c>
      <c r="F470">
        <v>25</v>
      </c>
      <c r="G470">
        <v>108.3333333333</v>
      </c>
      <c r="H470">
        <v>16</v>
      </c>
      <c r="I470">
        <v>100</v>
      </c>
      <c r="J470">
        <v>16</v>
      </c>
      <c r="K470">
        <v>14.285714285699999</v>
      </c>
      <c r="L470">
        <v>8</v>
      </c>
      <c r="M470">
        <v>33.333333333299997</v>
      </c>
      <c r="N470">
        <v>14</v>
      </c>
      <c r="O470">
        <v>-6.6666666667000003</v>
      </c>
      <c r="P470">
        <v>6</v>
      </c>
      <c r="Q470">
        <v>-14.285714285699999</v>
      </c>
      <c r="R470">
        <v>3</v>
      </c>
      <c r="S470" t="s">
        <v>541</v>
      </c>
    </row>
    <row r="471" spans="1:19" x14ac:dyDescent="0.2">
      <c r="A471" t="s">
        <v>113</v>
      </c>
      <c r="B471">
        <v>0</v>
      </c>
      <c r="C471">
        <v>0</v>
      </c>
      <c r="D471">
        <v>0</v>
      </c>
      <c r="E471">
        <v>0</v>
      </c>
      <c r="F471">
        <v>0</v>
      </c>
      <c r="G471">
        <v>-100</v>
      </c>
      <c r="H471">
        <v>0</v>
      </c>
      <c r="I471">
        <v>-100</v>
      </c>
      <c r="J471">
        <v>0</v>
      </c>
      <c r="K471">
        <v>0</v>
      </c>
      <c r="L471">
        <v>0</v>
      </c>
      <c r="M471">
        <v>0</v>
      </c>
      <c r="N471">
        <v>0</v>
      </c>
      <c r="O471">
        <v>0</v>
      </c>
      <c r="P471">
        <v>0</v>
      </c>
      <c r="Q471">
        <v>0</v>
      </c>
      <c r="R471">
        <v>3</v>
      </c>
      <c r="S471" t="s">
        <v>541</v>
      </c>
    </row>
    <row r="472" spans="1:19" x14ac:dyDescent="0.2">
      <c r="A472" t="s">
        <v>114</v>
      </c>
      <c r="B472">
        <v>13</v>
      </c>
      <c r="C472">
        <v>-35</v>
      </c>
      <c r="D472">
        <v>9</v>
      </c>
      <c r="E472">
        <v>-25</v>
      </c>
      <c r="F472">
        <v>20</v>
      </c>
      <c r="G472">
        <v>11.1111111111</v>
      </c>
      <c r="H472">
        <v>12</v>
      </c>
      <c r="I472">
        <v>0</v>
      </c>
      <c r="J472">
        <v>9</v>
      </c>
      <c r="K472">
        <v>12.5</v>
      </c>
      <c r="L472">
        <v>6</v>
      </c>
      <c r="M472">
        <v>0</v>
      </c>
      <c r="N472">
        <v>8</v>
      </c>
      <c r="O472">
        <v>0</v>
      </c>
      <c r="P472">
        <v>6</v>
      </c>
      <c r="Q472">
        <v>20</v>
      </c>
      <c r="R472">
        <v>3</v>
      </c>
      <c r="S472" t="s">
        <v>541</v>
      </c>
    </row>
    <row r="473" spans="1:19" x14ac:dyDescent="0.2">
      <c r="A473" t="s">
        <v>115</v>
      </c>
      <c r="B473">
        <v>3</v>
      </c>
      <c r="C473">
        <v>-40</v>
      </c>
      <c r="D473">
        <v>0</v>
      </c>
      <c r="E473">
        <v>-100</v>
      </c>
      <c r="F473">
        <v>5</v>
      </c>
      <c r="G473">
        <v>66.666666666699996</v>
      </c>
      <c r="H473">
        <v>4</v>
      </c>
      <c r="I473">
        <v>33.333333333299997</v>
      </c>
      <c r="J473">
        <v>13</v>
      </c>
      <c r="K473">
        <v>44.444444444399998</v>
      </c>
      <c r="L473">
        <v>9</v>
      </c>
      <c r="M473">
        <v>28.571428571399998</v>
      </c>
      <c r="N473">
        <v>9</v>
      </c>
      <c r="O473">
        <v>-40</v>
      </c>
      <c r="P473">
        <v>7</v>
      </c>
      <c r="Q473">
        <v>-30</v>
      </c>
      <c r="R473">
        <v>3</v>
      </c>
      <c r="S473" t="s">
        <v>541</v>
      </c>
    </row>
    <row r="474" spans="1:19" x14ac:dyDescent="0.2">
      <c r="A474" t="s">
        <v>116</v>
      </c>
      <c r="B474">
        <v>29</v>
      </c>
      <c r="C474">
        <v>-21.621621621599999</v>
      </c>
      <c r="D474">
        <v>15</v>
      </c>
      <c r="E474">
        <v>-37.5</v>
      </c>
      <c r="F474">
        <v>37</v>
      </c>
      <c r="G474">
        <v>-21.2765957447</v>
      </c>
      <c r="H474">
        <v>24</v>
      </c>
      <c r="I474">
        <v>-14.285714285699999</v>
      </c>
      <c r="J474">
        <v>41</v>
      </c>
      <c r="K474">
        <v>28.125</v>
      </c>
      <c r="L474">
        <v>23</v>
      </c>
      <c r="M474">
        <v>53.333333333299997</v>
      </c>
      <c r="N474">
        <v>32</v>
      </c>
      <c r="O474">
        <v>-40.740740740699998</v>
      </c>
      <c r="P474">
        <v>15</v>
      </c>
      <c r="Q474">
        <v>-42.307692307700002</v>
      </c>
      <c r="R474">
        <v>3</v>
      </c>
      <c r="S474" t="s">
        <v>541</v>
      </c>
    </row>
    <row r="475" spans="1:19" x14ac:dyDescent="0.2">
      <c r="A475" t="s">
        <v>117</v>
      </c>
      <c r="B475">
        <v>111</v>
      </c>
      <c r="C475">
        <v>0</v>
      </c>
      <c r="D475">
        <v>57</v>
      </c>
      <c r="E475">
        <v>-16.176470588200001</v>
      </c>
      <c r="F475">
        <v>111</v>
      </c>
      <c r="G475">
        <v>-5.1282051282000003</v>
      </c>
      <c r="H475">
        <v>68</v>
      </c>
      <c r="I475">
        <v>-10.5263157895</v>
      </c>
      <c r="J475">
        <v>21</v>
      </c>
      <c r="K475">
        <v>-19.2307692308</v>
      </c>
      <c r="L475">
        <v>15</v>
      </c>
      <c r="M475">
        <v>7.1428571428999996</v>
      </c>
      <c r="N475">
        <v>26</v>
      </c>
      <c r="O475">
        <v>4</v>
      </c>
      <c r="P475">
        <v>14</v>
      </c>
      <c r="Q475">
        <v>16.666666666699999</v>
      </c>
      <c r="R475">
        <v>3</v>
      </c>
      <c r="S475" t="s">
        <v>541</v>
      </c>
    </row>
    <row r="476" spans="1:19" x14ac:dyDescent="0.2">
      <c r="A476" t="s">
        <v>118</v>
      </c>
      <c r="B476">
        <v>15</v>
      </c>
      <c r="C476">
        <v>-6.25</v>
      </c>
      <c r="D476">
        <v>10</v>
      </c>
      <c r="E476">
        <v>66.666666666699996</v>
      </c>
      <c r="F476">
        <v>16</v>
      </c>
      <c r="G476">
        <v>-20</v>
      </c>
      <c r="H476">
        <v>6</v>
      </c>
      <c r="I476">
        <v>-40</v>
      </c>
      <c r="J476">
        <v>11</v>
      </c>
      <c r="K476">
        <v>-8.3333333333000006</v>
      </c>
      <c r="L476">
        <v>8</v>
      </c>
      <c r="M476">
        <v>14.285714285699999</v>
      </c>
      <c r="N476">
        <v>12</v>
      </c>
      <c r="O476">
        <v>-36.842105263199997</v>
      </c>
      <c r="P476">
        <v>7</v>
      </c>
      <c r="Q476">
        <v>-22.222222222199999</v>
      </c>
      <c r="R476">
        <v>3</v>
      </c>
      <c r="S476" t="s">
        <v>541</v>
      </c>
    </row>
    <row r="477" spans="1:19" x14ac:dyDescent="0.2">
      <c r="A477" t="s">
        <v>119</v>
      </c>
      <c r="B477">
        <v>54</v>
      </c>
      <c r="C477">
        <v>1.8867924528</v>
      </c>
      <c r="D477">
        <v>28</v>
      </c>
      <c r="E477">
        <v>-6.6666666667000003</v>
      </c>
      <c r="F477">
        <v>53</v>
      </c>
      <c r="G477">
        <v>-18.461538461500002</v>
      </c>
      <c r="H477">
        <v>30</v>
      </c>
      <c r="I477">
        <v>-28.571428571399998</v>
      </c>
      <c r="J477">
        <v>45</v>
      </c>
      <c r="K477">
        <v>-19.642857142899999</v>
      </c>
      <c r="L477">
        <v>34</v>
      </c>
      <c r="M477">
        <v>-12.820512820499999</v>
      </c>
      <c r="N477">
        <v>56</v>
      </c>
      <c r="O477">
        <v>0</v>
      </c>
      <c r="P477">
        <v>39</v>
      </c>
      <c r="Q477">
        <v>21.875</v>
      </c>
      <c r="R477">
        <v>3</v>
      </c>
      <c r="S477" t="s">
        <v>541</v>
      </c>
    </row>
    <row r="478" spans="1:19" x14ac:dyDescent="0.2">
      <c r="A478" t="s">
        <v>120</v>
      </c>
      <c r="B478">
        <v>17</v>
      </c>
      <c r="C478">
        <v>-45.161290322600003</v>
      </c>
      <c r="D478">
        <v>10</v>
      </c>
      <c r="E478">
        <v>-62.962962963000003</v>
      </c>
      <c r="F478">
        <v>31</v>
      </c>
      <c r="G478">
        <v>19.2307692308</v>
      </c>
      <c r="H478">
        <v>27</v>
      </c>
      <c r="I478">
        <v>68.75</v>
      </c>
      <c r="J478">
        <v>24</v>
      </c>
      <c r="K478">
        <v>242.8571428571</v>
      </c>
      <c r="L478">
        <v>21</v>
      </c>
      <c r="M478">
        <v>200</v>
      </c>
      <c r="N478">
        <v>7</v>
      </c>
      <c r="O478">
        <v>0</v>
      </c>
      <c r="P478">
        <v>7</v>
      </c>
      <c r="Q478">
        <v>133.3333333333</v>
      </c>
      <c r="R478">
        <v>3</v>
      </c>
      <c r="S478" t="s">
        <v>541</v>
      </c>
    </row>
    <row r="479" spans="1:19" x14ac:dyDescent="0.2">
      <c r="A479" t="s">
        <v>121</v>
      </c>
      <c r="B479">
        <v>25</v>
      </c>
      <c r="C479">
        <v>31.578947368400001</v>
      </c>
      <c r="D479">
        <v>14</v>
      </c>
      <c r="E479">
        <v>16.666666666699999</v>
      </c>
      <c r="F479">
        <v>19</v>
      </c>
      <c r="G479">
        <v>-24</v>
      </c>
      <c r="H479">
        <v>12</v>
      </c>
      <c r="I479">
        <v>-7.6923076923</v>
      </c>
      <c r="J479">
        <v>8</v>
      </c>
      <c r="K479">
        <v>33.333333333299997</v>
      </c>
      <c r="L479">
        <v>7</v>
      </c>
      <c r="M479">
        <v>16.666666666699999</v>
      </c>
      <c r="N479">
        <v>6</v>
      </c>
      <c r="O479">
        <v>100</v>
      </c>
      <c r="P479">
        <v>6</v>
      </c>
      <c r="Q479" t="s">
        <v>536</v>
      </c>
      <c r="R479">
        <v>3</v>
      </c>
      <c r="S479" t="s">
        <v>541</v>
      </c>
    </row>
    <row r="480" spans="1:19" x14ac:dyDescent="0.2">
      <c r="A480" t="s">
        <v>122</v>
      </c>
      <c r="B480">
        <v>0</v>
      </c>
      <c r="C480">
        <v>0</v>
      </c>
      <c r="D480">
        <v>0</v>
      </c>
      <c r="E480">
        <v>0</v>
      </c>
      <c r="F480">
        <v>0</v>
      </c>
      <c r="G480">
        <v>0</v>
      </c>
      <c r="H480">
        <v>0</v>
      </c>
      <c r="I480">
        <v>0</v>
      </c>
      <c r="J480">
        <v>0</v>
      </c>
      <c r="K480">
        <v>0</v>
      </c>
      <c r="L480">
        <v>0</v>
      </c>
      <c r="M480">
        <v>0</v>
      </c>
      <c r="N480">
        <v>0</v>
      </c>
      <c r="O480">
        <v>0</v>
      </c>
      <c r="P480">
        <v>0</v>
      </c>
      <c r="Q480">
        <v>0</v>
      </c>
      <c r="R480">
        <v>3</v>
      </c>
      <c r="S480" t="s">
        <v>541</v>
      </c>
    </row>
    <row r="481" spans="1:19" x14ac:dyDescent="0.2">
      <c r="A481" t="s">
        <v>123</v>
      </c>
      <c r="B481">
        <v>0</v>
      </c>
      <c r="C481">
        <v>0</v>
      </c>
      <c r="D481">
        <v>0</v>
      </c>
      <c r="E481">
        <v>0</v>
      </c>
      <c r="F481">
        <v>0</v>
      </c>
      <c r="G481">
        <v>0</v>
      </c>
      <c r="H481">
        <v>0</v>
      </c>
      <c r="I481">
        <v>0</v>
      </c>
      <c r="J481">
        <v>0</v>
      </c>
      <c r="K481">
        <v>0</v>
      </c>
      <c r="L481">
        <v>0</v>
      </c>
      <c r="M481">
        <v>0</v>
      </c>
      <c r="N481">
        <v>0</v>
      </c>
      <c r="O481">
        <v>0</v>
      </c>
      <c r="P481">
        <v>0</v>
      </c>
      <c r="Q481">
        <v>0</v>
      </c>
      <c r="R481">
        <v>3</v>
      </c>
      <c r="S481" t="s">
        <v>541</v>
      </c>
    </row>
    <row r="482" spans="1:19" x14ac:dyDescent="0.2">
      <c r="A482" t="s">
        <v>124</v>
      </c>
      <c r="B482" t="s">
        <v>535</v>
      </c>
      <c r="C482">
        <v>-50</v>
      </c>
      <c r="D482" t="s">
        <v>535</v>
      </c>
      <c r="E482">
        <v>-75</v>
      </c>
      <c r="F482">
        <v>4</v>
      </c>
      <c r="G482">
        <v>0</v>
      </c>
      <c r="H482">
        <v>4</v>
      </c>
      <c r="I482">
        <v>0</v>
      </c>
      <c r="J482">
        <v>0</v>
      </c>
      <c r="K482">
        <v>0</v>
      </c>
      <c r="L482">
        <v>0</v>
      </c>
      <c r="M482">
        <v>0</v>
      </c>
      <c r="N482">
        <v>0</v>
      </c>
      <c r="O482">
        <v>0</v>
      </c>
      <c r="P482">
        <v>0</v>
      </c>
      <c r="Q482">
        <v>0</v>
      </c>
      <c r="R482">
        <v>3</v>
      </c>
      <c r="S482" t="s">
        <v>541</v>
      </c>
    </row>
    <row r="483" spans="1:19" x14ac:dyDescent="0.2">
      <c r="A483" t="s">
        <v>125</v>
      </c>
      <c r="B483">
        <v>0</v>
      </c>
      <c r="C483">
        <v>-100</v>
      </c>
      <c r="D483">
        <v>0</v>
      </c>
      <c r="E483">
        <v>-100</v>
      </c>
      <c r="F483" t="s">
        <v>535</v>
      </c>
      <c r="G483">
        <v>0</v>
      </c>
      <c r="H483" t="s">
        <v>535</v>
      </c>
      <c r="I483">
        <v>0</v>
      </c>
      <c r="J483">
        <v>0</v>
      </c>
      <c r="K483">
        <v>0</v>
      </c>
      <c r="L483">
        <v>0</v>
      </c>
      <c r="M483">
        <v>0</v>
      </c>
      <c r="N483">
        <v>0</v>
      </c>
      <c r="O483">
        <v>-100</v>
      </c>
      <c r="P483">
        <v>0</v>
      </c>
      <c r="Q483">
        <v>-100</v>
      </c>
      <c r="R483">
        <v>3</v>
      </c>
      <c r="S483" t="s">
        <v>541</v>
      </c>
    </row>
    <row r="484" spans="1:19" x14ac:dyDescent="0.2">
      <c r="A484" t="s">
        <v>126</v>
      </c>
      <c r="B484">
        <v>4</v>
      </c>
      <c r="C484">
        <v>0</v>
      </c>
      <c r="D484">
        <v>3</v>
      </c>
      <c r="E484">
        <v>0</v>
      </c>
      <c r="F484">
        <v>4</v>
      </c>
      <c r="G484">
        <v>0</v>
      </c>
      <c r="H484">
        <v>3</v>
      </c>
      <c r="I484">
        <v>0</v>
      </c>
      <c r="J484">
        <v>0</v>
      </c>
      <c r="K484">
        <v>0</v>
      </c>
      <c r="L484">
        <v>0</v>
      </c>
      <c r="M484">
        <v>0</v>
      </c>
      <c r="N484">
        <v>0</v>
      </c>
      <c r="O484">
        <v>-100</v>
      </c>
      <c r="P484">
        <v>0</v>
      </c>
      <c r="Q484">
        <v>-100</v>
      </c>
      <c r="R484">
        <v>3</v>
      </c>
      <c r="S484" t="s">
        <v>541</v>
      </c>
    </row>
    <row r="485" spans="1:19" x14ac:dyDescent="0.2">
      <c r="A485" t="s">
        <v>127</v>
      </c>
      <c r="B485">
        <v>13</v>
      </c>
      <c r="C485">
        <v>-13.333333333300001</v>
      </c>
      <c r="D485">
        <v>6</v>
      </c>
      <c r="E485">
        <v>-45.4545454545</v>
      </c>
      <c r="F485">
        <v>15</v>
      </c>
      <c r="G485">
        <v>87.5</v>
      </c>
      <c r="H485">
        <v>11</v>
      </c>
      <c r="I485">
        <v>120</v>
      </c>
      <c r="J485">
        <v>13</v>
      </c>
      <c r="K485">
        <v>-31.578947368400001</v>
      </c>
      <c r="L485">
        <v>8</v>
      </c>
      <c r="M485">
        <v>-55.555555555600002</v>
      </c>
      <c r="N485">
        <v>19</v>
      </c>
      <c r="O485">
        <v>-24</v>
      </c>
      <c r="P485">
        <v>18</v>
      </c>
      <c r="Q485">
        <v>0</v>
      </c>
      <c r="R485">
        <v>3</v>
      </c>
      <c r="S485" t="s">
        <v>541</v>
      </c>
    </row>
    <row r="486" spans="1:19" x14ac:dyDescent="0.2">
      <c r="A486" t="s">
        <v>128</v>
      </c>
      <c r="B486">
        <v>18</v>
      </c>
      <c r="C486">
        <v>125</v>
      </c>
      <c r="D486">
        <v>12</v>
      </c>
      <c r="E486">
        <v>71.428571428599994</v>
      </c>
      <c r="F486">
        <v>8</v>
      </c>
      <c r="G486">
        <v>-38.461538461499998</v>
      </c>
      <c r="H486">
        <v>7</v>
      </c>
      <c r="I486">
        <v>0</v>
      </c>
      <c r="J486">
        <v>7</v>
      </c>
      <c r="K486">
        <v>-46.153846153800004</v>
      </c>
      <c r="L486">
        <v>3</v>
      </c>
      <c r="M486">
        <v>-62.5</v>
      </c>
      <c r="N486">
        <v>13</v>
      </c>
      <c r="O486">
        <v>44.444444444399998</v>
      </c>
      <c r="P486">
        <v>8</v>
      </c>
      <c r="Q486">
        <v>60</v>
      </c>
      <c r="R486">
        <v>3</v>
      </c>
      <c r="S486" t="s">
        <v>541</v>
      </c>
    </row>
    <row r="487" spans="1:19" x14ac:dyDescent="0.2">
      <c r="A487" t="s">
        <v>129</v>
      </c>
      <c r="B487" t="s">
        <v>535</v>
      </c>
      <c r="C487">
        <v>0</v>
      </c>
      <c r="D487" t="s">
        <v>535</v>
      </c>
      <c r="E487">
        <v>0</v>
      </c>
      <c r="F487">
        <v>0</v>
      </c>
      <c r="G487">
        <v>-100</v>
      </c>
      <c r="H487">
        <v>0</v>
      </c>
      <c r="I487">
        <v>-100</v>
      </c>
      <c r="J487">
        <v>0</v>
      </c>
      <c r="K487">
        <v>0</v>
      </c>
      <c r="L487">
        <v>0</v>
      </c>
      <c r="M487">
        <v>0</v>
      </c>
      <c r="N487">
        <v>0</v>
      </c>
      <c r="O487">
        <v>0</v>
      </c>
      <c r="P487">
        <v>0</v>
      </c>
      <c r="Q487">
        <v>0</v>
      </c>
      <c r="R487">
        <v>3</v>
      </c>
      <c r="S487" t="s">
        <v>541</v>
      </c>
    </row>
    <row r="488" spans="1:19" x14ac:dyDescent="0.2">
      <c r="A488" t="s">
        <v>130</v>
      </c>
      <c r="B488" t="s">
        <v>535</v>
      </c>
      <c r="C488">
        <v>0</v>
      </c>
      <c r="D488" t="s">
        <v>535</v>
      </c>
      <c r="E488">
        <v>0</v>
      </c>
      <c r="F488">
        <v>0</v>
      </c>
      <c r="G488">
        <v>-100</v>
      </c>
      <c r="H488">
        <v>0</v>
      </c>
      <c r="I488">
        <v>-100</v>
      </c>
      <c r="J488" t="s">
        <v>535</v>
      </c>
      <c r="K488">
        <v>100</v>
      </c>
      <c r="L488" t="s">
        <v>535</v>
      </c>
      <c r="M488">
        <v>0</v>
      </c>
      <c r="N488" t="s">
        <v>535</v>
      </c>
      <c r="O488">
        <v>-50</v>
      </c>
      <c r="P488">
        <v>0</v>
      </c>
      <c r="Q488">
        <v>-100</v>
      </c>
      <c r="R488">
        <v>3</v>
      </c>
      <c r="S488" t="s">
        <v>541</v>
      </c>
    </row>
    <row r="489" spans="1:19" x14ac:dyDescent="0.2">
      <c r="A489" t="s">
        <v>131</v>
      </c>
      <c r="B489">
        <v>17</v>
      </c>
      <c r="C489">
        <v>-39.285714285700003</v>
      </c>
      <c r="D489">
        <v>13</v>
      </c>
      <c r="E489">
        <v>-40.909090909100001</v>
      </c>
      <c r="F489">
        <v>28</v>
      </c>
      <c r="G489">
        <v>7.6923076923</v>
      </c>
      <c r="H489">
        <v>22</v>
      </c>
      <c r="I489">
        <v>69.230769230800007</v>
      </c>
      <c r="J489">
        <v>33</v>
      </c>
      <c r="K489">
        <v>17.857142857100001</v>
      </c>
      <c r="L489">
        <v>28</v>
      </c>
      <c r="M489">
        <v>33.333333333299997</v>
      </c>
      <c r="N489">
        <v>28</v>
      </c>
      <c r="O489">
        <v>3.7037037037</v>
      </c>
      <c r="P489">
        <v>21</v>
      </c>
      <c r="Q489">
        <v>10.5263157895</v>
      </c>
      <c r="R489">
        <v>3</v>
      </c>
      <c r="S489" t="s">
        <v>541</v>
      </c>
    </row>
    <row r="490" spans="1:19" x14ac:dyDescent="0.2">
      <c r="A490" t="s">
        <v>132</v>
      </c>
      <c r="B490" t="s">
        <v>535</v>
      </c>
      <c r="C490">
        <v>-60</v>
      </c>
      <c r="D490">
        <v>0</v>
      </c>
      <c r="E490">
        <v>-100</v>
      </c>
      <c r="F490">
        <v>5</v>
      </c>
      <c r="G490">
        <v>-37.5</v>
      </c>
      <c r="H490">
        <v>3</v>
      </c>
      <c r="I490">
        <v>-50</v>
      </c>
      <c r="J490">
        <v>20</v>
      </c>
      <c r="K490">
        <v>42.857142857100001</v>
      </c>
      <c r="L490">
        <v>16</v>
      </c>
      <c r="M490">
        <v>14.285714285699999</v>
      </c>
      <c r="N490">
        <v>14</v>
      </c>
      <c r="O490">
        <v>-17.6470588235</v>
      </c>
      <c r="P490">
        <v>14</v>
      </c>
      <c r="Q490">
        <v>-6.6666666667000003</v>
      </c>
      <c r="R490">
        <v>3</v>
      </c>
      <c r="S490" t="s">
        <v>541</v>
      </c>
    </row>
    <row r="491" spans="1:19" x14ac:dyDescent="0.2">
      <c r="A491" t="s">
        <v>133</v>
      </c>
      <c r="B491">
        <v>10</v>
      </c>
      <c r="C491">
        <v>66.666666666699996</v>
      </c>
      <c r="D491">
        <v>6</v>
      </c>
      <c r="E491">
        <v>100</v>
      </c>
      <c r="F491">
        <v>6</v>
      </c>
      <c r="G491">
        <v>-40</v>
      </c>
      <c r="H491">
        <v>3</v>
      </c>
      <c r="I491">
        <v>-50</v>
      </c>
      <c r="J491">
        <v>0</v>
      </c>
      <c r="K491">
        <v>-100</v>
      </c>
      <c r="L491">
        <v>0</v>
      </c>
      <c r="M491">
        <v>-100</v>
      </c>
      <c r="N491" t="s">
        <v>535</v>
      </c>
      <c r="O491">
        <v>100</v>
      </c>
      <c r="P491" t="s">
        <v>535</v>
      </c>
      <c r="Q491">
        <v>100</v>
      </c>
      <c r="R491">
        <v>3</v>
      </c>
      <c r="S491" t="s">
        <v>541</v>
      </c>
    </row>
    <row r="492" spans="1:19" x14ac:dyDescent="0.2">
      <c r="A492" t="s">
        <v>134</v>
      </c>
      <c r="B492">
        <v>24</v>
      </c>
      <c r="C492">
        <v>33.333333333299997</v>
      </c>
      <c r="D492">
        <v>18</v>
      </c>
      <c r="E492">
        <v>100</v>
      </c>
      <c r="F492">
        <v>18</v>
      </c>
      <c r="G492">
        <v>-41.935483871000002</v>
      </c>
      <c r="H492">
        <v>9</v>
      </c>
      <c r="I492">
        <v>-62.5</v>
      </c>
      <c r="J492">
        <v>14</v>
      </c>
      <c r="K492">
        <v>0</v>
      </c>
      <c r="L492">
        <v>10</v>
      </c>
      <c r="M492">
        <v>-23.076923076900002</v>
      </c>
      <c r="N492">
        <v>14</v>
      </c>
      <c r="O492">
        <v>7.6923076923</v>
      </c>
      <c r="P492">
        <v>13</v>
      </c>
      <c r="Q492">
        <v>44.444444444399998</v>
      </c>
      <c r="R492">
        <v>3</v>
      </c>
      <c r="S492" t="s">
        <v>541</v>
      </c>
    </row>
    <row r="493" spans="1:19" x14ac:dyDescent="0.2">
      <c r="A493" t="s">
        <v>135</v>
      </c>
      <c r="B493">
        <v>9</v>
      </c>
      <c r="C493">
        <v>28.571428571399998</v>
      </c>
      <c r="D493">
        <v>7</v>
      </c>
      <c r="E493">
        <v>40</v>
      </c>
      <c r="F493">
        <v>7</v>
      </c>
      <c r="G493">
        <v>40</v>
      </c>
      <c r="H493">
        <v>5</v>
      </c>
      <c r="I493">
        <v>66.666666666699996</v>
      </c>
      <c r="J493">
        <v>7</v>
      </c>
      <c r="K493">
        <v>75</v>
      </c>
      <c r="L493">
        <v>6</v>
      </c>
      <c r="M493">
        <v>50</v>
      </c>
      <c r="N493">
        <v>4</v>
      </c>
      <c r="O493">
        <v>33.333333333299997</v>
      </c>
      <c r="P493">
        <v>4</v>
      </c>
      <c r="Q493" t="s">
        <v>536</v>
      </c>
      <c r="R493">
        <v>3</v>
      </c>
      <c r="S493" t="s">
        <v>541</v>
      </c>
    </row>
    <row r="494" spans="1:19" x14ac:dyDescent="0.2">
      <c r="A494" t="s">
        <v>136</v>
      </c>
      <c r="B494">
        <v>0</v>
      </c>
      <c r="C494">
        <v>0</v>
      </c>
      <c r="D494">
        <v>0</v>
      </c>
      <c r="E494">
        <v>0</v>
      </c>
      <c r="F494">
        <v>0</v>
      </c>
      <c r="G494">
        <v>0</v>
      </c>
      <c r="H494">
        <v>0</v>
      </c>
      <c r="I494">
        <v>0</v>
      </c>
      <c r="J494">
        <v>0</v>
      </c>
      <c r="K494">
        <v>0</v>
      </c>
      <c r="L494">
        <v>0</v>
      </c>
      <c r="M494">
        <v>0</v>
      </c>
      <c r="N494">
        <v>0</v>
      </c>
      <c r="O494">
        <v>0</v>
      </c>
      <c r="P494">
        <v>0</v>
      </c>
      <c r="Q494">
        <v>0</v>
      </c>
      <c r="R494">
        <v>3</v>
      </c>
      <c r="S494" t="s">
        <v>541</v>
      </c>
    </row>
    <row r="495" spans="1:19" x14ac:dyDescent="0.2">
      <c r="A495" t="s">
        <v>137</v>
      </c>
      <c r="B495">
        <v>59</v>
      </c>
      <c r="C495">
        <v>37.2093023256</v>
      </c>
      <c r="D495">
        <v>35</v>
      </c>
      <c r="E495">
        <v>59.090909090899999</v>
      </c>
      <c r="F495">
        <v>43</v>
      </c>
      <c r="G495">
        <v>-10.416666666699999</v>
      </c>
      <c r="H495">
        <v>22</v>
      </c>
      <c r="I495">
        <v>-29.032258064499999</v>
      </c>
      <c r="J495">
        <v>23</v>
      </c>
      <c r="K495">
        <v>9.5238095238000007</v>
      </c>
      <c r="L495">
        <v>18</v>
      </c>
      <c r="M495">
        <v>-10</v>
      </c>
      <c r="N495">
        <v>21</v>
      </c>
      <c r="O495">
        <v>-8.6956521738999992</v>
      </c>
      <c r="P495">
        <v>20</v>
      </c>
      <c r="Q495">
        <v>17.6470588235</v>
      </c>
      <c r="R495">
        <v>3</v>
      </c>
      <c r="S495" t="s">
        <v>541</v>
      </c>
    </row>
    <row r="496" spans="1:19" x14ac:dyDescent="0.2">
      <c r="A496" t="s">
        <v>138</v>
      </c>
      <c r="B496">
        <v>7</v>
      </c>
      <c r="C496">
        <v>75</v>
      </c>
      <c r="D496">
        <v>4</v>
      </c>
      <c r="E496">
        <v>0</v>
      </c>
      <c r="F496">
        <v>4</v>
      </c>
      <c r="G496">
        <v>-69.230769230800007</v>
      </c>
      <c r="H496">
        <v>4</v>
      </c>
      <c r="I496">
        <v>-55.555555555600002</v>
      </c>
      <c r="J496">
        <v>17</v>
      </c>
      <c r="K496">
        <v>30.7692307692</v>
      </c>
      <c r="L496">
        <v>9</v>
      </c>
      <c r="M496">
        <v>0</v>
      </c>
      <c r="N496">
        <v>13</v>
      </c>
      <c r="O496">
        <v>8.3333333333000006</v>
      </c>
      <c r="P496">
        <v>9</v>
      </c>
      <c r="Q496">
        <v>-25</v>
      </c>
      <c r="R496">
        <v>3</v>
      </c>
      <c r="S496" t="s">
        <v>541</v>
      </c>
    </row>
    <row r="497" spans="1:19" x14ac:dyDescent="0.2">
      <c r="A497" t="s">
        <v>139</v>
      </c>
      <c r="B497" t="s">
        <v>535</v>
      </c>
      <c r="C497">
        <v>-33.333333333299997</v>
      </c>
      <c r="D497" t="s">
        <v>535</v>
      </c>
      <c r="E497">
        <v>0</v>
      </c>
      <c r="F497">
        <v>3</v>
      </c>
      <c r="G497">
        <v>-40</v>
      </c>
      <c r="H497" t="s">
        <v>535</v>
      </c>
      <c r="I497">
        <v>-50</v>
      </c>
      <c r="J497">
        <v>0</v>
      </c>
      <c r="K497">
        <v>0</v>
      </c>
      <c r="L497">
        <v>0</v>
      </c>
      <c r="M497">
        <v>0</v>
      </c>
      <c r="N497">
        <v>0</v>
      </c>
      <c r="O497">
        <v>-100</v>
      </c>
      <c r="P497">
        <v>0</v>
      </c>
      <c r="Q497">
        <v>0</v>
      </c>
      <c r="R497">
        <v>3</v>
      </c>
      <c r="S497" t="s">
        <v>541</v>
      </c>
    </row>
    <row r="498" spans="1:19" x14ac:dyDescent="0.2">
      <c r="A498" t="s">
        <v>140</v>
      </c>
      <c r="B498">
        <v>22</v>
      </c>
      <c r="C498">
        <v>37.5</v>
      </c>
      <c r="D498">
        <v>12</v>
      </c>
      <c r="E498">
        <v>33.333333333299997</v>
      </c>
      <c r="F498">
        <v>16</v>
      </c>
      <c r="G498">
        <v>6.6666666667000003</v>
      </c>
      <c r="H498">
        <v>9</v>
      </c>
      <c r="I498">
        <v>12.5</v>
      </c>
      <c r="J498">
        <v>6</v>
      </c>
      <c r="K498">
        <v>-33.333333333299997</v>
      </c>
      <c r="L498">
        <v>4</v>
      </c>
      <c r="M498">
        <v>-50</v>
      </c>
      <c r="N498">
        <v>9</v>
      </c>
      <c r="O498">
        <v>0</v>
      </c>
      <c r="P498">
        <v>8</v>
      </c>
      <c r="Q498">
        <v>0</v>
      </c>
      <c r="R498">
        <v>3</v>
      </c>
      <c r="S498" t="s">
        <v>541</v>
      </c>
    </row>
    <row r="499" spans="1:19" x14ac:dyDescent="0.2">
      <c r="A499" t="s">
        <v>141</v>
      </c>
      <c r="B499" t="s">
        <v>535</v>
      </c>
      <c r="C499">
        <v>100</v>
      </c>
      <c r="D499" t="s">
        <v>535</v>
      </c>
      <c r="E499">
        <v>0</v>
      </c>
      <c r="F499" t="s">
        <v>535</v>
      </c>
      <c r="G499">
        <v>0</v>
      </c>
      <c r="H499">
        <v>0</v>
      </c>
      <c r="I499">
        <v>0</v>
      </c>
      <c r="J499" t="s">
        <v>535</v>
      </c>
      <c r="K499">
        <v>0</v>
      </c>
      <c r="L499" t="s">
        <v>535</v>
      </c>
      <c r="M499">
        <v>0</v>
      </c>
      <c r="N499" t="s">
        <v>535</v>
      </c>
      <c r="O499">
        <v>-66.666666666699996</v>
      </c>
      <c r="P499" t="s">
        <v>535</v>
      </c>
      <c r="Q499">
        <v>0</v>
      </c>
      <c r="R499">
        <v>3</v>
      </c>
      <c r="S499" t="s">
        <v>541</v>
      </c>
    </row>
    <row r="500" spans="1:19" x14ac:dyDescent="0.2">
      <c r="A500" t="s">
        <v>142</v>
      </c>
      <c r="B500" t="s">
        <v>535</v>
      </c>
      <c r="C500">
        <v>-66.666666666699996</v>
      </c>
      <c r="D500" t="s">
        <v>535</v>
      </c>
      <c r="E500">
        <v>-50</v>
      </c>
      <c r="F500">
        <v>3</v>
      </c>
      <c r="G500">
        <v>50</v>
      </c>
      <c r="H500" t="s">
        <v>535</v>
      </c>
      <c r="I500">
        <v>0</v>
      </c>
      <c r="J500" t="s">
        <v>535</v>
      </c>
      <c r="K500">
        <v>0</v>
      </c>
      <c r="L500" t="s">
        <v>535</v>
      </c>
      <c r="M500">
        <v>0</v>
      </c>
      <c r="N500" t="s">
        <v>535</v>
      </c>
      <c r="O500">
        <v>0</v>
      </c>
      <c r="P500" t="s">
        <v>535</v>
      </c>
      <c r="Q500">
        <v>0</v>
      </c>
      <c r="R500">
        <v>3</v>
      </c>
      <c r="S500" t="s">
        <v>541</v>
      </c>
    </row>
    <row r="501" spans="1:19" x14ac:dyDescent="0.2">
      <c r="A501" t="s">
        <v>143</v>
      </c>
      <c r="B501">
        <v>35</v>
      </c>
      <c r="C501">
        <v>2.9411764705999999</v>
      </c>
      <c r="D501">
        <v>16</v>
      </c>
      <c r="E501">
        <v>-5.8823529411999997</v>
      </c>
      <c r="F501">
        <v>34</v>
      </c>
      <c r="G501">
        <v>-15</v>
      </c>
      <c r="H501">
        <v>17</v>
      </c>
      <c r="I501">
        <v>-39.285714285700003</v>
      </c>
      <c r="J501">
        <v>12</v>
      </c>
      <c r="K501">
        <v>-42.857142857100001</v>
      </c>
      <c r="L501">
        <v>9</v>
      </c>
      <c r="M501">
        <v>12.5</v>
      </c>
      <c r="N501">
        <v>21</v>
      </c>
      <c r="O501">
        <v>5</v>
      </c>
      <c r="P501">
        <v>8</v>
      </c>
      <c r="Q501">
        <v>-50</v>
      </c>
      <c r="R501">
        <v>3</v>
      </c>
      <c r="S501" t="s">
        <v>541</v>
      </c>
    </row>
    <row r="502" spans="1:19" x14ac:dyDescent="0.2">
      <c r="A502" t="s">
        <v>144</v>
      </c>
      <c r="B502">
        <v>3</v>
      </c>
      <c r="C502">
        <v>200</v>
      </c>
      <c r="D502">
        <v>0</v>
      </c>
      <c r="E502">
        <v>-100</v>
      </c>
      <c r="F502" t="s">
        <v>535</v>
      </c>
      <c r="G502">
        <v>0</v>
      </c>
      <c r="H502" t="s">
        <v>535</v>
      </c>
      <c r="I502">
        <v>0</v>
      </c>
      <c r="J502" t="s">
        <v>535</v>
      </c>
      <c r="K502">
        <v>-50</v>
      </c>
      <c r="L502" t="s">
        <v>535</v>
      </c>
      <c r="M502">
        <v>-66.666666666699996</v>
      </c>
      <c r="N502">
        <v>4</v>
      </c>
      <c r="O502" t="s">
        <v>536</v>
      </c>
      <c r="P502">
        <v>3</v>
      </c>
      <c r="Q502">
        <v>200</v>
      </c>
      <c r="R502">
        <v>3</v>
      </c>
      <c r="S502" t="s">
        <v>541</v>
      </c>
    </row>
    <row r="503" spans="1:19" x14ac:dyDescent="0.2">
      <c r="A503" t="s">
        <v>505</v>
      </c>
      <c r="B503" t="s">
        <v>535</v>
      </c>
      <c r="C503">
        <v>0</v>
      </c>
      <c r="D503" t="s">
        <v>535</v>
      </c>
      <c r="E503">
        <v>0</v>
      </c>
      <c r="F503">
        <v>0</v>
      </c>
      <c r="G503">
        <v>0</v>
      </c>
      <c r="H503">
        <v>0</v>
      </c>
      <c r="I503">
        <v>0</v>
      </c>
      <c r="J503">
        <v>0</v>
      </c>
      <c r="K503">
        <v>0</v>
      </c>
      <c r="L503">
        <v>0</v>
      </c>
      <c r="M503">
        <v>0</v>
      </c>
      <c r="N503">
        <v>0</v>
      </c>
      <c r="O503">
        <v>0</v>
      </c>
      <c r="P503">
        <v>0</v>
      </c>
      <c r="Q503">
        <v>0</v>
      </c>
      <c r="R503">
        <v>3</v>
      </c>
      <c r="S503" t="s">
        <v>541</v>
      </c>
    </row>
    <row r="504" spans="1:19" x14ac:dyDescent="0.2">
      <c r="A504" t="s">
        <v>145</v>
      </c>
      <c r="B504">
        <v>49</v>
      </c>
      <c r="C504">
        <v>11.3636363636</v>
      </c>
      <c r="D504">
        <v>26</v>
      </c>
      <c r="E504">
        <v>4</v>
      </c>
      <c r="F504">
        <v>44</v>
      </c>
      <c r="G504">
        <v>100</v>
      </c>
      <c r="H504">
        <v>25</v>
      </c>
      <c r="I504">
        <v>56.25</v>
      </c>
      <c r="J504">
        <v>7</v>
      </c>
      <c r="K504">
        <v>0</v>
      </c>
      <c r="L504" t="s">
        <v>535</v>
      </c>
      <c r="M504">
        <v>-66.666666666699996</v>
      </c>
      <c r="N504">
        <v>7</v>
      </c>
      <c r="O504">
        <v>-41.666666666700003</v>
      </c>
      <c r="P504">
        <v>6</v>
      </c>
      <c r="Q504">
        <v>-14.285714285699999</v>
      </c>
      <c r="R504">
        <v>3</v>
      </c>
      <c r="S504" t="s">
        <v>541</v>
      </c>
    </row>
    <row r="505" spans="1:19" x14ac:dyDescent="0.2">
      <c r="A505" t="s">
        <v>146</v>
      </c>
      <c r="B505">
        <v>3</v>
      </c>
      <c r="C505">
        <v>50</v>
      </c>
      <c r="D505">
        <v>3</v>
      </c>
      <c r="E505">
        <v>200</v>
      </c>
      <c r="F505" t="s">
        <v>535</v>
      </c>
      <c r="G505">
        <v>100</v>
      </c>
      <c r="H505" t="s">
        <v>535</v>
      </c>
      <c r="I505">
        <v>0</v>
      </c>
      <c r="J505" t="s">
        <v>535</v>
      </c>
      <c r="K505">
        <v>0</v>
      </c>
      <c r="L505" t="s">
        <v>535</v>
      </c>
      <c r="M505">
        <v>0</v>
      </c>
      <c r="N505" t="s">
        <v>535</v>
      </c>
      <c r="O505">
        <v>100</v>
      </c>
      <c r="P505">
        <v>0</v>
      </c>
      <c r="Q505">
        <v>0</v>
      </c>
      <c r="R505">
        <v>3</v>
      </c>
      <c r="S505" t="s">
        <v>541</v>
      </c>
    </row>
    <row r="506" spans="1:19" x14ac:dyDescent="0.2">
      <c r="A506" t="s">
        <v>147</v>
      </c>
      <c r="B506">
        <v>28</v>
      </c>
      <c r="C506">
        <v>-26.315789473700001</v>
      </c>
      <c r="D506">
        <v>18</v>
      </c>
      <c r="E506">
        <v>-28</v>
      </c>
      <c r="F506">
        <v>38</v>
      </c>
      <c r="G506">
        <v>-26.923076923099998</v>
      </c>
      <c r="H506">
        <v>25</v>
      </c>
      <c r="I506">
        <v>-19.354838709700001</v>
      </c>
      <c r="J506">
        <v>29</v>
      </c>
      <c r="K506">
        <v>-30.952380952399999</v>
      </c>
      <c r="L506">
        <v>21</v>
      </c>
      <c r="M506">
        <v>-25</v>
      </c>
      <c r="N506">
        <v>42</v>
      </c>
      <c r="O506">
        <v>-16</v>
      </c>
      <c r="P506">
        <v>28</v>
      </c>
      <c r="Q506">
        <v>-12.5</v>
      </c>
      <c r="R506">
        <v>3</v>
      </c>
      <c r="S506" t="s">
        <v>541</v>
      </c>
    </row>
    <row r="507" spans="1:19" x14ac:dyDescent="0.2">
      <c r="A507" t="s">
        <v>148</v>
      </c>
      <c r="B507">
        <v>0</v>
      </c>
      <c r="C507">
        <v>0</v>
      </c>
      <c r="D507">
        <v>0</v>
      </c>
      <c r="E507">
        <v>0</v>
      </c>
      <c r="F507">
        <v>0</v>
      </c>
      <c r="G507">
        <v>0</v>
      </c>
      <c r="H507">
        <v>0</v>
      </c>
      <c r="I507">
        <v>0</v>
      </c>
      <c r="J507">
        <v>0</v>
      </c>
      <c r="K507">
        <v>0</v>
      </c>
      <c r="L507">
        <v>0</v>
      </c>
      <c r="M507">
        <v>0</v>
      </c>
      <c r="N507">
        <v>0</v>
      </c>
      <c r="O507">
        <v>0</v>
      </c>
      <c r="P507">
        <v>0</v>
      </c>
      <c r="Q507">
        <v>0</v>
      </c>
      <c r="R507">
        <v>3</v>
      </c>
      <c r="S507" t="s">
        <v>541</v>
      </c>
    </row>
    <row r="508" spans="1:19" x14ac:dyDescent="0.2">
      <c r="A508" t="s">
        <v>149</v>
      </c>
      <c r="B508" t="s">
        <v>535</v>
      </c>
      <c r="C508">
        <v>0</v>
      </c>
      <c r="D508" t="s">
        <v>535</v>
      </c>
      <c r="E508">
        <v>0</v>
      </c>
      <c r="F508">
        <v>0</v>
      </c>
      <c r="G508">
        <v>0</v>
      </c>
      <c r="H508">
        <v>0</v>
      </c>
      <c r="I508">
        <v>0</v>
      </c>
      <c r="J508">
        <v>0</v>
      </c>
      <c r="K508">
        <v>0</v>
      </c>
      <c r="L508">
        <v>0</v>
      </c>
      <c r="M508">
        <v>0</v>
      </c>
      <c r="N508">
        <v>0</v>
      </c>
      <c r="O508">
        <v>0</v>
      </c>
      <c r="P508">
        <v>0</v>
      </c>
      <c r="Q508">
        <v>0</v>
      </c>
      <c r="R508">
        <v>3</v>
      </c>
      <c r="S508" t="s">
        <v>541</v>
      </c>
    </row>
    <row r="509" spans="1:19" x14ac:dyDescent="0.2">
      <c r="A509" t="s">
        <v>150</v>
      </c>
      <c r="B509">
        <v>10</v>
      </c>
      <c r="C509">
        <v>11.1111111111</v>
      </c>
      <c r="D509">
        <v>5</v>
      </c>
      <c r="E509">
        <v>-16.666666666699999</v>
      </c>
      <c r="F509">
        <v>9</v>
      </c>
      <c r="G509">
        <v>-18.181818181800001</v>
      </c>
      <c r="H509">
        <v>6</v>
      </c>
      <c r="I509">
        <v>-33.333333333299997</v>
      </c>
      <c r="J509">
        <v>13</v>
      </c>
      <c r="K509">
        <v>-18.75</v>
      </c>
      <c r="L509">
        <v>11</v>
      </c>
      <c r="M509">
        <v>10</v>
      </c>
      <c r="N509">
        <v>16</v>
      </c>
      <c r="O509">
        <v>45.4545454545</v>
      </c>
      <c r="P509">
        <v>10</v>
      </c>
      <c r="Q509">
        <v>66.666666666699996</v>
      </c>
      <c r="R509">
        <v>3</v>
      </c>
      <c r="S509" t="s">
        <v>541</v>
      </c>
    </row>
    <row r="510" spans="1:19" x14ac:dyDescent="0.2">
      <c r="A510" t="s">
        <v>151</v>
      </c>
      <c r="B510">
        <v>12</v>
      </c>
      <c r="C510">
        <v>50</v>
      </c>
      <c r="D510">
        <v>5</v>
      </c>
      <c r="E510">
        <v>0</v>
      </c>
      <c r="F510">
        <v>8</v>
      </c>
      <c r="G510">
        <v>33.333333333299997</v>
      </c>
      <c r="H510">
        <v>5</v>
      </c>
      <c r="I510">
        <v>0</v>
      </c>
      <c r="J510">
        <v>4</v>
      </c>
      <c r="K510">
        <v>-33.333333333299997</v>
      </c>
      <c r="L510">
        <v>4</v>
      </c>
      <c r="M510">
        <v>-20</v>
      </c>
      <c r="N510">
        <v>6</v>
      </c>
      <c r="O510">
        <v>-45.4545454545</v>
      </c>
      <c r="P510">
        <v>5</v>
      </c>
      <c r="Q510">
        <v>-37.5</v>
      </c>
      <c r="R510">
        <v>3</v>
      </c>
      <c r="S510" t="s">
        <v>541</v>
      </c>
    </row>
    <row r="511" spans="1:19" x14ac:dyDescent="0.2">
      <c r="A511" t="s">
        <v>152</v>
      </c>
      <c r="B511">
        <v>0</v>
      </c>
      <c r="C511">
        <v>-100</v>
      </c>
      <c r="D511">
        <v>0</v>
      </c>
      <c r="E511">
        <v>-100</v>
      </c>
      <c r="F511">
        <v>5</v>
      </c>
      <c r="G511">
        <v>-28.571428571399998</v>
      </c>
      <c r="H511">
        <v>5</v>
      </c>
      <c r="I511">
        <v>25</v>
      </c>
      <c r="J511">
        <v>0</v>
      </c>
      <c r="K511">
        <v>0</v>
      </c>
      <c r="L511">
        <v>0</v>
      </c>
      <c r="M511">
        <v>0</v>
      </c>
      <c r="N511">
        <v>0</v>
      </c>
      <c r="O511">
        <v>0</v>
      </c>
      <c r="P511">
        <v>0</v>
      </c>
      <c r="Q511">
        <v>0</v>
      </c>
      <c r="R511">
        <v>3</v>
      </c>
      <c r="S511" t="s">
        <v>541</v>
      </c>
    </row>
    <row r="512" spans="1:19" x14ac:dyDescent="0.2">
      <c r="A512" t="s">
        <v>153</v>
      </c>
      <c r="B512">
        <v>0</v>
      </c>
      <c r="C512">
        <v>0</v>
      </c>
      <c r="D512">
        <v>0</v>
      </c>
      <c r="E512">
        <v>0</v>
      </c>
      <c r="F512">
        <v>0</v>
      </c>
      <c r="G512">
        <v>0</v>
      </c>
      <c r="H512">
        <v>0</v>
      </c>
      <c r="I512">
        <v>0</v>
      </c>
      <c r="J512">
        <v>0</v>
      </c>
      <c r="K512">
        <v>0</v>
      </c>
      <c r="L512">
        <v>0</v>
      </c>
      <c r="M512">
        <v>0</v>
      </c>
      <c r="N512">
        <v>0</v>
      </c>
      <c r="O512">
        <v>0</v>
      </c>
      <c r="P512">
        <v>0</v>
      </c>
      <c r="Q512">
        <v>0</v>
      </c>
      <c r="R512">
        <v>3</v>
      </c>
      <c r="S512" t="s">
        <v>541</v>
      </c>
    </row>
    <row r="513" spans="1:19" x14ac:dyDescent="0.2">
      <c r="A513" t="s">
        <v>154</v>
      </c>
      <c r="B513">
        <v>3</v>
      </c>
      <c r="C513">
        <v>200</v>
      </c>
      <c r="D513" t="s">
        <v>535</v>
      </c>
      <c r="E513">
        <v>0</v>
      </c>
      <c r="F513" t="s">
        <v>535</v>
      </c>
      <c r="G513">
        <v>0</v>
      </c>
      <c r="H513" t="s">
        <v>535</v>
      </c>
      <c r="I513">
        <v>0</v>
      </c>
      <c r="J513" t="s">
        <v>535</v>
      </c>
      <c r="K513">
        <v>0</v>
      </c>
      <c r="L513" t="s">
        <v>535</v>
      </c>
      <c r="M513">
        <v>0</v>
      </c>
      <c r="N513" t="s">
        <v>535</v>
      </c>
      <c r="O513">
        <v>0</v>
      </c>
      <c r="P513" t="s">
        <v>535</v>
      </c>
      <c r="Q513">
        <v>0</v>
      </c>
      <c r="R513">
        <v>3</v>
      </c>
      <c r="S513" t="s">
        <v>541</v>
      </c>
    </row>
    <row r="514" spans="1:19" x14ac:dyDescent="0.2">
      <c r="A514" t="s">
        <v>155</v>
      </c>
      <c r="B514">
        <v>9</v>
      </c>
      <c r="C514">
        <v>28.571428571399998</v>
      </c>
      <c r="D514">
        <v>5</v>
      </c>
      <c r="E514">
        <v>25</v>
      </c>
      <c r="F514">
        <v>7</v>
      </c>
      <c r="G514">
        <v>-46.153846153800004</v>
      </c>
      <c r="H514">
        <v>4</v>
      </c>
      <c r="I514">
        <v>-42.857142857100001</v>
      </c>
      <c r="J514" t="s">
        <v>535</v>
      </c>
      <c r="K514">
        <v>0</v>
      </c>
      <c r="L514" t="s">
        <v>535</v>
      </c>
      <c r="M514">
        <v>0</v>
      </c>
      <c r="N514">
        <v>0</v>
      </c>
      <c r="O514">
        <v>-100</v>
      </c>
      <c r="P514">
        <v>0</v>
      </c>
      <c r="Q514">
        <v>-100</v>
      </c>
      <c r="R514">
        <v>3</v>
      </c>
      <c r="S514" t="s">
        <v>541</v>
      </c>
    </row>
    <row r="515" spans="1:19" x14ac:dyDescent="0.2">
      <c r="A515" t="s">
        <v>156</v>
      </c>
      <c r="B515">
        <v>0</v>
      </c>
      <c r="C515">
        <v>0</v>
      </c>
      <c r="D515">
        <v>0</v>
      </c>
      <c r="E515">
        <v>0</v>
      </c>
      <c r="F515">
        <v>0</v>
      </c>
      <c r="G515">
        <v>0</v>
      </c>
      <c r="H515">
        <v>0</v>
      </c>
      <c r="I515">
        <v>0</v>
      </c>
      <c r="J515">
        <v>0</v>
      </c>
      <c r="K515">
        <v>-100</v>
      </c>
      <c r="L515">
        <v>0</v>
      </c>
      <c r="M515">
        <v>0</v>
      </c>
      <c r="N515" t="s">
        <v>535</v>
      </c>
      <c r="O515">
        <v>0</v>
      </c>
      <c r="P515">
        <v>0</v>
      </c>
      <c r="Q515">
        <v>0</v>
      </c>
      <c r="R515">
        <v>3</v>
      </c>
      <c r="S515" t="s">
        <v>541</v>
      </c>
    </row>
    <row r="516" spans="1:19" x14ac:dyDescent="0.2">
      <c r="A516" t="s">
        <v>157</v>
      </c>
      <c r="B516">
        <v>0</v>
      </c>
      <c r="C516">
        <v>-100</v>
      </c>
      <c r="D516">
        <v>0</v>
      </c>
      <c r="E516">
        <v>-100</v>
      </c>
      <c r="F516" t="s">
        <v>535</v>
      </c>
      <c r="G516">
        <v>0</v>
      </c>
      <c r="H516" t="s">
        <v>535</v>
      </c>
      <c r="I516">
        <v>0</v>
      </c>
      <c r="J516">
        <v>0</v>
      </c>
      <c r="K516">
        <v>0</v>
      </c>
      <c r="L516">
        <v>0</v>
      </c>
      <c r="M516">
        <v>0</v>
      </c>
      <c r="N516">
        <v>0</v>
      </c>
      <c r="O516">
        <v>0</v>
      </c>
      <c r="P516">
        <v>0</v>
      </c>
      <c r="Q516">
        <v>0</v>
      </c>
      <c r="R516">
        <v>3</v>
      </c>
      <c r="S516" t="s">
        <v>541</v>
      </c>
    </row>
    <row r="517" spans="1:19" x14ac:dyDescent="0.2">
      <c r="A517" t="s">
        <v>158</v>
      </c>
      <c r="B517">
        <v>4</v>
      </c>
      <c r="C517">
        <v>0</v>
      </c>
      <c r="D517" t="s">
        <v>535</v>
      </c>
      <c r="E517">
        <v>-33.333333333299997</v>
      </c>
      <c r="F517">
        <v>4</v>
      </c>
      <c r="G517">
        <v>-55.555555555600002</v>
      </c>
      <c r="H517">
        <v>3</v>
      </c>
      <c r="I517">
        <v>-57.142857142899999</v>
      </c>
      <c r="J517" t="s">
        <v>535</v>
      </c>
      <c r="K517">
        <v>0</v>
      </c>
      <c r="L517">
        <v>0</v>
      </c>
      <c r="M517">
        <v>-100</v>
      </c>
      <c r="N517" t="s">
        <v>535</v>
      </c>
      <c r="O517">
        <v>0</v>
      </c>
      <c r="P517" t="s">
        <v>535</v>
      </c>
      <c r="Q517">
        <v>0</v>
      </c>
      <c r="R517">
        <v>3</v>
      </c>
      <c r="S517" t="s">
        <v>541</v>
      </c>
    </row>
    <row r="518" spans="1:19" x14ac:dyDescent="0.2">
      <c r="A518" t="s">
        <v>159</v>
      </c>
      <c r="B518">
        <v>36</v>
      </c>
      <c r="C518">
        <v>28.571428571399998</v>
      </c>
      <c r="D518">
        <v>21</v>
      </c>
      <c r="E518">
        <v>40</v>
      </c>
      <c r="F518">
        <v>28</v>
      </c>
      <c r="G518">
        <v>-17.6470588235</v>
      </c>
      <c r="H518">
        <v>15</v>
      </c>
      <c r="I518">
        <v>-11.764705882399999</v>
      </c>
      <c r="J518">
        <v>62</v>
      </c>
      <c r="K518">
        <v>-19.4805194805</v>
      </c>
      <c r="L518">
        <v>48</v>
      </c>
      <c r="M518">
        <v>-20</v>
      </c>
      <c r="N518">
        <v>77</v>
      </c>
      <c r="O518">
        <v>-17.204301075299998</v>
      </c>
      <c r="P518">
        <v>60</v>
      </c>
      <c r="Q518">
        <v>-13.043478260900001</v>
      </c>
      <c r="R518">
        <v>3</v>
      </c>
      <c r="S518" t="s">
        <v>541</v>
      </c>
    </row>
    <row r="519" spans="1:19" x14ac:dyDescent="0.2">
      <c r="A519" t="s">
        <v>160</v>
      </c>
      <c r="B519">
        <v>23</v>
      </c>
      <c r="C519">
        <v>-11.5384615385</v>
      </c>
      <c r="D519">
        <v>17</v>
      </c>
      <c r="E519">
        <v>13.333333333300001</v>
      </c>
      <c r="F519">
        <v>26</v>
      </c>
      <c r="G519">
        <v>8.3333333333000006</v>
      </c>
      <c r="H519">
        <v>15</v>
      </c>
      <c r="I519">
        <v>-16.666666666699999</v>
      </c>
      <c r="J519">
        <v>4</v>
      </c>
      <c r="K519">
        <v>-20</v>
      </c>
      <c r="L519" t="s">
        <v>535</v>
      </c>
      <c r="M519">
        <v>-50</v>
      </c>
      <c r="N519">
        <v>5</v>
      </c>
      <c r="O519">
        <v>-28.571428571399998</v>
      </c>
      <c r="P519">
        <v>4</v>
      </c>
      <c r="Q519">
        <v>-20</v>
      </c>
      <c r="R519">
        <v>3</v>
      </c>
      <c r="S519" t="s">
        <v>541</v>
      </c>
    </row>
    <row r="520" spans="1:19" x14ac:dyDescent="0.2">
      <c r="A520" t="s">
        <v>161</v>
      </c>
      <c r="B520">
        <v>83</v>
      </c>
      <c r="C520">
        <v>-22.429906542099999</v>
      </c>
      <c r="D520">
        <v>54</v>
      </c>
      <c r="E520">
        <v>-23.943661971800001</v>
      </c>
      <c r="F520">
        <v>107</v>
      </c>
      <c r="G520">
        <v>-7.7586206896999999</v>
      </c>
      <c r="H520">
        <v>71</v>
      </c>
      <c r="I520">
        <v>1.4285714286</v>
      </c>
      <c r="J520">
        <v>171</v>
      </c>
      <c r="K520">
        <v>-17.788461538499998</v>
      </c>
      <c r="L520">
        <v>139</v>
      </c>
      <c r="M520">
        <v>-12.578616352199999</v>
      </c>
      <c r="N520">
        <v>208</v>
      </c>
      <c r="O520">
        <v>23.8095238095</v>
      </c>
      <c r="P520">
        <v>159</v>
      </c>
      <c r="Q520">
        <v>23.255813953499999</v>
      </c>
      <c r="R520">
        <v>3</v>
      </c>
      <c r="S520" t="s">
        <v>541</v>
      </c>
    </row>
    <row r="521" spans="1:19" x14ac:dyDescent="0.2">
      <c r="A521" t="s">
        <v>162</v>
      </c>
      <c r="B521">
        <v>35</v>
      </c>
      <c r="C521">
        <v>-2.7777777777999999</v>
      </c>
      <c r="D521">
        <v>20</v>
      </c>
      <c r="E521">
        <v>-20</v>
      </c>
      <c r="F521">
        <v>36</v>
      </c>
      <c r="G521">
        <v>-16.279069767399999</v>
      </c>
      <c r="H521">
        <v>25</v>
      </c>
      <c r="I521">
        <v>-28.571428571399998</v>
      </c>
      <c r="J521" t="s">
        <v>535</v>
      </c>
      <c r="K521">
        <v>100</v>
      </c>
      <c r="L521" t="s">
        <v>535</v>
      </c>
      <c r="M521">
        <v>0</v>
      </c>
      <c r="N521" t="s">
        <v>535</v>
      </c>
      <c r="O521">
        <v>-50</v>
      </c>
      <c r="P521">
        <v>0</v>
      </c>
      <c r="Q521">
        <v>0</v>
      </c>
      <c r="R521">
        <v>3</v>
      </c>
      <c r="S521" t="s">
        <v>541</v>
      </c>
    </row>
    <row r="522" spans="1:19" x14ac:dyDescent="0.2">
      <c r="A522" t="s">
        <v>163</v>
      </c>
      <c r="B522">
        <v>5</v>
      </c>
      <c r="C522">
        <v>0</v>
      </c>
      <c r="D522" t="s">
        <v>535</v>
      </c>
      <c r="E522">
        <v>0</v>
      </c>
      <c r="F522">
        <v>5</v>
      </c>
      <c r="G522">
        <v>0</v>
      </c>
      <c r="H522" t="s">
        <v>535</v>
      </c>
      <c r="I522">
        <v>0</v>
      </c>
      <c r="J522">
        <v>13</v>
      </c>
      <c r="K522">
        <v>-13.333333333300001</v>
      </c>
      <c r="L522">
        <v>7</v>
      </c>
      <c r="M522">
        <v>-50</v>
      </c>
      <c r="N522">
        <v>15</v>
      </c>
      <c r="O522">
        <v>-59.459459459500003</v>
      </c>
      <c r="P522">
        <v>14</v>
      </c>
      <c r="Q522">
        <v>-56.25</v>
      </c>
      <c r="R522">
        <v>3</v>
      </c>
      <c r="S522" t="s">
        <v>541</v>
      </c>
    </row>
    <row r="523" spans="1:19" x14ac:dyDescent="0.2">
      <c r="A523" t="s">
        <v>164</v>
      </c>
      <c r="B523">
        <v>9</v>
      </c>
      <c r="C523">
        <v>-18.181818181800001</v>
      </c>
      <c r="D523">
        <v>5</v>
      </c>
      <c r="E523">
        <v>-37.5</v>
      </c>
      <c r="F523">
        <v>11</v>
      </c>
      <c r="G523">
        <v>22.222222222199999</v>
      </c>
      <c r="H523">
        <v>8</v>
      </c>
      <c r="I523">
        <v>33.333333333299997</v>
      </c>
      <c r="J523">
        <v>16</v>
      </c>
      <c r="K523">
        <v>0</v>
      </c>
      <c r="L523">
        <v>13</v>
      </c>
      <c r="M523">
        <v>-7.1428571428999996</v>
      </c>
      <c r="N523">
        <v>16</v>
      </c>
      <c r="O523">
        <v>-11.1111111111</v>
      </c>
      <c r="P523">
        <v>14</v>
      </c>
      <c r="Q523">
        <v>-17.6470588235</v>
      </c>
      <c r="R523">
        <v>3</v>
      </c>
      <c r="S523" t="s">
        <v>541</v>
      </c>
    </row>
    <row r="524" spans="1:19" x14ac:dyDescent="0.2">
      <c r="A524" t="s">
        <v>165</v>
      </c>
      <c r="B524" t="s">
        <v>535</v>
      </c>
      <c r="C524">
        <v>100</v>
      </c>
      <c r="D524">
        <v>0</v>
      </c>
      <c r="E524">
        <v>-100</v>
      </c>
      <c r="F524" t="s">
        <v>535</v>
      </c>
      <c r="G524">
        <v>0</v>
      </c>
      <c r="H524" t="s">
        <v>535</v>
      </c>
      <c r="I524">
        <v>0</v>
      </c>
      <c r="J524">
        <v>0</v>
      </c>
      <c r="K524">
        <v>0</v>
      </c>
      <c r="L524">
        <v>0</v>
      </c>
      <c r="M524">
        <v>0</v>
      </c>
      <c r="N524">
        <v>0</v>
      </c>
      <c r="O524">
        <v>0</v>
      </c>
      <c r="P524">
        <v>0</v>
      </c>
      <c r="Q524">
        <v>0</v>
      </c>
      <c r="R524">
        <v>3</v>
      </c>
      <c r="S524" t="s">
        <v>541</v>
      </c>
    </row>
    <row r="525" spans="1:19" x14ac:dyDescent="0.2">
      <c r="A525" t="s">
        <v>166</v>
      </c>
      <c r="B525">
        <v>12</v>
      </c>
      <c r="C525">
        <v>-14.285714285699999</v>
      </c>
      <c r="D525">
        <v>8</v>
      </c>
      <c r="E525">
        <v>0</v>
      </c>
      <c r="F525">
        <v>14</v>
      </c>
      <c r="G525">
        <v>-12.5</v>
      </c>
      <c r="H525">
        <v>8</v>
      </c>
      <c r="I525">
        <v>-27.272727272699999</v>
      </c>
      <c r="J525">
        <v>5</v>
      </c>
      <c r="K525">
        <v>-37.5</v>
      </c>
      <c r="L525">
        <v>4</v>
      </c>
      <c r="M525">
        <v>-33.333333333299997</v>
      </c>
      <c r="N525">
        <v>8</v>
      </c>
      <c r="O525">
        <v>-11.1111111111</v>
      </c>
      <c r="P525">
        <v>6</v>
      </c>
      <c r="Q525">
        <v>20</v>
      </c>
      <c r="R525">
        <v>3</v>
      </c>
      <c r="S525" t="s">
        <v>541</v>
      </c>
    </row>
    <row r="526" spans="1:19" x14ac:dyDescent="0.2">
      <c r="A526" t="s">
        <v>167</v>
      </c>
      <c r="B526">
        <v>10</v>
      </c>
      <c r="C526">
        <v>-41.176470588199997</v>
      </c>
      <c r="D526">
        <v>8</v>
      </c>
      <c r="E526">
        <v>-11.1111111111</v>
      </c>
      <c r="F526">
        <v>17</v>
      </c>
      <c r="G526">
        <v>70</v>
      </c>
      <c r="H526">
        <v>9</v>
      </c>
      <c r="I526">
        <v>12.5</v>
      </c>
      <c r="J526">
        <v>4</v>
      </c>
      <c r="K526">
        <v>-20</v>
      </c>
      <c r="L526">
        <v>3</v>
      </c>
      <c r="M526">
        <v>-25</v>
      </c>
      <c r="N526">
        <v>5</v>
      </c>
      <c r="O526">
        <v>25</v>
      </c>
      <c r="P526">
        <v>4</v>
      </c>
      <c r="Q526">
        <v>33.333333333299997</v>
      </c>
      <c r="R526">
        <v>3</v>
      </c>
      <c r="S526" t="s">
        <v>541</v>
      </c>
    </row>
    <row r="527" spans="1:19" x14ac:dyDescent="0.2">
      <c r="A527" t="s">
        <v>168</v>
      </c>
      <c r="B527">
        <v>8</v>
      </c>
      <c r="C527">
        <v>33.333333333299997</v>
      </c>
      <c r="D527">
        <v>4</v>
      </c>
      <c r="E527" t="s">
        <v>536</v>
      </c>
      <c r="F527">
        <v>6</v>
      </c>
      <c r="G527">
        <v>-45.4545454545</v>
      </c>
      <c r="H527" t="s">
        <v>535</v>
      </c>
      <c r="I527">
        <v>-87.5</v>
      </c>
      <c r="J527">
        <v>4</v>
      </c>
      <c r="K527">
        <v>-69.230769230800007</v>
      </c>
      <c r="L527">
        <v>4</v>
      </c>
      <c r="M527">
        <v>-60</v>
      </c>
      <c r="N527">
        <v>13</v>
      </c>
      <c r="O527">
        <v>-40.909090909100001</v>
      </c>
      <c r="P527">
        <v>10</v>
      </c>
      <c r="Q527">
        <v>-50</v>
      </c>
      <c r="R527">
        <v>3</v>
      </c>
      <c r="S527" t="s">
        <v>541</v>
      </c>
    </row>
    <row r="528" spans="1:19" x14ac:dyDescent="0.2">
      <c r="A528" t="s">
        <v>169</v>
      </c>
      <c r="B528">
        <v>9</v>
      </c>
      <c r="C528">
        <v>28.571428571399998</v>
      </c>
      <c r="D528">
        <v>4</v>
      </c>
      <c r="E528" t="s">
        <v>536</v>
      </c>
      <c r="F528">
        <v>7</v>
      </c>
      <c r="G528">
        <v>0</v>
      </c>
      <c r="H528" t="s">
        <v>535</v>
      </c>
      <c r="I528">
        <v>-50</v>
      </c>
      <c r="J528">
        <v>4</v>
      </c>
      <c r="K528" t="s">
        <v>536</v>
      </c>
      <c r="L528">
        <v>0</v>
      </c>
      <c r="M528">
        <v>0</v>
      </c>
      <c r="N528" t="s">
        <v>535</v>
      </c>
      <c r="O528">
        <v>0</v>
      </c>
      <c r="P528">
        <v>0</v>
      </c>
      <c r="Q528">
        <v>-100</v>
      </c>
      <c r="R528">
        <v>3</v>
      </c>
      <c r="S528" t="s">
        <v>541</v>
      </c>
    </row>
    <row r="529" spans="1:19" x14ac:dyDescent="0.2">
      <c r="A529" t="s">
        <v>170</v>
      </c>
      <c r="B529">
        <v>26</v>
      </c>
      <c r="C529">
        <v>-29.729729729700001</v>
      </c>
      <c r="D529">
        <v>12</v>
      </c>
      <c r="E529">
        <v>-36.842105263199997</v>
      </c>
      <c r="F529">
        <v>37</v>
      </c>
      <c r="G529">
        <v>-26</v>
      </c>
      <c r="H529">
        <v>19</v>
      </c>
      <c r="I529">
        <v>-29.6296296296</v>
      </c>
      <c r="J529">
        <v>29</v>
      </c>
      <c r="K529">
        <v>-25.641025640999999</v>
      </c>
      <c r="L529">
        <v>17</v>
      </c>
      <c r="M529">
        <v>-29.166666666699999</v>
      </c>
      <c r="N529">
        <v>39</v>
      </c>
      <c r="O529">
        <v>34.482758620699997</v>
      </c>
      <c r="P529">
        <v>24</v>
      </c>
      <c r="Q529">
        <v>60</v>
      </c>
      <c r="R529">
        <v>3</v>
      </c>
      <c r="S529" t="s">
        <v>541</v>
      </c>
    </row>
    <row r="530" spans="1:19" x14ac:dyDescent="0.2">
      <c r="A530" t="s">
        <v>171</v>
      </c>
      <c r="B530">
        <v>93</v>
      </c>
      <c r="C530">
        <v>-9.7087378640999997</v>
      </c>
      <c r="D530">
        <v>61</v>
      </c>
      <c r="E530">
        <v>-1.6129032258</v>
      </c>
      <c r="F530">
        <v>103</v>
      </c>
      <c r="G530">
        <v>-16.935483870999999</v>
      </c>
      <c r="H530">
        <v>62</v>
      </c>
      <c r="I530">
        <v>-15.0684931507</v>
      </c>
      <c r="J530">
        <v>64</v>
      </c>
      <c r="K530">
        <v>14.285714285699999</v>
      </c>
      <c r="L530">
        <v>35</v>
      </c>
      <c r="M530">
        <v>-20.4545454545</v>
      </c>
      <c r="N530">
        <v>56</v>
      </c>
      <c r="O530">
        <v>12</v>
      </c>
      <c r="P530">
        <v>44</v>
      </c>
      <c r="Q530">
        <v>100</v>
      </c>
      <c r="R530">
        <v>3</v>
      </c>
      <c r="S530" t="s">
        <v>541</v>
      </c>
    </row>
    <row r="531" spans="1:19" x14ac:dyDescent="0.2">
      <c r="A531" t="s">
        <v>172</v>
      </c>
      <c r="B531" t="s">
        <v>535</v>
      </c>
      <c r="C531">
        <v>0</v>
      </c>
      <c r="D531">
        <v>0</v>
      </c>
      <c r="E531">
        <v>0</v>
      </c>
      <c r="F531" t="s">
        <v>535</v>
      </c>
      <c r="G531">
        <v>-85.714285714300004</v>
      </c>
      <c r="H531">
        <v>0</v>
      </c>
      <c r="I531">
        <v>0</v>
      </c>
      <c r="J531">
        <v>3</v>
      </c>
      <c r="K531">
        <v>0</v>
      </c>
      <c r="L531" t="s">
        <v>535</v>
      </c>
      <c r="M531">
        <v>0</v>
      </c>
      <c r="N531">
        <v>0</v>
      </c>
      <c r="O531">
        <v>0</v>
      </c>
      <c r="P531">
        <v>0</v>
      </c>
      <c r="Q531">
        <v>0</v>
      </c>
      <c r="R531">
        <v>3</v>
      </c>
      <c r="S531" t="s">
        <v>541</v>
      </c>
    </row>
    <row r="532" spans="1:19" x14ac:dyDescent="0.2">
      <c r="A532" t="s">
        <v>173</v>
      </c>
      <c r="B532">
        <v>31</v>
      </c>
      <c r="C532">
        <v>-6.0606060605999996</v>
      </c>
      <c r="D532">
        <v>19</v>
      </c>
      <c r="E532">
        <v>5.5555555555999998</v>
      </c>
      <c r="F532">
        <v>33</v>
      </c>
      <c r="G532">
        <v>3.125</v>
      </c>
      <c r="H532">
        <v>18</v>
      </c>
      <c r="I532">
        <v>-5.2631578947</v>
      </c>
      <c r="J532">
        <v>11</v>
      </c>
      <c r="K532" t="s">
        <v>536</v>
      </c>
      <c r="L532">
        <v>8</v>
      </c>
      <c r="M532" t="s">
        <v>536</v>
      </c>
      <c r="N532" t="s">
        <v>535</v>
      </c>
      <c r="O532">
        <v>-50</v>
      </c>
      <c r="P532" t="s">
        <v>535</v>
      </c>
      <c r="Q532">
        <v>0</v>
      </c>
      <c r="R532">
        <v>3</v>
      </c>
      <c r="S532" t="s">
        <v>541</v>
      </c>
    </row>
    <row r="533" spans="1:19" x14ac:dyDescent="0.2">
      <c r="A533" t="s">
        <v>174</v>
      </c>
      <c r="B533">
        <v>20</v>
      </c>
      <c r="C533">
        <v>42.857142857100001</v>
      </c>
      <c r="D533">
        <v>12</v>
      </c>
      <c r="E533">
        <v>71.428571428599994</v>
      </c>
      <c r="F533">
        <v>14</v>
      </c>
      <c r="G533">
        <v>-22.222222222199999</v>
      </c>
      <c r="H533">
        <v>7</v>
      </c>
      <c r="I533">
        <v>-36.363636363600001</v>
      </c>
      <c r="J533">
        <v>9</v>
      </c>
      <c r="K533">
        <v>0</v>
      </c>
      <c r="L533">
        <v>8</v>
      </c>
      <c r="M533">
        <v>-11.1111111111</v>
      </c>
      <c r="N533">
        <v>9</v>
      </c>
      <c r="O533">
        <v>50</v>
      </c>
      <c r="P533">
        <v>9</v>
      </c>
      <c r="Q533">
        <v>125</v>
      </c>
      <c r="R533">
        <v>3</v>
      </c>
      <c r="S533" t="s">
        <v>541</v>
      </c>
    </row>
    <row r="534" spans="1:19" x14ac:dyDescent="0.2">
      <c r="A534" t="s">
        <v>175</v>
      </c>
      <c r="B534">
        <v>4</v>
      </c>
      <c r="C534">
        <v>-55.555555555600002</v>
      </c>
      <c r="D534">
        <v>3</v>
      </c>
      <c r="E534">
        <v>-40</v>
      </c>
      <c r="F534">
        <v>9</v>
      </c>
      <c r="G534">
        <v>-30.7692307692</v>
      </c>
      <c r="H534">
        <v>5</v>
      </c>
      <c r="I534">
        <v>-28.571428571399998</v>
      </c>
      <c r="J534">
        <v>8</v>
      </c>
      <c r="K534">
        <v>14.285714285699999</v>
      </c>
      <c r="L534">
        <v>6</v>
      </c>
      <c r="M534">
        <v>20</v>
      </c>
      <c r="N534">
        <v>7</v>
      </c>
      <c r="O534">
        <v>40</v>
      </c>
      <c r="P534">
        <v>5</v>
      </c>
      <c r="Q534">
        <v>66.666666666699996</v>
      </c>
      <c r="R534">
        <v>3</v>
      </c>
      <c r="S534" t="s">
        <v>541</v>
      </c>
    </row>
    <row r="535" spans="1:19" x14ac:dyDescent="0.2">
      <c r="A535" t="s">
        <v>176</v>
      </c>
      <c r="B535">
        <v>86</v>
      </c>
      <c r="C535">
        <v>0</v>
      </c>
      <c r="D535">
        <v>48</v>
      </c>
      <c r="E535">
        <v>-15.789473684200001</v>
      </c>
      <c r="F535">
        <v>86</v>
      </c>
      <c r="G535">
        <v>-18.095238095199999</v>
      </c>
      <c r="H535">
        <v>57</v>
      </c>
      <c r="I535">
        <v>-17.391304347799998</v>
      </c>
      <c r="J535">
        <v>21</v>
      </c>
      <c r="K535">
        <v>-12.5</v>
      </c>
      <c r="L535">
        <v>11</v>
      </c>
      <c r="M535">
        <v>-8.3333333333000006</v>
      </c>
      <c r="N535">
        <v>24</v>
      </c>
      <c r="O535">
        <v>0</v>
      </c>
      <c r="P535">
        <v>12</v>
      </c>
      <c r="Q535">
        <v>140</v>
      </c>
      <c r="R535">
        <v>3</v>
      </c>
      <c r="S535" t="s">
        <v>541</v>
      </c>
    </row>
    <row r="536" spans="1:19" x14ac:dyDescent="0.2">
      <c r="A536" t="s">
        <v>177</v>
      </c>
      <c r="B536">
        <v>5</v>
      </c>
      <c r="C536">
        <v>66.666666666699996</v>
      </c>
      <c r="D536">
        <v>3</v>
      </c>
      <c r="E536">
        <v>50</v>
      </c>
      <c r="F536">
        <v>3</v>
      </c>
      <c r="G536">
        <v>0</v>
      </c>
      <c r="H536" t="s">
        <v>535</v>
      </c>
      <c r="I536">
        <v>-33.333333333299997</v>
      </c>
      <c r="J536">
        <v>5</v>
      </c>
      <c r="K536">
        <v>-28.571428571399998</v>
      </c>
      <c r="L536">
        <v>0</v>
      </c>
      <c r="M536">
        <v>-100</v>
      </c>
      <c r="N536">
        <v>7</v>
      </c>
      <c r="O536">
        <v>133.3333333333</v>
      </c>
      <c r="P536" t="s">
        <v>535</v>
      </c>
      <c r="Q536">
        <v>0</v>
      </c>
      <c r="R536">
        <v>3</v>
      </c>
      <c r="S536" t="s">
        <v>541</v>
      </c>
    </row>
    <row r="537" spans="1:19" x14ac:dyDescent="0.2">
      <c r="A537" t="s">
        <v>178</v>
      </c>
      <c r="B537">
        <v>115</v>
      </c>
      <c r="C537">
        <v>-2.5423728814</v>
      </c>
      <c r="D537">
        <v>83</v>
      </c>
      <c r="E537">
        <v>6.4102564102999997</v>
      </c>
      <c r="F537">
        <v>118</v>
      </c>
      <c r="G537">
        <v>-9.9236641220999999</v>
      </c>
      <c r="H537">
        <v>78</v>
      </c>
      <c r="I537">
        <v>-7.1428571428999996</v>
      </c>
      <c r="J537">
        <v>74</v>
      </c>
      <c r="K537">
        <v>-31.481481481500001</v>
      </c>
      <c r="L537">
        <v>44</v>
      </c>
      <c r="M537">
        <v>-36.231884057999999</v>
      </c>
      <c r="N537">
        <v>108</v>
      </c>
      <c r="O537">
        <v>0.93457943929999998</v>
      </c>
      <c r="P537">
        <v>69</v>
      </c>
      <c r="Q537">
        <v>25.4545454545</v>
      </c>
      <c r="R537">
        <v>3</v>
      </c>
      <c r="S537" t="s">
        <v>541</v>
      </c>
    </row>
    <row r="538" spans="1:19" x14ac:dyDescent="0.2">
      <c r="A538" t="s">
        <v>179</v>
      </c>
      <c r="B538">
        <v>0</v>
      </c>
      <c r="C538">
        <v>0</v>
      </c>
      <c r="D538">
        <v>0</v>
      </c>
      <c r="E538">
        <v>0</v>
      </c>
      <c r="F538">
        <v>0</v>
      </c>
      <c r="G538">
        <v>-100</v>
      </c>
      <c r="H538">
        <v>0</v>
      </c>
      <c r="I538">
        <v>-100</v>
      </c>
      <c r="J538">
        <v>0</v>
      </c>
      <c r="K538">
        <v>0</v>
      </c>
      <c r="L538">
        <v>0</v>
      </c>
      <c r="M538">
        <v>0</v>
      </c>
      <c r="N538">
        <v>0</v>
      </c>
      <c r="O538">
        <v>0</v>
      </c>
      <c r="P538">
        <v>0</v>
      </c>
      <c r="Q538">
        <v>0</v>
      </c>
      <c r="R538">
        <v>3</v>
      </c>
      <c r="S538" t="s">
        <v>541</v>
      </c>
    </row>
    <row r="539" spans="1:19" x14ac:dyDescent="0.2">
      <c r="A539" t="s">
        <v>180</v>
      </c>
      <c r="B539">
        <v>0</v>
      </c>
      <c r="C539">
        <v>0</v>
      </c>
      <c r="D539">
        <v>0</v>
      </c>
      <c r="E539">
        <v>0</v>
      </c>
      <c r="F539">
        <v>0</v>
      </c>
      <c r="G539">
        <v>0</v>
      </c>
      <c r="H539">
        <v>0</v>
      </c>
      <c r="I539">
        <v>0</v>
      </c>
      <c r="J539">
        <v>0</v>
      </c>
      <c r="K539">
        <v>0</v>
      </c>
      <c r="L539">
        <v>0</v>
      </c>
      <c r="M539">
        <v>0</v>
      </c>
      <c r="N539">
        <v>0</v>
      </c>
      <c r="O539">
        <v>0</v>
      </c>
      <c r="P539">
        <v>0</v>
      </c>
      <c r="Q539">
        <v>0</v>
      </c>
      <c r="R539">
        <v>3</v>
      </c>
      <c r="S539" t="s">
        <v>541</v>
      </c>
    </row>
    <row r="540" spans="1:19" x14ac:dyDescent="0.2">
      <c r="A540" t="s">
        <v>181</v>
      </c>
      <c r="B540">
        <v>19</v>
      </c>
      <c r="C540">
        <v>-29.6296296296</v>
      </c>
      <c r="D540">
        <v>10</v>
      </c>
      <c r="E540">
        <v>-50</v>
      </c>
      <c r="F540">
        <v>27</v>
      </c>
      <c r="G540">
        <v>12.5</v>
      </c>
      <c r="H540">
        <v>20</v>
      </c>
      <c r="I540">
        <v>11.1111111111</v>
      </c>
      <c r="J540">
        <v>12</v>
      </c>
      <c r="K540">
        <v>-33.333333333299997</v>
      </c>
      <c r="L540">
        <v>11</v>
      </c>
      <c r="M540">
        <v>10</v>
      </c>
      <c r="N540">
        <v>18</v>
      </c>
      <c r="O540">
        <v>63.636363636399999</v>
      </c>
      <c r="P540">
        <v>10</v>
      </c>
      <c r="Q540">
        <v>11.1111111111</v>
      </c>
      <c r="R540">
        <v>3</v>
      </c>
      <c r="S540" t="s">
        <v>541</v>
      </c>
    </row>
    <row r="541" spans="1:19" x14ac:dyDescent="0.2">
      <c r="A541" t="s">
        <v>182</v>
      </c>
      <c r="B541">
        <v>0</v>
      </c>
      <c r="C541">
        <v>-100</v>
      </c>
      <c r="D541">
        <v>0</v>
      </c>
      <c r="E541">
        <v>-100</v>
      </c>
      <c r="F541" t="s">
        <v>535</v>
      </c>
      <c r="G541">
        <v>0</v>
      </c>
      <c r="H541" t="s">
        <v>535</v>
      </c>
      <c r="I541">
        <v>0</v>
      </c>
      <c r="J541">
        <v>0</v>
      </c>
      <c r="K541">
        <v>-100</v>
      </c>
      <c r="L541">
        <v>0</v>
      </c>
      <c r="M541">
        <v>-100</v>
      </c>
      <c r="N541" t="s">
        <v>535</v>
      </c>
      <c r="O541">
        <v>0</v>
      </c>
      <c r="P541" t="s">
        <v>535</v>
      </c>
      <c r="Q541">
        <v>0</v>
      </c>
      <c r="R541">
        <v>3</v>
      </c>
      <c r="S541" t="s">
        <v>541</v>
      </c>
    </row>
    <row r="542" spans="1:19" x14ac:dyDescent="0.2">
      <c r="A542" t="s">
        <v>183</v>
      </c>
      <c r="B542">
        <v>8</v>
      </c>
      <c r="C542">
        <v>-46.666666666700003</v>
      </c>
      <c r="D542">
        <v>5</v>
      </c>
      <c r="E542">
        <v>-44.444444444399998</v>
      </c>
      <c r="F542">
        <v>15</v>
      </c>
      <c r="G542">
        <v>15.3846153846</v>
      </c>
      <c r="H542">
        <v>9</v>
      </c>
      <c r="I542">
        <v>12.5</v>
      </c>
      <c r="J542">
        <v>15</v>
      </c>
      <c r="K542">
        <v>-11.764705882399999</v>
      </c>
      <c r="L542">
        <v>14</v>
      </c>
      <c r="M542">
        <v>16.666666666699999</v>
      </c>
      <c r="N542">
        <v>17</v>
      </c>
      <c r="O542">
        <v>-22.727272727300001</v>
      </c>
      <c r="P542">
        <v>12</v>
      </c>
      <c r="Q542">
        <v>-29.411764705900001</v>
      </c>
      <c r="R542">
        <v>3</v>
      </c>
      <c r="S542" t="s">
        <v>541</v>
      </c>
    </row>
    <row r="543" spans="1:19" x14ac:dyDescent="0.2">
      <c r="A543" t="s">
        <v>184</v>
      </c>
      <c r="B543">
        <v>0</v>
      </c>
      <c r="C543">
        <v>0</v>
      </c>
      <c r="D543">
        <v>0</v>
      </c>
      <c r="E543">
        <v>0</v>
      </c>
      <c r="F543">
        <v>0</v>
      </c>
      <c r="G543">
        <v>0</v>
      </c>
      <c r="H543">
        <v>0</v>
      </c>
      <c r="I543">
        <v>0</v>
      </c>
      <c r="J543">
        <v>0</v>
      </c>
      <c r="K543">
        <v>0</v>
      </c>
      <c r="L543">
        <v>0</v>
      </c>
      <c r="M543">
        <v>0</v>
      </c>
      <c r="N543">
        <v>0</v>
      </c>
      <c r="O543">
        <v>0</v>
      </c>
      <c r="P543">
        <v>0</v>
      </c>
      <c r="Q543">
        <v>0</v>
      </c>
      <c r="R543">
        <v>3</v>
      </c>
      <c r="S543" t="s">
        <v>541</v>
      </c>
    </row>
    <row r="544" spans="1:19" x14ac:dyDescent="0.2">
      <c r="A544" t="s">
        <v>185</v>
      </c>
      <c r="B544" t="s">
        <v>535</v>
      </c>
      <c r="C544">
        <v>-50</v>
      </c>
      <c r="D544" t="s">
        <v>535</v>
      </c>
      <c r="E544">
        <v>-50</v>
      </c>
      <c r="F544">
        <v>4</v>
      </c>
      <c r="G544" t="s">
        <v>536</v>
      </c>
      <c r="H544" t="s">
        <v>535</v>
      </c>
      <c r="I544">
        <v>100</v>
      </c>
      <c r="J544">
        <v>0</v>
      </c>
      <c r="K544">
        <v>0</v>
      </c>
      <c r="L544">
        <v>0</v>
      </c>
      <c r="M544">
        <v>0</v>
      </c>
      <c r="N544">
        <v>0</v>
      </c>
      <c r="O544">
        <v>0</v>
      </c>
      <c r="P544">
        <v>0</v>
      </c>
      <c r="Q544">
        <v>0</v>
      </c>
      <c r="R544">
        <v>3</v>
      </c>
      <c r="S544" t="s">
        <v>541</v>
      </c>
    </row>
    <row r="545" spans="1:19" x14ac:dyDescent="0.2">
      <c r="A545" t="s">
        <v>186</v>
      </c>
      <c r="B545">
        <v>0</v>
      </c>
      <c r="C545">
        <v>0</v>
      </c>
      <c r="D545">
        <v>0</v>
      </c>
      <c r="E545">
        <v>0</v>
      </c>
      <c r="F545">
        <v>0</v>
      </c>
      <c r="G545">
        <v>0</v>
      </c>
      <c r="H545">
        <v>0</v>
      </c>
      <c r="I545">
        <v>0</v>
      </c>
      <c r="J545">
        <v>0</v>
      </c>
      <c r="K545">
        <v>0</v>
      </c>
      <c r="L545">
        <v>0</v>
      </c>
      <c r="M545">
        <v>0</v>
      </c>
      <c r="N545">
        <v>0</v>
      </c>
      <c r="O545">
        <v>0</v>
      </c>
      <c r="P545">
        <v>0</v>
      </c>
      <c r="Q545">
        <v>0</v>
      </c>
      <c r="R545">
        <v>3</v>
      </c>
      <c r="S545" t="s">
        <v>541</v>
      </c>
    </row>
    <row r="546" spans="1:19" x14ac:dyDescent="0.2">
      <c r="A546" t="s">
        <v>187</v>
      </c>
      <c r="B546">
        <v>0</v>
      </c>
      <c r="C546">
        <v>0</v>
      </c>
      <c r="D546">
        <v>0</v>
      </c>
      <c r="E546">
        <v>0</v>
      </c>
      <c r="F546">
        <v>0</v>
      </c>
      <c r="G546">
        <v>-100</v>
      </c>
      <c r="H546">
        <v>0</v>
      </c>
      <c r="I546">
        <v>0</v>
      </c>
      <c r="J546">
        <v>0</v>
      </c>
      <c r="K546">
        <v>0</v>
      </c>
      <c r="L546">
        <v>0</v>
      </c>
      <c r="M546">
        <v>0</v>
      </c>
      <c r="N546">
        <v>0</v>
      </c>
      <c r="O546">
        <v>0</v>
      </c>
      <c r="P546">
        <v>0</v>
      </c>
      <c r="Q546">
        <v>0</v>
      </c>
      <c r="R546">
        <v>3</v>
      </c>
      <c r="S546" t="s">
        <v>541</v>
      </c>
    </row>
    <row r="547" spans="1:19" x14ac:dyDescent="0.2">
      <c r="A547" t="s">
        <v>188</v>
      </c>
      <c r="B547">
        <v>5</v>
      </c>
      <c r="C547">
        <v>-37.5</v>
      </c>
      <c r="D547">
        <v>4</v>
      </c>
      <c r="E547">
        <v>-33.333333333299997</v>
      </c>
      <c r="F547">
        <v>8</v>
      </c>
      <c r="G547">
        <v>14.285714285699999</v>
      </c>
      <c r="H547">
        <v>6</v>
      </c>
      <c r="I547">
        <v>20</v>
      </c>
      <c r="J547" t="s">
        <v>535</v>
      </c>
      <c r="K547">
        <v>-33.333333333299997</v>
      </c>
      <c r="L547" t="s">
        <v>535</v>
      </c>
      <c r="M547">
        <v>100</v>
      </c>
      <c r="N547">
        <v>3</v>
      </c>
      <c r="O547">
        <v>0</v>
      </c>
      <c r="P547" t="s">
        <v>535</v>
      </c>
      <c r="Q547">
        <v>-50</v>
      </c>
      <c r="R547">
        <v>3</v>
      </c>
      <c r="S547" t="s">
        <v>541</v>
      </c>
    </row>
    <row r="548" spans="1:19" x14ac:dyDescent="0.2">
      <c r="A548" t="s">
        <v>189</v>
      </c>
      <c r="B548" t="s">
        <v>535</v>
      </c>
      <c r="C548">
        <v>100</v>
      </c>
      <c r="D548" t="s">
        <v>535</v>
      </c>
      <c r="E548">
        <v>0</v>
      </c>
      <c r="F548" t="s">
        <v>535</v>
      </c>
      <c r="G548">
        <v>-50</v>
      </c>
      <c r="H548">
        <v>0</v>
      </c>
      <c r="I548">
        <v>-100</v>
      </c>
      <c r="J548">
        <v>0</v>
      </c>
      <c r="K548">
        <v>0</v>
      </c>
      <c r="L548">
        <v>0</v>
      </c>
      <c r="M548">
        <v>0</v>
      </c>
      <c r="N548">
        <v>0</v>
      </c>
      <c r="O548">
        <v>0</v>
      </c>
      <c r="P548">
        <v>0</v>
      </c>
      <c r="Q548">
        <v>0</v>
      </c>
      <c r="R548">
        <v>3</v>
      </c>
      <c r="S548" t="s">
        <v>541</v>
      </c>
    </row>
    <row r="549" spans="1:19" x14ac:dyDescent="0.2">
      <c r="A549" t="s">
        <v>190</v>
      </c>
      <c r="B549">
        <v>17</v>
      </c>
      <c r="C549">
        <v>41.666666666700003</v>
      </c>
      <c r="D549">
        <v>15</v>
      </c>
      <c r="E549">
        <v>87.5</v>
      </c>
      <c r="F549">
        <v>12</v>
      </c>
      <c r="G549">
        <v>0</v>
      </c>
      <c r="H549">
        <v>8</v>
      </c>
      <c r="I549">
        <v>-11.1111111111</v>
      </c>
      <c r="J549" t="s">
        <v>535</v>
      </c>
      <c r="K549">
        <v>0</v>
      </c>
      <c r="L549">
        <v>0</v>
      </c>
      <c r="M549">
        <v>0</v>
      </c>
      <c r="N549" t="s">
        <v>535</v>
      </c>
      <c r="O549">
        <v>0</v>
      </c>
      <c r="P549">
        <v>0</v>
      </c>
      <c r="Q549">
        <v>0</v>
      </c>
      <c r="R549">
        <v>3</v>
      </c>
      <c r="S549" t="s">
        <v>541</v>
      </c>
    </row>
    <row r="550" spans="1:19" x14ac:dyDescent="0.2">
      <c r="A550" t="s">
        <v>191</v>
      </c>
      <c r="B550">
        <v>0</v>
      </c>
      <c r="C550">
        <v>0</v>
      </c>
      <c r="D550">
        <v>0</v>
      </c>
      <c r="E550">
        <v>0</v>
      </c>
      <c r="F550">
        <v>0</v>
      </c>
      <c r="G550">
        <v>0</v>
      </c>
      <c r="H550">
        <v>0</v>
      </c>
      <c r="I550">
        <v>0</v>
      </c>
      <c r="J550">
        <v>0</v>
      </c>
      <c r="K550">
        <v>0</v>
      </c>
      <c r="L550">
        <v>0</v>
      </c>
      <c r="M550">
        <v>0</v>
      </c>
      <c r="N550">
        <v>0</v>
      </c>
      <c r="O550">
        <v>0</v>
      </c>
      <c r="P550">
        <v>0</v>
      </c>
      <c r="Q550">
        <v>0</v>
      </c>
      <c r="R550">
        <v>3</v>
      </c>
      <c r="S550" t="s">
        <v>541</v>
      </c>
    </row>
    <row r="551" spans="1:19" x14ac:dyDescent="0.2">
      <c r="A551" t="s">
        <v>192</v>
      </c>
      <c r="B551">
        <v>0</v>
      </c>
      <c r="C551">
        <v>0</v>
      </c>
      <c r="D551">
        <v>0</v>
      </c>
      <c r="E551">
        <v>0</v>
      </c>
      <c r="F551">
        <v>0</v>
      </c>
      <c r="G551">
        <v>0</v>
      </c>
      <c r="H551">
        <v>0</v>
      </c>
      <c r="I551">
        <v>0</v>
      </c>
      <c r="J551">
        <v>0</v>
      </c>
      <c r="K551">
        <v>0</v>
      </c>
      <c r="L551">
        <v>0</v>
      </c>
      <c r="M551">
        <v>0</v>
      </c>
      <c r="N551">
        <v>0</v>
      </c>
      <c r="O551">
        <v>0</v>
      </c>
      <c r="P551">
        <v>0</v>
      </c>
      <c r="Q551">
        <v>0</v>
      </c>
      <c r="R551">
        <v>3</v>
      </c>
      <c r="S551" t="s">
        <v>541</v>
      </c>
    </row>
    <row r="552" spans="1:19" x14ac:dyDescent="0.2">
      <c r="A552" t="s">
        <v>193</v>
      </c>
      <c r="B552">
        <v>4</v>
      </c>
      <c r="C552">
        <v>33.333333333299997</v>
      </c>
      <c r="D552" t="s">
        <v>535</v>
      </c>
      <c r="E552">
        <v>0</v>
      </c>
      <c r="F552">
        <v>3</v>
      </c>
      <c r="G552">
        <v>50</v>
      </c>
      <c r="H552">
        <v>0</v>
      </c>
      <c r="I552">
        <v>-100</v>
      </c>
      <c r="J552">
        <v>0</v>
      </c>
      <c r="K552">
        <v>0</v>
      </c>
      <c r="L552">
        <v>0</v>
      </c>
      <c r="M552">
        <v>0</v>
      </c>
      <c r="N552">
        <v>0</v>
      </c>
      <c r="O552">
        <v>0</v>
      </c>
      <c r="P552">
        <v>0</v>
      </c>
      <c r="Q552">
        <v>0</v>
      </c>
      <c r="R552">
        <v>3</v>
      </c>
      <c r="S552" t="s">
        <v>541</v>
      </c>
    </row>
    <row r="553" spans="1:19" x14ac:dyDescent="0.2">
      <c r="A553" t="s">
        <v>194</v>
      </c>
      <c r="B553">
        <v>0</v>
      </c>
      <c r="C553">
        <v>-100</v>
      </c>
      <c r="D553">
        <v>0</v>
      </c>
      <c r="E553">
        <v>0</v>
      </c>
      <c r="F553" t="s">
        <v>535</v>
      </c>
      <c r="G553">
        <v>0</v>
      </c>
      <c r="H553">
        <v>0</v>
      </c>
      <c r="I553">
        <v>0</v>
      </c>
      <c r="J553">
        <v>0</v>
      </c>
      <c r="K553">
        <v>0</v>
      </c>
      <c r="L553">
        <v>0</v>
      </c>
      <c r="M553">
        <v>0</v>
      </c>
      <c r="N553">
        <v>0</v>
      </c>
      <c r="O553">
        <v>0</v>
      </c>
      <c r="P553">
        <v>0</v>
      </c>
      <c r="Q553">
        <v>0</v>
      </c>
      <c r="R553">
        <v>3</v>
      </c>
      <c r="S553" t="s">
        <v>541</v>
      </c>
    </row>
    <row r="554" spans="1:19" x14ac:dyDescent="0.2">
      <c r="A554" t="s">
        <v>195</v>
      </c>
      <c r="B554">
        <v>13</v>
      </c>
      <c r="C554">
        <v>0</v>
      </c>
      <c r="D554">
        <v>8</v>
      </c>
      <c r="E554">
        <v>0</v>
      </c>
      <c r="F554">
        <v>13</v>
      </c>
      <c r="G554">
        <v>-13.333333333300001</v>
      </c>
      <c r="H554">
        <v>8</v>
      </c>
      <c r="I554">
        <v>60</v>
      </c>
      <c r="J554">
        <v>6</v>
      </c>
      <c r="K554">
        <v>-50</v>
      </c>
      <c r="L554">
        <v>4</v>
      </c>
      <c r="M554">
        <v>-42.857142857100001</v>
      </c>
      <c r="N554">
        <v>12</v>
      </c>
      <c r="O554" t="s">
        <v>536</v>
      </c>
      <c r="P554">
        <v>7</v>
      </c>
      <c r="Q554" t="s">
        <v>536</v>
      </c>
      <c r="R554">
        <v>3</v>
      </c>
      <c r="S554" t="s">
        <v>541</v>
      </c>
    </row>
    <row r="555" spans="1:19" x14ac:dyDescent="0.2">
      <c r="A555" t="s">
        <v>196</v>
      </c>
      <c r="B555">
        <v>0</v>
      </c>
      <c r="C555">
        <v>0</v>
      </c>
      <c r="D555">
        <v>0</v>
      </c>
      <c r="E555">
        <v>0</v>
      </c>
      <c r="F555">
        <v>0</v>
      </c>
      <c r="G555">
        <v>-100</v>
      </c>
      <c r="H555">
        <v>0</v>
      </c>
      <c r="I555">
        <v>-100</v>
      </c>
      <c r="J555">
        <v>0</v>
      </c>
      <c r="K555">
        <v>0</v>
      </c>
      <c r="L555">
        <v>0</v>
      </c>
      <c r="M555">
        <v>0</v>
      </c>
      <c r="N555">
        <v>0</v>
      </c>
      <c r="O555">
        <v>0</v>
      </c>
      <c r="P555">
        <v>0</v>
      </c>
      <c r="Q555">
        <v>0</v>
      </c>
      <c r="R555">
        <v>3</v>
      </c>
      <c r="S555" t="s">
        <v>541</v>
      </c>
    </row>
  </sheetData>
  <conditionalFormatting sqref="A5:A56">
    <cfRule type="expression" dxfId="6" priority="1">
      <formula>OR(MID(A5,2,1)=" ", A5 ="Insgesamt")</formula>
    </cfRule>
  </conditionalFormatting>
  <pageMargins left="0.7" right="0.7" top="0.78740157499999996" bottom="0.78740157499999996"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29B7F-60E9-4AFA-889D-E877E29F3D9A}">
  <sheetPr codeName="Tabelle23"/>
  <dimension ref="A1:I58"/>
  <sheetViews>
    <sheetView showGridLines="0" zoomScaleNormal="100" workbookViewId="0"/>
  </sheetViews>
  <sheetFormatPr baseColWidth="10" defaultRowHeight="14.25" x14ac:dyDescent="0.2"/>
  <cols>
    <col min="1" max="1" width="34.5" style="456" customWidth="1"/>
    <col min="2" max="4" width="16.875" style="456" customWidth="1"/>
    <col min="5" max="5" width="16.375" style="456" customWidth="1"/>
    <col min="6" max="16384" width="11" style="456"/>
  </cols>
  <sheetData>
    <row r="1" spans="1:5" ht="35.25" customHeight="1" x14ac:dyDescent="0.2">
      <c r="A1" s="463"/>
      <c r="B1" s="464"/>
      <c r="C1" s="464"/>
      <c r="D1" s="465"/>
      <c r="E1" s="466" t="str">
        <f>Impressum!B6</f>
        <v>Der Ausbildungsmarkt</v>
      </c>
    </row>
    <row r="2" spans="1:5" ht="10.9" customHeight="1" x14ac:dyDescent="0.2">
      <c r="A2" s="467"/>
      <c r="B2" s="468"/>
      <c r="C2" s="468"/>
      <c r="D2" s="25"/>
      <c r="E2" s="199"/>
    </row>
    <row r="3" spans="1:5" ht="19.899999999999999" customHeight="1" x14ac:dyDescent="0.2">
      <c r="A3" s="642" t="s">
        <v>449</v>
      </c>
      <c r="B3" s="642"/>
      <c r="C3" s="642"/>
      <c r="D3" s="642"/>
      <c r="E3" s="642"/>
    </row>
    <row r="4" spans="1:5" ht="10.9" customHeight="1" x14ac:dyDescent="0.2">
      <c r="A4" s="643" t="s">
        <v>585</v>
      </c>
      <c r="B4" s="643" t="str">
        <f>Impressum!$B$8</f>
        <v>Agentur für Arbeit Bonn</v>
      </c>
      <c r="C4" s="643" t="str">
        <f>Impressum!$B$8</f>
        <v>Agentur für Arbeit Bonn</v>
      </c>
    </row>
    <row r="5" spans="1:5" ht="10.9" customHeight="1" x14ac:dyDescent="0.2">
      <c r="A5" s="644" t="s">
        <v>584</v>
      </c>
      <c r="B5" s="644" t="e">
        <f>Impressum!#REF!</f>
        <v>#REF!</v>
      </c>
      <c r="C5" s="644" t="e">
        <f>Impressum!#REF!</f>
        <v>#REF!</v>
      </c>
      <c r="E5" s="645"/>
    </row>
    <row r="6" spans="1:5" ht="10.9" customHeight="1" x14ac:dyDescent="0.2">
      <c r="A6" s="60"/>
      <c r="B6" s="470"/>
      <c r="C6" s="471"/>
      <c r="E6" s="645"/>
    </row>
    <row r="7" spans="1:5" ht="57" customHeight="1" x14ac:dyDescent="0.2">
      <c r="A7" s="486" t="s">
        <v>430</v>
      </c>
      <c r="B7" s="482" t="str">
        <f>IF('Steuerung Klapplisten'!$A$69=1,"Bewerberinnen und Bewerber","unversorgte Bewerberinnen und Bewerber")</f>
        <v>Bewerberinnen und Bewerber</v>
      </c>
      <c r="C7" s="469"/>
      <c r="D7" s="469"/>
      <c r="E7" s="25"/>
    </row>
    <row r="8" spans="1:5" x14ac:dyDescent="0.2">
      <c r="A8" s="8" t="s">
        <v>1</v>
      </c>
      <c r="B8" s="505">
        <f>IF('Steuerung Klapplisten'!$A$69=1,'roh_3.2'!B1,'roh_3.2'!E1)</f>
        <v>3151</v>
      </c>
      <c r="C8" s="469">
        <v>399821</v>
      </c>
      <c r="D8" s="469">
        <v>9787</v>
      </c>
    </row>
    <row r="9" spans="1:5" x14ac:dyDescent="0.2">
      <c r="A9" s="13" t="str">
        <f>IF('Steuerung Klapplisten'!$A$69=1,'roh_3.2'!A2,'roh_3.2'!D2)</f>
        <v xml:space="preserve">   Kaufmann/-frau - Büromanagement</v>
      </c>
      <c r="B9" s="506">
        <f>IF('Steuerung Klapplisten'!$A$69=1,'roh_3.2'!B2,'roh_3.2'!E2)</f>
        <v>201</v>
      </c>
      <c r="C9" s="469">
        <v>25127</v>
      </c>
      <c r="D9" s="469">
        <v>30490</v>
      </c>
    </row>
    <row r="10" spans="1:5" x14ac:dyDescent="0.2">
      <c r="A10" s="13" t="str">
        <f>IF('Steuerung Klapplisten'!$A$69=1,'roh_3.2'!A3,'roh_3.2'!D3)</f>
        <v xml:space="preserve">   Medizinische/r Fachangestellte/r</v>
      </c>
      <c r="B10" s="506">
        <f>IF('Steuerung Klapplisten'!$A$69=1,'roh_3.2'!B3,'roh_3.2'!E3)</f>
        <v>198</v>
      </c>
      <c r="C10" s="469">
        <v>21412</v>
      </c>
      <c r="D10" s="469">
        <v>10231</v>
      </c>
    </row>
    <row r="11" spans="1:5" x14ac:dyDescent="0.2">
      <c r="A11" s="13" t="str">
        <f>IF('Steuerung Klapplisten'!$A$69=1,'roh_3.2'!A4,'roh_3.2'!D4)</f>
        <v xml:space="preserve">   Kfz.mechatroniker - PKW-Technik</v>
      </c>
      <c r="B11" s="506">
        <f>IF('Steuerung Klapplisten'!$A$69=1,'roh_3.2'!B4,'roh_3.2'!E4)</f>
        <v>174</v>
      </c>
      <c r="C11" s="469">
        <v>19269</v>
      </c>
      <c r="D11" s="469">
        <v>12718</v>
      </c>
    </row>
    <row r="12" spans="1:5" x14ac:dyDescent="0.2">
      <c r="A12" s="13" t="str">
        <f>IF('Steuerung Klapplisten'!$A$69=1,'roh_3.2'!A5,'roh_3.2'!D5)</f>
        <v xml:space="preserve">   Verkäufer/in</v>
      </c>
      <c r="B12" s="506">
        <f>IF('Steuerung Klapplisten'!$A$69=1,'roh_3.2'!B5,'roh_3.2'!E5)</f>
        <v>122</v>
      </c>
      <c r="C12" s="469">
        <v>19763</v>
      </c>
      <c r="D12" s="469">
        <v>2958</v>
      </c>
    </row>
    <row r="13" spans="1:5" x14ac:dyDescent="0.2">
      <c r="A13" s="13" t="str">
        <f>IF('Steuerung Klapplisten'!$A$69=1,'roh_3.2'!A6,'roh_3.2'!D6)</f>
        <v xml:space="preserve">   Anlagenmech. - Sanitär-/Heiz.-Klimatech.</v>
      </c>
      <c r="B13" s="506">
        <f>IF('Steuerung Klapplisten'!$A$69=1,'roh_3.2'!B6,'roh_3.2'!E6)</f>
        <v>113</v>
      </c>
      <c r="C13" s="469">
        <v>18217</v>
      </c>
      <c r="D13" s="469">
        <v>6343</v>
      </c>
    </row>
    <row r="14" spans="1:5" x14ac:dyDescent="0.2">
      <c r="A14" s="13" t="str">
        <f>IF('Steuerung Klapplisten'!$A$69=1,'roh_3.2'!A7,'roh_3.2'!D7)</f>
        <v xml:space="preserve">   Fachinformatiker-Anwendungsentwicklung</v>
      </c>
      <c r="B14" s="506">
        <f>IF('Steuerung Klapplisten'!$A$69=1,'roh_3.2'!B7,'roh_3.2'!E7)</f>
        <v>106</v>
      </c>
      <c r="C14" s="469">
        <v>12840</v>
      </c>
      <c r="D14" s="469">
        <v>10577</v>
      </c>
    </row>
    <row r="15" spans="1:5" x14ac:dyDescent="0.2">
      <c r="A15" s="13" t="str">
        <f>IF('Steuerung Klapplisten'!$A$69=1,'roh_3.2'!A8,'roh_3.2'!D8)</f>
        <v xml:space="preserve">   Elektroniker/in- Energie-/Gebäudetechnik</v>
      </c>
      <c r="B15" s="506">
        <f>IF('Steuerung Klapplisten'!$A$69=1,'roh_3.2'!B8,'roh_3.2'!E8)</f>
        <v>104</v>
      </c>
      <c r="C15" s="469">
        <v>8576</v>
      </c>
      <c r="D15" s="469">
        <v>4438</v>
      </c>
    </row>
    <row r="16" spans="1:5" x14ac:dyDescent="0.2">
      <c r="A16" s="13" t="str">
        <f>IF('Steuerung Klapplisten'!$A$69=1,'roh_3.2'!A9,'roh_3.2'!D9)</f>
        <v xml:space="preserve">   Kaufmann/-frau im Einzelhandel</v>
      </c>
      <c r="B16" s="506">
        <f>IF('Steuerung Klapplisten'!$A$69=1,'roh_3.2'!B9,'roh_3.2'!E9)</f>
        <v>97</v>
      </c>
      <c r="C16" s="469">
        <v>7454</v>
      </c>
      <c r="D16" s="469"/>
    </row>
    <row r="17" spans="1:5" x14ac:dyDescent="0.2">
      <c r="A17" s="13" t="str">
        <f>IF('Steuerung Klapplisten'!$A$69=1,'roh_3.2'!A10,'roh_3.2'!D10)</f>
        <v xml:space="preserve">   Automobilkaufmann/-frau</v>
      </c>
      <c r="B17" s="506">
        <f>IF('Steuerung Klapplisten'!$A$69=1,'roh_3.2'!B10,'roh_3.2'!E10)</f>
        <v>92</v>
      </c>
      <c r="C17" s="469">
        <v>10773</v>
      </c>
      <c r="D17" s="469"/>
    </row>
    <row r="18" spans="1:5" x14ac:dyDescent="0.2">
      <c r="A18" s="13" t="str">
        <f>IF('Steuerung Klapplisten'!$A$69=1,'roh_3.2'!A11,'roh_3.2'!D11)</f>
        <v xml:space="preserve">   Tischler/in</v>
      </c>
      <c r="B18" s="506">
        <f>IF('Steuerung Klapplisten'!$A$69=1,'roh_3.2'!B11,'roh_3.2'!E11)</f>
        <v>79</v>
      </c>
      <c r="C18" s="469">
        <v>7786</v>
      </c>
      <c r="D18" s="469"/>
    </row>
    <row r="19" spans="1:5" ht="27.95" customHeight="1" x14ac:dyDescent="0.2">
      <c r="A19" s="472" t="s">
        <v>208</v>
      </c>
      <c r="B19" s="508">
        <f>IF('Steuerung Klapplisten'!$A$69=1,'roh_3.2'!B12,'roh_3.2'!E12)</f>
        <v>1952</v>
      </c>
      <c r="C19" s="469"/>
      <c r="D19" s="469"/>
    </row>
    <row r="20" spans="1:5" x14ac:dyDescent="0.2">
      <c r="A20" s="13" t="str">
        <f>IF('Steuerung Klapplisten'!$A$69=1,'roh_3.2'!A13,'roh_3.2'!D13)</f>
        <v xml:space="preserve">   Kfz.mechatroniker - PKW-Technik</v>
      </c>
      <c r="B20" s="506">
        <f>IF('Steuerung Klapplisten'!$A$69=1,'roh_3.2'!B13,'roh_3.2'!E13)</f>
        <v>164</v>
      </c>
      <c r="C20" s="469"/>
      <c r="D20" s="469"/>
    </row>
    <row r="21" spans="1:5" x14ac:dyDescent="0.2">
      <c r="A21" s="13" t="str">
        <f>IF('Steuerung Klapplisten'!$A$69=1,'roh_3.2'!A14,'roh_3.2'!D14)</f>
        <v xml:space="preserve">   Anlagenmech. - Sanitär-/Heiz.-Klimatech.</v>
      </c>
      <c r="B21" s="506">
        <f>IF('Steuerung Klapplisten'!$A$69=1,'roh_3.2'!B14,'roh_3.2'!E14)</f>
        <v>112</v>
      </c>
      <c r="C21" s="469"/>
      <c r="D21" s="469"/>
    </row>
    <row r="22" spans="1:5" x14ac:dyDescent="0.2">
      <c r="A22" s="13" t="str">
        <f>IF('Steuerung Klapplisten'!$A$69=1,'roh_3.2'!A15,'roh_3.2'!D15)</f>
        <v xml:space="preserve">   Elektroniker/in- Energie-/Gebäudetechnik</v>
      </c>
      <c r="B22" s="506">
        <f>IF('Steuerung Klapplisten'!$A$69=1,'roh_3.2'!B15,'roh_3.2'!E15)</f>
        <v>103</v>
      </c>
      <c r="C22" s="469"/>
      <c r="D22" s="469"/>
    </row>
    <row r="23" spans="1:5" x14ac:dyDescent="0.2">
      <c r="A23" s="13" t="str">
        <f>IF('Steuerung Klapplisten'!$A$69=1,'roh_3.2'!A16,'roh_3.2'!D16)</f>
        <v xml:space="preserve">   Fachinformatiker-Anwendungsentwicklung</v>
      </c>
      <c r="B23" s="506">
        <f>IF('Steuerung Klapplisten'!$A$69=1,'roh_3.2'!B16,'roh_3.2'!E16)</f>
        <v>99</v>
      </c>
      <c r="C23" s="473"/>
      <c r="D23" s="473"/>
      <c r="E23" s="473"/>
    </row>
    <row r="24" spans="1:5" x14ac:dyDescent="0.2">
      <c r="A24" s="13" t="str">
        <f>IF('Steuerung Klapplisten'!$A$69=1,'roh_3.2'!A17,'roh_3.2'!D17)</f>
        <v xml:space="preserve">   Kaufmann/-frau - Büromanagement</v>
      </c>
      <c r="B24" s="506">
        <f>IF('Steuerung Klapplisten'!$A$69=1,'roh_3.2'!B17,'roh_3.2'!E17)</f>
        <v>75</v>
      </c>
      <c r="C24" s="469"/>
      <c r="D24" s="469"/>
    </row>
    <row r="25" spans="1:5" x14ac:dyDescent="0.2">
      <c r="A25" s="13" t="str">
        <f>IF('Steuerung Klapplisten'!$A$69=1,'roh_3.2'!A18,'roh_3.2'!D18)</f>
        <v xml:space="preserve">   Automobilkaufmann/-frau</v>
      </c>
      <c r="B25" s="506">
        <f>IF('Steuerung Klapplisten'!$A$69=1,'roh_3.2'!B18,'roh_3.2'!E18)</f>
        <v>71</v>
      </c>
      <c r="C25" s="469"/>
      <c r="D25" s="469"/>
    </row>
    <row r="26" spans="1:5" x14ac:dyDescent="0.2">
      <c r="A26" s="13" t="str">
        <f>IF('Steuerung Klapplisten'!$A$69=1,'roh_3.2'!A19,'roh_3.2'!D19)</f>
        <v xml:space="preserve">   Fachinformatiker/in - Systemintegration</v>
      </c>
      <c r="B26" s="506">
        <f>IF('Steuerung Klapplisten'!$A$69=1,'roh_3.2'!B19,'roh_3.2'!E19)</f>
        <v>70</v>
      </c>
      <c r="C26" s="469"/>
      <c r="D26" s="469"/>
    </row>
    <row r="27" spans="1:5" x14ac:dyDescent="0.2">
      <c r="A27" s="13" t="str">
        <f>IF('Steuerung Klapplisten'!$A$69=1,'roh_3.2'!A20,'roh_3.2'!D20)</f>
        <v xml:space="preserve">   Tischler/in</v>
      </c>
      <c r="B27" s="506">
        <f>IF('Steuerung Klapplisten'!$A$69=1,'roh_3.2'!B20,'roh_3.2'!E20)</f>
        <v>67</v>
      </c>
      <c r="C27" s="469"/>
      <c r="D27" s="469"/>
    </row>
    <row r="28" spans="1:5" x14ac:dyDescent="0.2">
      <c r="A28" s="13" t="str">
        <f>IF('Steuerung Klapplisten'!$A$69=1,'roh_3.2'!A21,'roh_3.2'!D21)</f>
        <v xml:space="preserve">   Verkäufer/in</v>
      </c>
      <c r="B28" s="506">
        <f>IF('Steuerung Klapplisten'!$A$69=1,'roh_3.2'!B21,'roh_3.2'!E21)</f>
        <v>61</v>
      </c>
      <c r="C28" s="469"/>
      <c r="D28" s="469"/>
    </row>
    <row r="29" spans="1:5" x14ac:dyDescent="0.2">
      <c r="A29" s="13" t="str">
        <f>IF('Steuerung Klapplisten'!$A$69=1,'roh_3.2'!A22,'roh_3.2'!D22)</f>
        <v xml:space="preserve">   Kaufmann/-frau im Einzelhandel</v>
      </c>
      <c r="B29" s="506">
        <f>IF('Steuerung Klapplisten'!$A$69=1,'roh_3.2'!B22,'roh_3.2'!E22)</f>
        <v>59</v>
      </c>
      <c r="C29" s="469"/>
      <c r="D29" s="469"/>
    </row>
    <row r="30" spans="1:5" ht="27.95" customHeight="1" x14ac:dyDescent="0.2">
      <c r="A30" s="472" t="s">
        <v>209</v>
      </c>
      <c r="B30" s="508">
        <f>IF('Steuerung Klapplisten'!$A$69=1,'roh_3.2'!B23,'roh_3.2'!E23)</f>
        <v>1199</v>
      </c>
      <c r="C30" s="469"/>
      <c r="D30" s="469"/>
    </row>
    <row r="31" spans="1:5" x14ac:dyDescent="0.2">
      <c r="A31" s="13" t="str">
        <f>IF('Steuerung Klapplisten'!$A$69=1,'roh_3.2'!A24,'roh_3.2'!D24)</f>
        <v xml:space="preserve">   Medizinische/r Fachangestellte/r</v>
      </c>
      <c r="B31" s="506">
        <f>IF('Steuerung Klapplisten'!$A$69=1,'roh_3.2'!B24,'roh_3.2'!E24)</f>
        <v>188</v>
      </c>
      <c r="C31" s="469"/>
      <c r="D31" s="469"/>
    </row>
    <row r="32" spans="1:5" x14ac:dyDescent="0.2">
      <c r="A32" s="13" t="str">
        <f>IF('Steuerung Klapplisten'!$A$69=1,'roh_3.2'!A25,'roh_3.2'!D25)</f>
        <v xml:space="preserve">   Kaufmann/-frau - Büromanagement</v>
      </c>
      <c r="B32" s="506">
        <f>IF('Steuerung Klapplisten'!$A$69=1,'roh_3.2'!B25,'roh_3.2'!E25)</f>
        <v>126</v>
      </c>
      <c r="C32" s="469"/>
      <c r="D32" s="469"/>
    </row>
    <row r="33" spans="1:5" x14ac:dyDescent="0.2">
      <c r="A33" s="13" t="str">
        <f>IF('Steuerung Klapplisten'!$A$69=1,'roh_3.2'!A26,'roh_3.2'!D26)</f>
        <v xml:space="preserve">   Verkäufer/in</v>
      </c>
      <c r="B33" s="506">
        <f>IF('Steuerung Klapplisten'!$A$69=1,'roh_3.2'!B26,'roh_3.2'!E26)</f>
        <v>61</v>
      </c>
      <c r="C33" s="469"/>
      <c r="D33" s="469"/>
    </row>
    <row r="34" spans="1:5" x14ac:dyDescent="0.2">
      <c r="A34" s="13" t="str">
        <f>IF('Steuerung Klapplisten'!$A$69=1,'roh_3.2'!A27,'roh_3.2'!D27)</f>
        <v xml:space="preserve">   Verwaltungsfachangest.- Kommunalverwalt.</v>
      </c>
      <c r="B34" s="506">
        <f>IF('Steuerung Klapplisten'!$A$69=1,'roh_3.2'!B27,'roh_3.2'!E27)</f>
        <v>58</v>
      </c>
      <c r="C34" s="469"/>
      <c r="D34" s="469"/>
    </row>
    <row r="35" spans="1:5" x14ac:dyDescent="0.2">
      <c r="A35" s="13" t="str">
        <f>IF('Steuerung Klapplisten'!$A$69=1,'roh_3.2'!A28,'roh_3.2'!D28)</f>
        <v xml:space="preserve">   Zahnmedizinische/r Fachangestellte/r</v>
      </c>
      <c r="B35" s="506">
        <f>IF('Steuerung Klapplisten'!$A$69=1,'roh_3.2'!B28,'roh_3.2'!E28)</f>
        <v>50</v>
      </c>
      <c r="C35" s="469"/>
      <c r="D35" s="469"/>
    </row>
    <row r="36" spans="1:5" x14ac:dyDescent="0.2">
      <c r="A36" s="13" t="str">
        <f>IF('Steuerung Klapplisten'!$A$69=1,'roh_3.2'!A29,'roh_3.2'!D29)</f>
        <v xml:space="preserve">   Verwaltungsfachangest.- Bundesverwaltung</v>
      </c>
      <c r="B36" s="506">
        <f>IF('Steuerung Klapplisten'!$A$69=1,'roh_3.2'!B29,'roh_3.2'!E29)</f>
        <v>39</v>
      </c>
      <c r="C36" s="469"/>
      <c r="D36" s="469"/>
    </row>
    <row r="37" spans="1:5" x14ac:dyDescent="0.2">
      <c r="A37" s="13" t="str">
        <f>IF('Steuerung Klapplisten'!$A$69=1,'roh_3.2'!A30,'roh_3.2'!D30)</f>
        <v xml:space="preserve">   Kaufmann/-frau im Einzelhandel</v>
      </c>
      <c r="B37" s="506">
        <f>IF('Steuerung Klapplisten'!$A$69=1,'roh_3.2'!B30,'roh_3.2'!E30)</f>
        <v>38</v>
      </c>
      <c r="C37" s="469"/>
      <c r="D37" s="469"/>
    </row>
    <row r="38" spans="1:5" x14ac:dyDescent="0.2">
      <c r="A38" s="13" t="str">
        <f>IF('Steuerung Klapplisten'!$A$69=1,'roh_3.2'!A31,'roh_3.2'!D31)</f>
        <v xml:space="preserve">   Tiermedizinische/r Fachangestellte/r</v>
      </c>
      <c r="B38" s="506">
        <f>IF('Steuerung Klapplisten'!$A$69=1,'roh_3.2'!B31,'roh_3.2'!E31)</f>
        <v>34</v>
      </c>
      <c r="C38" s="469"/>
      <c r="D38" s="469"/>
    </row>
    <row r="39" spans="1:5" x14ac:dyDescent="0.2">
      <c r="A39" s="13" t="str">
        <f>IF('Steuerung Klapplisten'!$A$69=1,'roh_3.2'!A32,'roh_3.2'!D32)</f>
        <v xml:space="preserve">   Immobilienkaufmann/-frau</v>
      </c>
      <c r="B39" s="506">
        <f>IF('Steuerung Klapplisten'!$A$69=1,'roh_3.2'!B32,'roh_3.2'!E32)</f>
        <v>29</v>
      </c>
      <c r="C39" s="469"/>
      <c r="D39" s="469"/>
    </row>
    <row r="40" spans="1:5" x14ac:dyDescent="0.2">
      <c r="A40" s="474" t="str">
        <f>IF('Steuerung Klapplisten'!$A$69=1,'roh_3.2'!A33,'roh_3.2'!D33)</f>
        <v xml:space="preserve">   Industriekaufmann/-frau</v>
      </c>
      <c r="B40" s="507">
        <f>IF('Steuerung Klapplisten'!$A$69=1,'roh_3.2'!B33,'roh_3.2'!E33)</f>
        <v>28</v>
      </c>
      <c r="C40" s="469"/>
      <c r="D40" s="469"/>
    </row>
    <row r="41" spans="1:5" x14ac:dyDescent="0.2">
      <c r="B41" s="475"/>
      <c r="C41" s="471"/>
    </row>
    <row r="42" spans="1:5" x14ac:dyDescent="0.2">
      <c r="A42" s="24"/>
      <c r="B42" s="470"/>
      <c r="C42" s="471"/>
      <c r="E42" s="475"/>
    </row>
    <row r="43" spans="1:5" x14ac:dyDescent="0.2">
      <c r="C43" s="476"/>
    </row>
    <row r="44" spans="1:5" ht="57" customHeight="1" x14ac:dyDescent="0.2">
      <c r="A44" s="487" t="s">
        <v>434</v>
      </c>
      <c r="B44" s="483" t="str">
        <f>IF('Steuerung Klapplisten'!$A$75=1,"Berufsausbildungsstellen",IF('Steuerung Klapplisten'!$A$75=2,"betriebliche Berugsausbildungsstellen","unbesetzte Berufsausbildungsstellen"))</f>
        <v>unbesetzte Berufsausbildungsstellen</v>
      </c>
      <c r="C44" s="473"/>
      <c r="D44" s="473"/>
      <c r="E44" s="473"/>
    </row>
    <row r="45" spans="1:5" x14ac:dyDescent="0.2">
      <c r="A45" s="484" t="str">
        <f>IF('Steuerung Klapplisten'!$A$75=1,'roh_3.2'!G34,IF('Steuerung Klapplisten'!$A$75=2,'roh_3.2'!A34,'roh_3.2'!D34))</f>
        <v>Insgesamt</v>
      </c>
      <c r="B45" s="505">
        <f>IF('Steuerung Klapplisten'!$A$75=1,'roh_3.2'!H34,IF('Steuerung Klapplisten'!$A$75=2,'roh_3.2'!B34,'roh_3.2'!E34))</f>
        <v>2161</v>
      </c>
      <c r="C45" s="469"/>
      <c r="D45" s="469">
        <v>25127</v>
      </c>
    </row>
    <row r="46" spans="1:5" x14ac:dyDescent="0.2">
      <c r="A46" s="13" t="str">
        <f>IF('Steuerung Klapplisten'!$A$75=1,'roh_3.2'!G35,IF('Steuerung Klapplisten'!$A$75=2,'roh_3.2'!A35,'roh_3.2'!D35))</f>
        <v xml:space="preserve">   Kaufmann/-frau im Einzelhandel</v>
      </c>
      <c r="B46" s="506">
        <f>IF('Steuerung Klapplisten'!$A$75=1,'roh_3.2'!H35,IF('Steuerung Klapplisten'!$A$75=2,'roh_3.2'!B35,'roh_3.2'!E35))</f>
        <v>179</v>
      </c>
      <c r="C46" s="469">
        <v>30490</v>
      </c>
      <c r="D46" s="469">
        <v>6826</v>
      </c>
    </row>
    <row r="47" spans="1:5" x14ac:dyDescent="0.2">
      <c r="A47" s="13" t="str">
        <f>IF('Steuerung Klapplisten'!$A$75=1,'roh_3.2'!G36,IF('Steuerung Klapplisten'!$A$75=2,'roh_3.2'!A36,'roh_3.2'!D36))</f>
        <v xml:space="preserve">   Verkäufer/in</v>
      </c>
      <c r="B47" s="506">
        <f>IF('Steuerung Klapplisten'!$A$75=1,'roh_3.2'!H36,IF('Steuerung Klapplisten'!$A$75=2,'roh_3.2'!B36,'roh_3.2'!E36))</f>
        <v>153</v>
      </c>
      <c r="C47" s="469">
        <v>19407</v>
      </c>
      <c r="D47" s="469">
        <v>12840</v>
      </c>
    </row>
    <row r="48" spans="1:5" x14ac:dyDescent="0.2">
      <c r="A48" s="13" t="str">
        <f>IF('Steuerung Klapplisten'!$A$75=1,'roh_3.2'!G37,IF('Steuerung Klapplisten'!$A$75=2,'roh_3.2'!A37,'roh_3.2'!D37))</f>
        <v xml:space="preserve">   Kaufmann/-frau - Büromanagement</v>
      </c>
      <c r="B48" s="506">
        <f>IF('Steuerung Klapplisten'!$A$75=1,'roh_3.2'!H37,IF('Steuerung Klapplisten'!$A$75=2,'roh_3.2'!B37,'roh_3.2'!E37))</f>
        <v>134</v>
      </c>
      <c r="C48" s="469">
        <v>17900</v>
      </c>
      <c r="D48" s="469">
        <v>6393</v>
      </c>
    </row>
    <row r="49" spans="1:9" x14ac:dyDescent="0.2">
      <c r="A49" s="13" t="str">
        <f>IF('Steuerung Klapplisten'!$A$75=1,'roh_3.2'!G38,IF('Steuerung Klapplisten'!$A$75=2,'roh_3.2'!A38,'roh_3.2'!D38))</f>
        <v xml:space="preserve">   Handelsfachwirt/in (Ausbildung)</v>
      </c>
      <c r="B49" s="506">
        <f>IF('Steuerung Klapplisten'!$A$75=1,'roh_3.2'!H38,IF('Steuerung Klapplisten'!$A$75=2,'roh_3.2'!B38,'roh_3.2'!E38))</f>
        <v>81</v>
      </c>
      <c r="C49" s="469">
        <v>12429</v>
      </c>
      <c r="D49" s="469">
        <v>18217</v>
      </c>
    </row>
    <row r="50" spans="1:9" x14ac:dyDescent="0.2">
      <c r="A50" s="13" t="str">
        <f>IF('Steuerung Klapplisten'!$A$75=1,'roh_3.2'!G39,IF('Steuerung Klapplisten'!$A$75=2,'roh_3.2'!A39,'roh_3.2'!D39))</f>
        <v xml:space="preserve">   Zahnmedizinische/r Fachangestellte/r</v>
      </c>
      <c r="B50" s="506">
        <f>IF('Steuerung Klapplisten'!$A$75=1,'roh_3.2'!H39,IF('Steuerung Klapplisten'!$A$75=2,'roh_3.2'!B39,'roh_3.2'!E39))</f>
        <v>77</v>
      </c>
      <c r="C50" s="469">
        <v>12718</v>
      </c>
      <c r="D50" s="469">
        <v>10773</v>
      </c>
    </row>
    <row r="51" spans="1:9" x14ac:dyDescent="0.2">
      <c r="A51" s="13" t="str">
        <f>IF('Steuerung Klapplisten'!$A$75=1,'roh_3.2'!G40,IF('Steuerung Klapplisten'!$A$75=2,'roh_3.2'!A40,'roh_3.2'!D40))</f>
        <v xml:space="preserve">   Medizinische/r Fachangestellte/r</v>
      </c>
      <c r="B51" s="506">
        <f>IF('Steuerung Klapplisten'!$A$75=1,'roh_3.2'!H40,IF('Steuerung Klapplisten'!$A$75=2,'roh_3.2'!B40,'roh_3.2'!E40))</f>
        <v>69</v>
      </c>
      <c r="C51" s="469">
        <v>10975</v>
      </c>
      <c r="D51" s="469">
        <v>645</v>
      </c>
    </row>
    <row r="52" spans="1:9" x14ac:dyDescent="0.2">
      <c r="A52" s="13" t="str">
        <f>IF('Steuerung Klapplisten'!$A$75=1,'roh_3.2'!G41,IF('Steuerung Klapplisten'!$A$75=2,'roh_3.2'!A41,'roh_3.2'!D41))</f>
        <v xml:space="preserve">   Elektroniker/in- Energie-/Gebäudetechnik</v>
      </c>
      <c r="B52" s="506">
        <f>IF('Steuerung Klapplisten'!$A$75=1,'roh_3.2'!H41,IF('Steuerung Klapplisten'!$A$75=2,'roh_3.2'!B41,'roh_3.2'!E41))</f>
        <v>52</v>
      </c>
      <c r="C52" s="469">
        <v>10231</v>
      </c>
      <c r="D52" s="469">
        <v>19269</v>
      </c>
    </row>
    <row r="53" spans="1:9" x14ac:dyDescent="0.2">
      <c r="A53" s="477" t="str">
        <f>IF('Steuerung Klapplisten'!$A$75=1,'roh_3.2'!G42,IF('Steuerung Klapplisten'!$A$75=2,'roh_3.2'!A42,'roh_3.2'!D42))</f>
        <v xml:space="preserve">   Anlagenmech. - Sanitär-/Heiz.-Klimatech.</v>
      </c>
      <c r="B53" s="506">
        <f>IF('Steuerung Klapplisten'!$A$75=1,'roh_3.2'!H42,IF('Steuerung Klapplisten'!$A$75=2,'roh_3.2'!B42,'roh_3.2'!E42))</f>
        <v>48</v>
      </c>
      <c r="C53" s="469">
        <v>10577</v>
      </c>
      <c r="D53" s="469"/>
    </row>
    <row r="54" spans="1:9" x14ac:dyDescent="0.2">
      <c r="A54" s="477" t="str">
        <f>IF('Steuerung Klapplisten'!$A$75=1,'roh_3.2'!G43,IF('Steuerung Klapplisten'!$A$75=2,'roh_3.2'!A43,'roh_3.2'!D43))</f>
        <v xml:space="preserve">   Fachkraft - Lagerlogistik</v>
      </c>
      <c r="B54" s="506">
        <f>IF('Steuerung Klapplisten'!$A$75=1,'roh_3.2'!H43,IF('Steuerung Klapplisten'!$A$75=2,'roh_3.2'!B43,'roh_3.2'!E43))</f>
        <v>48</v>
      </c>
      <c r="C54" s="469">
        <v>9476</v>
      </c>
      <c r="D54" s="469"/>
    </row>
    <row r="55" spans="1:9" x14ac:dyDescent="0.2">
      <c r="A55" s="478" t="str">
        <f>IF('Steuerung Klapplisten'!$A$75=1,'roh_3.2'!G44,IF('Steuerung Klapplisten'!$A$75=2,'roh_3.2'!A44,'roh_3.2'!D44))</f>
        <v xml:space="preserve">   Kfm. - Versicherungen/Finanzanlagen</v>
      </c>
      <c r="B55" s="507">
        <f>IF('Steuerung Klapplisten'!$A$75=1,'roh_3.2'!H44,IF('Steuerung Klapplisten'!$A$75=2,'roh_3.2'!B44,'roh_3.2'!E44))</f>
        <v>45</v>
      </c>
      <c r="C55" s="469">
        <v>9787</v>
      </c>
      <c r="D55" s="469"/>
    </row>
    <row r="56" spans="1:9" x14ac:dyDescent="0.2">
      <c r="A56" s="479"/>
      <c r="B56" s="480" t="s">
        <v>10</v>
      </c>
      <c r="C56" s="481"/>
      <c r="D56" s="481"/>
    </row>
    <row r="57" spans="1:9" ht="14.25" customHeight="1" x14ac:dyDescent="0.2">
      <c r="B57" s="462"/>
      <c r="C57" s="462"/>
      <c r="D57" s="462"/>
      <c r="E57" s="462"/>
    </row>
    <row r="58" spans="1:9" ht="36.75" customHeight="1" x14ac:dyDescent="0.2">
      <c r="A58" s="620" t="s">
        <v>522</v>
      </c>
      <c r="B58" s="620"/>
      <c r="C58" s="620"/>
      <c r="D58" s="620"/>
      <c r="E58" s="597"/>
      <c r="F58" s="597"/>
      <c r="G58" s="597"/>
      <c r="H58" s="597"/>
      <c r="I58" s="597"/>
    </row>
  </sheetData>
  <mergeCells count="5">
    <mergeCell ref="A3:E3"/>
    <mergeCell ref="A4:C4"/>
    <mergeCell ref="A5:C5"/>
    <mergeCell ref="E5:E6"/>
    <mergeCell ref="A58:D58"/>
  </mergeCells>
  <pageMargins left="0.70866141732283472" right="0.70866141732283472" top="0.78740157480314965" bottom="0.78740157480314965" header="0.31496062992125984" footer="0.31496062992125984"/>
  <pageSetup paperSize="9" scale="7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681" r:id="rId4" name="Drop Down 1">
              <controlPr defaultSize="0" autoLine="0" autoPict="0">
                <anchor moveWithCells="1">
                  <from>
                    <xdr:col>1</xdr:col>
                    <xdr:colOff>0</xdr:colOff>
                    <xdr:row>41</xdr:row>
                    <xdr:rowOff>104775</xdr:rowOff>
                  </from>
                  <to>
                    <xdr:col>3</xdr:col>
                    <xdr:colOff>304800</xdr:colOff>
                    <xdr:row>42</xdr:row>
                    <xdr:rowOff>142875</xdr:rowOff>
                  </to>
                </anchor>
              </controlPr>
            </control>
          </mc:Choice>
        </mc:AlternateContent>
        <mc:AlternateContent xmlns:mc="http://schemas.openxmlformats.org/markup-compatibility/2006">
          <mc:Choice Requires="x14">
            <control shapeId="71682" r:id="rId5" name="Drop Down 2">
              <controlPr defaultSize="0" autoLine="0" autoPict="0">
                <anchor moveWithCells="1">
                  <from>
                    <xdr:col>0</xdr:col>
                    <xdr:colOff>2619375</xdr:colOff>
                    <xdr:row>4</xdr:row>
                    <xdr:rowOff>19050</xdr:rowOff>
                  </from>
                  <to>
                    <xdr:col>3</xdr:col>
                    <xdr:colOff>295275</xdr:colOff>
                    <xdr:row>5</xdr:row>
                    <xdr:rowOff>95250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5E194D-E114-4584-9BB2-69F92000CB21}">
  <sheetPr codeName="Tabelle25">
    <tabColor rgb="FFFFC000"/>
  </sheetPr>
  <dimension ref="A1:J44"/>
  <sheetViews>
    <sheetView workbookViewId="0">
      <selection sqref="A1:K1048576"/>
    </sheetView>
  </sheetViews>
  <sheetFormatPr baseColWidth="10" defaultRowHeight="14.25" x14ac:dyDescent="0.2"/>
  <cols>
    <col min="1" max="16384" width="11" style="456"/>
  </cols>
  <sheetData>
    <row r="1" spans="1:10" x14ac:dyDescent="0.2">
      <c r="A1" s="456" t="s">
        <v>1</v>
      </c>
      <c r="B1" s="456">
        <v>3151</v>
      </c>
      <c r="C1" s="456">
        <v>100</v>
      </c>
      <c r="D1" s="456" t="s">
        <v>1</v>
      </c>
      <c r="E1" s="456">
        <v>1961</v>
      </c>
      <c r="F1" s="456">
        <v>100</v>
      </c>
      <c r="G1" s="456" t="s">
        <v>586</v>
      </c>
      <c r="H1" s="456" t="s">
        <v>586</v>
      </c>
      <c r="I1" s="456" t="s">
        <v>586</v>
      </c>
      <c r="J1" s="456" t="e">
        <v>#N/A</v>
      </c>
    </row>
    <row r="2" spans="1:10" x14ac:dyDescent="0.2">
      <c r="A2" s="456" t="s">
        <v>550</v>
      </c>
      <c r="B2" s="456">
        <v>201</v>
      </c>
      <c r="C2" s="456">
        <v>6.3789273247000002</v>
      </c>
      <c r="D2" s="456" t="s">
        <v>551</v>
      </c>
      <c r="E2" s="456">
        <v>135</v>
      </c>
      <c r="F2" s="456">
        <v>6.8842427332999998</v>
      </c>
      <c r="G2" s="456" t="s">
        <v>586</v>
      </c>
      <c r="H2" s="456" t="s">
        <v>586</v>
      </c>
      <c r="I2" s="456" t="s">
        <v>586</v>
      </c>
      <c r="J2" s="456" t="e">
        <v>#N/A</v>
      </c>
    </row>
    <row r="3" spans="1:10" x14ac:dyDescent="0.2">
      <c r="A3" s="456" t="s">
        <v>551</v>
      </c>
      <c r="B3" s="456">
        <v>198</v>
      </c>
      <c r="C3" s="456">
        <v>6.2837194540999999</v>
      </c>
      <c r="D3" s="456" t="s">
        <v>550</v>
      </c>
      <c r="E3" s="456">
        <v>114</v>
      </c>
      <c r="F3" s="456">
        <v>5.8133605302999998</v>
      </c>
      <c r="G3" s="456" t="s">
        <v>586</v>
      </c>
      <c r="H3" s="456" t="s">
        <v>586</v>
      </c>
      <c r="I3" s="456" t="s">
        <v>586</v>
      </c>
      <c r="J3" s="456" t="e">
        <v>#N/A</v>
      </c>
    </row>
    <row r="4" spans="1:10" x14ac:dyDescent="0.2">
      <c r="A4" s="456" t="s">
        <v>552</v>
      </c>
      <c r="B4" s="456">
        <v>174</v>
      </c>
      <c r="C4" s="456">
        <v>5.5220564899999998</v>
      </c>
      <c r="D4" s="456" t="s">
        <v>552</v>
      </c>
      <c r="E4" s="456">
        <v>105</v>
      </c>
      <c r="F4" s="456">
        <v>5.3544110148000001</v>
      </c>
      <c r="G4" s="456" t="s">
        <v>586</v>
      </c>
      <c r="H4" s="456" t="s">
        <v>586</v>
      </c>
      <c r="I4" s="456" t="s">
        <v>586</v>
      </c>
      <c r="J4" s="456" t="e">
        <v>#N/A</v>
      </c>
    </row>
    <row r="5" spans="1:10" x14ac:dyDescent="0.2">
      <c r="A5" s="456" t="s">
        <v>553</v>
      </c>
      <c r="B5" s="456">
        <v>122</v>
      </c>
      <c r="C5" s="456">
        <v>3.8717867344000001</v>
      </c>
      <c r="D5" s="456" t="s">
        <v>553</v>
      </c>
      <c r="E5" s="456">
        <v>84</v>
      </c>
      <c r="F5" s="456">
        <v>4.2835288118000001</v>
      </c>
      <c r="G5" s="456" t="s">
        <v>586</v>
      </c>
      <c r="H5" s="456" t="s">
        <v>586</v>
      </c>
      <c r="I5" s="456" t="s">
        <v>586</v>
      </c>
      <c r="J5" s="456" t="e">
        <v>#N/A</v>
      </c>
    </row>
    <row r="6" spans="1:10" x14ac:dyDescent="0.2">
      <c r="A6" s="456" t="s">
        <v>554</v>
      </c>
      <c r="B6" s="456">
        <v>113</v>
      </c>
      <c r="C6" s="456">
        <v>3.5861631227999999</v>
      </c>
      <c r="D6" s="456" t="s">
        <v>554</v>
      </c>
      <c r="E6" s="456">
        <v>73</v>
      </c>
      <c r="F6" s="456">
        <v>3.7225905149999998</v>
      </c>
      <c r="G6" s="456" t="s">
        <v>586</v>
      </c>
      <c r="H6" s="456" t="s">
        <v>586</v>
      </c>
      <c r="I6" s="456" t="s">
        <v>586</v>
      </c>
      <c r="J6" s="456" t="e">
        <v>#N/A</v>
      </c>
    </row>
    <row r="7" spans="1:10" x14ac:dyDescent="0.2">
      <c r="A7" s="456" t="s">
        <v>555</v>
      </c>
      <c r="B7" s="456">
        <v>106</v>
      </c>
      <c r="C7" s="456">
        <v>3.3640114249000002</v>
      </c>
      <c r="D7" s="456" t="s">
        <v>556</v>
      </c>
      <c r="E7" s="456">
        <v>66</v>
      </c>
      <c r="F7" s="456">
        <v>3.3656297807</v>
      </c>
      <c r="G7" s="456" t="s">
        <v>586</v>
      </c>
      <c r="H7" s="456" t="s">
        <v>586</v>
      </c>
      <c r="I7" s="456" t="s">
        <v>586</v>
      </c>
      <c r="J7" s="456" t="e">
        <v>#N/A</v>
      </c>
    </row>
    <row r="8" spans="1:10" x14ac:dyDescent="0.2">
      <c r="A8" s="456" t="s">
        <v>556</v>
      </c>
      <c r="B8" s="456">
        <v>104</v>
      </c>
      <c r="C8" s="456">
        <v>3.3005395112999998</v>
      </c>
      <c r="D8" s="456" t="s">
        <v>557</v>
      </c>
      <c r="E8" s="456">
        <v>61</v>
      </c>
      <c r="F8" s="456">
        <v>3.1106578275999999</v>
      </c>
      <c r="G8" s="456" t="s">
        <v>586</v>
      </c>
      <c r="H8" s="456" t="s">
        <v>586</v>
      </c>
      <c r="I8" s="456" t="s">
        <v>586</v>
      </c>
      <c r="J8" s="456" t="e">
        <v>#N/A</v>
      </c>
    </row>
    <row r="9" spans="1:10" x14ac:dyDescent="0.2">
      <c r="A9" s="456" t="s">
        <v>557</v>
      </c>
      <c r="B9" s="456">
        <v>97</v>
      </c>
      <c r="C9" s="456">
        <v>3.0783878134</v>
      </c>
      <c r="D9" s="456" t="s">
        <v>558</v>
      </c>
      <c r="E9" s="456">
        <v>61</v>
      </c>
      <c r="F9" s="456">
        <v>3.1106578275999999</v>
      </c>
      <c r="G9" s="456" t="s">
        <v>586</v>
      </c>
      <c r="H9" s="456" t="s">
        <v>586</v>
      </c>
      <c r="I9" s="456" t="s">
        <v>586</v>
      </c>
      <c r="J9" s="456" t="e">
        <v>#N/A</v>
      </c>
    </row>
    <row r="10" spans="1:10" x14ac:dyDescent="0.2">
      <c r="A10" s="456" t="s">
        <v>558</v>
      </c>
      <c r="B10" s="456">
        <v>92</v>
      </c>
      <c r="C10" s="456">
        <v>2.9197080292000002</v>
      </c>
      <c r="D10" s="456" t="s">
        <v>555</v>
      </c>
      <c r="E10" s="456">
        <v>58</v>
      </c>
      <c r="F10" s="456">
        <v>2.9576746558</v>
      </c>
      <c r="G10" s="456" t="s">
        <v>586</v>
      </c>
      <c r="H10" s="456" t="s">
        <v>586</v>
      </c>
      <c r="I10" s="456" t="s">
        <v>586</v>
      </c>
      <c r="J10" s="456" t="e">
        <v>#N/A</v>
      </c>
    </row>
    <row r="11" spans="1:10" x14ac:dyDescent="0.2">
      <c r="A11" s="456" t="s">
        <v>559</v>
      </c>
      <c r="B11" s="456">
        <v>79</v>
      </c>
      <c r="C11" s="456">
        <v>2.5071405903000001</v>
      </c>
      <c r="D11" s="456" t="s">
        <v>559</v>
      </c>
      <c r="E11" s="456">
        <v>52</v>
      </c>
      <c r="F11" s="456">
        <v>2.6517083120999998</v>
      </c>
      <c r="G11" s="456" t="s">
        <v>586</v>
      </c>
      <c r="H11" s="456" t="s">
        <v>586</v>
      </c>
      <c r="I11" s="456" t="s">
        <v>586</v>
      </c>
      <c r="J11" s="456" t="e">
        <v>#N/A</v>
      </c>
    </row>
    <row r="12" spans="1:10" x14ac:dyDescent="0.2">
      <c r="A12" s="456" t="s">
        <v>1</v>
      </c>
      <c r="B12" s="456">
        <v>1952</v>
      </c>
      <c r="C12" s="456">
        <v>100</v>
      </c>
      <c r="D12" s="456" t="s">
        <v>1</v>
      </c>
      <c r="E12" s="456">
        <v>1225</v>
      </c>
      <c r="F12" s="456">
        <v>100</v>
      </c>
      <c r="G12" s="456" t="s">
        <v>586</v>
      </c>
      <c r="H12" s="456" t="s">
        <v>586</v>
      </c>
      <c r="I12" s="456" t="s">
        <v>586</v>
      </c>
      <c r="J12" s="456" t="e">
        <v>#N/A</v>
      </c>
    </row>
    <row r="13" spans="1:10" x14ac:dyDescent="0.2">
      <c r="A13" s="456" t="s">
        <v>552</v>
      </c>
      <c r="B13" s="456">
        <v>164</v>
      </c>
      <c r="C13" s="456">
        <v>8.4016393442999995</v>
      </c>
      <c r="D13" s="456" t="s">
        <v>552</v>
      </c>
      <c r="E13" s="456">
        <v>99</v>
      </c>
      <c r="F13" s="456">
        <v>8.0816326530999998</v>
      </c>
      <c r="G13" s="456" t="s">
        <v>586</v>
      </c>
      <c r="H13" s="456" t="s">
        <v>586</v>
      </c>
      <c r="I13" s="456" t="s">
        <v>586</v>
      </c>
      <c r="J13" s="456" t="e">
        <v>#N/A</v>
      </c>
    </row>
    <row r="14" spans="1:10" x14ac:dyDescent="0.2">
      <c r="A14" s="456" t="s">
        <v>554</v>
      </c>
      <c r="B14" s="456">
        <v>112</v>
      </c>
      <c r="C14" s="456">
        <v>5.7377049180000004</v>
      </c>
      <c r="D14" s="456" t="s">
        <v>554</v>
      </c>
      <c r="E14" s="456">
        <v>72</v>
      </c>
      <c r="F14" s="456">
        <v>5.8775510204000003</v>
      </c>
      <c r="G14" s="456" t="s">
        <v>586</v>
      </c>
      <c r="H14" s="456" t="s">
        <v>586</v>
      </c>
      <c r="I14" s="456" t="s">
        <v>586</v>
      </c>
      <c r="J14" s="456" t="e">
        <v>#N/A</v>
      </c>
    </row>
    <row r="15" spans="1:10" x14ac:dyDescent="0.2">
      <c r="A15" s="456" t="s">
        <v>556</v>
      </c>
      <c r="B15" s="456">
        <v>103</v>
      </c>
      <c r="C15" s="456">
        <v>5.2766393443000004</v>
      </c>
      <c r="D15" s="456" t="s">
        <v>556</v>
      </c>
      <c r="E15" s="456">
        <v>66</v>
      </c>
      <c r="F15" s="456">
        <v>5.3877551019999999</v>
      </c>
      <c r="G15" s="456" t="s">
        <v>586</v>
      </c>
      <c r="H15" s="456" t="s">
        <v>586</v>
      </c>
      <c r="I15" s="456" t="s">
        <v>586</v>
      </c>
      <c r="J15" s="456" t="e">
        <v>#N/A</v>
      </c>
    </row>
    <row r="16" spans="1:10" x14ac:dyDescent="0.2">
      <c r="A16" s="456" t="s">
        <v>555</v>
      </c>
      <c r="B16" s="456">
        <v>99</v>
      </c>
      <c r="C16" s="456">
        <v>5.0717213115000002</v>
      </c>
      <c r="D16" s="456" t="s">
        <v>555</v>
      </c>
      <c r="E16" s="456">
        <v>54</v>
      </c>
      <c r="F16" s="456">
        <v>4.4081632652999998</v>
      </c>
      <c r="G16" s="456" t="s">
        <v>586</v>
      </c>
      <c r="H16" s="456" t="s">
        <v>586</v>
      </c>
      <c r="I16" s="456" t="s">
        <v>586</v>
      </c>
      <c r="J16" s="456" t="e">
        <v>#N/A</v>
      </c>
    </row>
    <row r="17" spans="1:10" x14ac:dyDescent="0.2">
      <c r="A17" s="456" t="s">
        <v>550</v>
      </c>
      <c r="B17" s="456">
        <v>75</v>
      </c>
      <c r="C17" s="456">
        <v>3.8422131147999998</v>
      </c>
      <c r="D17" s="456" t="s">
        <v>558</v>
      </c>
      <c r="E17" s="456">
        <v>50</v>
      </c>
      <c r="F17" s="456">
        <v>4.0816326530999998</v>
      </c>
      <c r="G17" s="456" t="s">
        <v>586</v>
      </c>
      <c r="H17" s="456" t="s">
        <v>586</v>
      </c>
      <c r="I17" s="456" t="s">
        <v>586</v>
      </c>
      <c r="J17" s="456" t="e">
        <v>#N/A</v>
      </c>
    </row>
    <row r="18" spans="1:10" x14ac:dyDescent="0.2">
      <c r="A18" s="456" t="s">
        <v>558</v>
      </c>
      <c r="B18" s="456">
        <v>71</v>
      </c>
      <c r="C18" s="456">
        <v>3.6372950820000001</v>
      </c>
      <c r="D18" s="456" t="s">
        <v>550</v>
      </c>
      <c r="E18" s="456">
        <v>43</v>
      </c>
      <c r="F18" s="456">
        <v>3.5102040816</v>
      </c>
      <c r="G18" s="456" t="s">
        <v>586</v>
      </c>
      <c r="H18" s="456" t="s">
        <v>586</v>
      </c>
      <c r="I18" s="456" t="s">
        <v>586</v>
      </c>
      <c r="J18" s="456" t="e">
        <v>#N/A</v>
      </c>
    </row>
    <row r="19" spans="1:10" x14ac:dyDescent="0.2">
      <c r="A19" s="456" t="s">
        <v>560</v>
      </c>
      <c r="B19" s="456">
        <v>70</v>
      </c>
      <c r="C19" s="456">
        <v>3.5860655738</v>
      </c>
      <c r="D19" s="456" t="s">
        <v>559</v>
      </c>
      <c r="E19" s="456">
        <v>42</v>
      </c>
      <c r="F19" s="456">
        <v>3.4285714286000002</v>
      </c>
      <c r="G19" s="456" t="s">
        <v>586</v>
      </c>
      <c r="H19" s="456" t="s">
        <v>586</v>
      </c>
      <c r="I19" s="456" t="s">
        <v>586</v>
      </c>
      <c r="J19" s="456" t="e">
        <v>#N/A</v>
      </c>
    </row>
    <row r="20" spans="1:10" x14ac:dyDescent="0.2">
      <c r="A20" s="456" t="s">
        <v>559</v>
      </c>
      <c r="B20" s="456">
        <v>67</v>
      </c>
      <c r="C20" s="456">
        <v>3.4323770491999999</v>
      </c>
      <c r="D20" s="456" t="s">
        <v>553</v>
      </c>
      <c r="E20" s="456">
        <v>42</v>
      </c>
      <c r="F20" s="456">
        <v>3.4285714286000002</v>
      </c>
      <c r="G20" s="456" t="s">
        <v>586</v>
      </c>
      <c r="H20" s="456" t="s">
        <v>586</v>
      </c>
      <c r="I20" s="456" t="s">
        <v>586</v>
      </c>
      <c r="J20" s="456" t="e">
        <v>#N/A</v>
      </c>
    </row>
    <row r="21" spans="1:10" x14ac:dyDescent="0.2">
      <c r="A21" s="456" t="s">
        <v>553</v>
      </c>
      <c r="B21" s="456">
        <v>61</v>
      </c>
      <c r="C21" s="456">
        <v>3.125</v>
      </c>
      <c r="D21" s="456" t="s">
        <v>560</v>
      </c>
      <c r="E21" s="456">
        <v>36</v>
      </c>
      <c r="F21" s="456">
        <v>2.9387755102000002</v>
      </c>
      <c r="G21" s="456" t="s">
        <v>586</v>
      </c>
      <c r="H21" s="456" t="s">
        <v>586</v>
      </c>
      <c r="I21" s="456" t="s">
        <v>586</v>
      </c>
      <c r="J21" s="456" t="e">
        <v>#N/A</v>
      </c>
    </row>
    <row r="22" spans="1:10" x14ac:dyDescent="0.2">
      <c r="A22" s="456" t="s">
        <v>557</v>
      </c>
      <c r="B22" s="456">
        <v>59</v>
      </c>
      <c r="C22" s="456">
        <v>3.0225409835999999</v>
      </c>
      <c r="D22" s="456" t="s">
        <v>561</v>
      </c>
      <c r="E22" s="456">
        <v>35</v>
      </c>
      <c r="F22" s="456">
        <v>2.8571428570999999</v>
      </c>
      <c r="G22" s="456" t="s">
        <v>586</v>
      </c>
      <c r="H22" s="456" t="s">
        <v>586</v>
      </c>
      <c r="I22" s="456" t="s">
        <v>586</v>
      </c>
      <c r="J22" s="456" t="e">
        <v>#N/A</v>
      </c>
    </row>
    <row r="23" spans="1:10" x14ac:dyDescent="0.2">
      <c r="A23" s="456" t="s">
        <v>1</v>
      </c>
      <c r="B23" s="456">
        <v>1199</v>
      </c>
      <c r="C23" s="456">
        <v>100</v>
      </c>
      <c r="D23" s="456" t="s">
        <v>1</v>
      </c>
      <c r="E23" s="456">
        <v>736</v>
      </c>
      <c r="F23" s="456">
        <v>100</v>
      </c>
      <c r="G23" s="456" t="s">
        <v>586</v>
      </c>
      <c r="H23" s="456" t="s">
        <v>586</v>
      </c>
      <c r="I23" s="456" t="s">
        <v>586</v>
      </c>
      <c r="J23" s="456" t="e">
        <v>#N/A</v>
      </c>
    </row>
    <row r="24" spans="1:10" x14ac:dyDescent="0.2">
      <c r="A24" s="456" t="s">
        <v>551</v>
      </c>
      <c r="B24" s="456">
        <v>188</v>
      </c>
      <c r="C24" s="456">
        <v>15.679733110900001</v>
      </c>
      <c r="D24" s="456" t="s">
        <v>551</v>
      </c>
      <c r="E24" s="456">
        <v>128</v>
      </c>
      <c r="F24" s="456">
        <v>17.391304347799998</v>
      </c>
      <c r="G24" s="456" t="s">
        <v>586</v>
      </c>
      <c r="H24" s="456" t="s">
        <v>586</v>
      </c>
      <c r="I24" s="456" t="s">
        <v>586</v>
      </c>
      <c r="J24" s="456" t="e">
        <v>#N/A</v>
      </c>
    </row>
    <row r="25" spans="1:10" x14ac:dyDescent="0.2">
      <c r="A25" s="456" t="s">
        <v>550</v>
      </c>
      <c r="B25" s="456">
        <v>126</v>
      </c>
      <c r="C25" s="456">
        <v>10.508757297700001</v>
      </c>
      <c r="D25" s="456" t="s">
        <v>550</v>
      </c>
      <c r="E25" s="456">
        <v>71</v>
      </c>
      <c r="F25" s="456">
        <v>9.6467391304000003</v>
      </c>
      <c r="G25" s="456" t="s">
        <v>586</v>
      </c>
      <c r="H25" s="456" t="s">
        <v>586</v>
      </c>
      <c r="I25" s="456" t="s">
        <v>586</v>
      </c>
      <c r="J25" s="456" t="e">
        <v>#N/A</v>
      </c>
    </row>
    <row r="26" spans="1:10" x14ac:dyDescent="0.2">
      <c r="A26" s="456" t="s">
        <v>553</v>
      </c>
      <c r="B26" s="456">
        <v>61</v>
      </c>
      <c r="C26" s="456">
        <v>5.0875729774999998</v>
      </c>
      <c r="D26" s="456" t="s">
        <v>553</v>
      </c>
      <c r="E26" s="456">
        <v>42</v>
      </c>
      <c r="F26" s="456">
        <v>5.7065217391000003</v>
      </c>
      <c r="G26" s="456" t="s">
        <v>586</v>
      </c>
      <c r="H26" s="456" t="s">
        <v>586</v>
      </c>
      <c r="I26" s="456" t="s">
        <v>586</v>
      </c>
      <c r="J26" s="456" t="e">
        <v>#N/A</v>
      </c>
    </row>
    <row r="27" spans="1:10" x14ac:dyDescent="0.2">
      <c r="A27" s="456" t="s">
        <v>562</v>
      </c>
      <c r="B27" s="456">
        <v>58</v>
      </c>
      <c r="C27" s="456">
        <v>4.8373644703999998</v>
      </c>
      <c r="D27" s="456" t="s">
        <v>562</v>
      </c>
      <c r="E27" s="456">
        <v>33</v>
      </c>
      <c r="F27" s="456">
        <v>4.4836956521999998</v>
      </c>
      <c r="G27" s="456" t="s">
        <v>586</v>
      </c>
      <c r="H27" s="456" t="s">
        <v>586</v>
      </c>
      <c r="I27" s="456" t="s">
        <v>586</v>
      </c>
      <c r="J27" s="456" t="e">
        <v>#N/A</v>
      </c>
    </row>
    <row r="28" spans="1:10" x14ac:dyDescent="0.2">
      <c r="A28" s="456" t="s">
        <v>563</v>
      </c>
      <c r="B28" s="456">
        <v>50</v>
      </c>
      <c r="C28" s="456">
        <v>4.1701417848000002</v>
      </c>
      <c r="D28" s="456" t="s">
        <v>563</v>
      </c>
      <c r="E28" s="456">
        <v>32</v>
      </c>
      <c r="F28" s="456">
        <v>4.3478260869999996</v>
      </c>
      <c r="G28" s="456" t="s">
        <v>586</v>
      </c>
      <c r="H28" s="456" t="s">
        <v>586</v>
      </c>
      <c r="I28" s="456" t="s">
        <v>586</v>
      </c>
      <c r="J28" s="456" t="e">
        <v>#N/A</v>
      </c>
    </row>
    <row r="29" spans="1:10" x14ac:dyDescent="0.2">
      <c r="A29" s="456" t="s">
        <v>564</v>
      </c>
      <c r="B29" s="456">
        <v>39</v>
      </c>
      <c r="C29" s="456">
        <v>3.2527105922000001</v>
      </c>
      <c r="D29" s="456" t="s">
        <v>557</v>
      </c>
      <c r="E29" s="456">
        <v>28</v>
      </c>
      <c r="F29" s="456">
        <v>3.8043478260999999</v>
      </c>
      <c r="G29" s="456" t="s">
        <v>586</v>
      </c>
      <c r="H29" s="456" t="s">
        <v>586</v>
      </c>
      <c r="I29" s="456" t="s">
        <v>586</v>
      </c>
      <c r="J29" s="456" t="e">
        <v>#N/A</v>
      </c>
    </row>
    <row r="30" spans="1:10" x14ac:dyDescent="0.2">
      <c r="A30" s="456" t="s">
        <v>557</v>
      </c>
      <c r="B30" s="456">
        <v>38</v>
      </c>
      <c r="C30" s="456">
        <v>3.1693077564999999</v>
      </c>
      <c r="D30" s="456" t="s">
        <v>565</v>
      </c>
      <c r="E30" s="456">
        <v>24</v>
      </c>
      <c r="F30" s="456">
        <v>3.2608695652000002</v>
      </c>
      <c r="G30" s="456" t="s">
        <v>586</v>
      </c>
      <c r="H30" s="456" t="s">
        <v>586</v>
      </c>
      <c r="I30" s="456" t="s">
        <v>586</v>
      </c>
      <c r="J30" s="456" t="e">
        <v>#N/A</v>
      </c>
    </row>
    <row r="31" spans="1:10" x14ac:dyDescent="0.2">
      <c r="A31" s="456" t="s">
        <v>565</v>
      </c>
      <c r="B31" s="456">
        <v>34</v>
      </c>
      <c r="C31" s="456">
        <v>2.8356964137</v>
      </c>
      <c r="D31" s="456" t="s">
        <v>564</v>
      </c>
      <c r="E31" s="456">
        <v>22</v>
      </c>
      <c r="F31" s="456">
        <v>2.9891304347999998</v>
      </c>
      <c r="G31" s="456" t="s">
        <v>586</v>
      </c>
      <c r="H31" s="456" t="s">
        <v>586</v>
      </c>
      <c r="I31" s="456" t="s">
        <v>586</v>
      </c>
      <c r="J31" s="456" t="e">
        <v>#N/A</v>
      </c>
    </row>
    <row r="32" spans="1:10" x14ac:dyDescent="0.2">
      <c r="A32" s="456" t="s">
        <v>566</v>
      </c>
      <c r="B32" s="456">
        <v>29</v>
      </c>
      <c r="C32" s="456">
        <v>2.4186822351999999</v>
      </c>
      <c r="D32" s="456" t="s">
        <v>566</v>
      </c>
      <c r="E32" s="456">
        <v>18</v>
      </c>
      <c r="F32" s="456">
        <v>2.4456521739000001</v>
      </c>
      <c r="G32" s="456" t="s">
        <v>586</v>
      </c>
      <c r="H32" s="456" t="s">
        <v>586</v>
      </c>
      <c r="I32" s="456" t="s">
        <v>586</v>
      </c>
      <c r="J32" s="456" t="e">
        <v>#N/A</v>
      </c>
    </row>
    <row r="33" spans="1:10" x14ac:dyDescent="0.2">
      <c r="A33" s="456" t="s">
        <v>567</v>
      </c>
      <c r="B33" s="456">
        <v>28</v>
      </c>
      <c r="C33" s="456">
        <v>2.3352793995000001</v>
      </c>
      <c r="D33" s="456" t="s">
        <v>568</v>
      </c>
      <c r="E33" s="456">
        <v>14</v>
      </c>
      <c r="F33" s="456">
        <v>1.9021739129999999</v>
      </c>
      <c r="G33" s="456" t="s">
        <v>586</v>
      </c>
      <c r="H33" s="456" t="s">
        <v>586</v>
      </c>
      <c r="I33" s="456" t="s">
        <v>586</v>
      </c>
      <c r="J33" s="456" t="e">
        <v>#N/A</v>
      </c>
    </row>
    <row r="34" spans="1:10" x14ac:dyDescent="0.2">
      <c r="A34" s="456" t="s">
        <v>1</v>
      </c>
      <c r="B34" s="456">
        <v>3100</v>
      </c>
      <c r="C34" s="456">
        <v>100</v>
      </c>
      <c r="D34" s="456" t="s">
        <v>1</v>
      </c>
      <c r="E34" s="456">
        <v>2161</v>
      </c>
      <c r="F34" s="456">
        <v>100</v>
      </c>
      <c r="G34" s="456" t="s">
        <v>1</v>
      </c>
      <c r="H34" s="456">
        <v>3128</v>
      </c>
      <c r="I34" s="456">
        <v>100</v>
      </c>
      <c r="J34" s="456" t="e">
        <v>#N/A</v>
      </c>
    </row>
    <row r="35" spans="1:10" x14ac:dyDescent="0.2">
      <c r="A35" s="456" t="s">
        <v>557</v>
      </c>
      <c r="B35" s="456">
        <v>228</v>
      </c>
      <c r="C35" s="456">
        <v>7.3548387097000001</v>
      </c>
      <c r="D35" s="456" t="s">
        <v>557</v>
      </c>
      <c r="E35" s="456">
        <v>179</v>
      </c>
      <c r="F35" s="456">
        <v>8.2832022211999998</v>
      </c>
      <c r="G35" s="456" t="s">
        <v>557</v>
      </c>
      <c r="H35" s="456">
        <v>229</v>
      </c>
      <c r="I35" s="456">
        <v>7.3209718669999999</v>
      </c>
      <c r="J35" s="456" t="e">
        <v>#N/A</v>
      </c>
    </row>
    <row r="36" spans="1:10" x14ac:dyDescent="0.2">
      <c r="A36" s="456" t="s">
        <v>550</v>
      </c>
      <c r="B36" s="456">
        <v>215</v>
      </c>
      <c r="C36" s="456">
        <v>6.9354838709999997</v>
      </c>
      <c r="D36" s="456" t="s">
        <v>553</v>
      </c>
      <c r="E36" s="456">
        <v>153</v>
      </c>
      <c r="F36" s="456">
        <v>7.0800555298000001</v>
      </c>
      <c r="G36" s="456" t="s">
        <v>550</v>
      </c>
      <c r="H36" s="456">
        <v>218</v>
      </c>
      <c r="I36" s="456">
        <v>6.9693094629000001</v>
      </c>
      <c r="J36" s="456" t="e">
        <v>#N/A</v>
      </c>
    </row>
    <row r="37" spans="1:10" x14ac:dyDescent="0.2">
      <c r="A37" s="456" t="s">
        <v>553</v>
      </c>
      <c r="B37" s="456">
        <v>184</v>
      </c>
      <c r="C37" s="456">
        <v>5.9354838709999997</v>
      </c>
      <c r="D37" s="456" t="s">
        <v>550</v>
      </c>
      <c r="E37" s="456">
        <v>134</v>
      </c>
      <c r="F37" s="456">
        <v>6.2008329477000004</v>
      </c>
      <c r="G37" s="456" t="s">
        <v>553</v>
      </c>
      <c r="H37" s="456">
        <v>191</v>
      </c>
      <c r="I37" s="456">
        <v>6.1061381073999996</v>
      </c>
      <c r="J37" s="456" t="e">
        <v>#N/A</v>
      </c>
    </row>
    <row r="38" spans="1:10" x14ac:dyDescent="0.2">
      <c r="A38" s="456" t="s">
        <v>551</v>
      </c>
      <c r="B38" s="456">
        <v>154</v>
      </c>
      <c r="C38" s="456">
        <v>4.9677419355000003</v>
      </c>
      <c r="D38" s="456" t="s">
        <v>569</v>
      </c>
      <c r="E38" s="456">
        <v>81</v>
      </c>
      <c r="F38" s="456">
        <v>3.7482646922999998</v>
      </c>
      <c r="G38" s="456" t="s">
        <v>551</v>
      </c>
      <c r="H38" s="456">
        <v>155</v>
      </c>
      <c r="I38" s="456">
        <v>4.9552429668000002</v>
      </c>
      <c r="J38" s="456" t="e">
        <v>#N/A</v>
      </c>
    </row>
    <row r="39" spans="1:10" x14ac:dyDescent="0.2">
      <c r="A39" s="456" t="s">
        <v>563</v>
      </c>
      <c r="B39" s="456">
        <v>137</v>
      </c>
      <c r="C39" s="456">
        <v>4.4193548387000003</v>
      </c>
      <c r="D39" s="456" t="s">
        <v>563</v>
      </c>
      <c r="E39" s="456">
        <v>77</v>
      </c>
      <c r="F39" s="456">
        <v>3.5631652012999999</v>
      </c>
      <c r="G39" s="456" t="s">
        <v>563</v>
      </c>
      <c r="H39" s="456">
        <v>137</v>
      </c>
      <c r="I39" s="456">
        <v>4.3797953963999996</v>
      </c>
      <c r="J39" s="456" t="e">
        <v>#N/A</v>
      </c>
    </row>
    <row r="40" spans="1:10" x14ac:dyDescent="0.2">
      <c r="A40" s="456" t="s">
        <v>569</v>
      </c>
      <c r="B40" s="456">
        <v>97</v>
      </c>
      <c r="C40" s="456">
        <v>3.1290322581000001</v>
      </c>
      <c r="D40" s="456" t="s">
        <v>551</v>
      </c>
      <c r="E40" s="456">
        <v>69</v>
      </c>
      <c r="F40" s="456">
        <v>3.1929662193000001</v>
      </c>
      <c r="G40" s="456" t="s">
        <v>569</v>
      </c>
      <c r="H40" s="456">
        <v>97</v>
      </c>
      <c r="I40" s="456">
        <v>3.1010230178999998</v>
      </c>
      <c r="J40" s="456" t="e">
        <v>#N/A</v>
      </c>
    </row>
    <row r="41" spans="1:10" x14ac:dyDescent="0.2">
      <c r="A41" s="456" t="s">
        <v>560</v>
      </c>
      <c r="B41" s="456">
        <v>75</v>
      </c>
      <c r="C41" s="456">
        <v>2.4193548386999999</v>
      </c>
      <c r="D41" s="456" t="s">
        <v>556</v>
      </c>
      <c r="E41" s="456">
        <v>52</v>
      </c>
      <c r="F41" s="456">
        <v>2.4062933826999999</v>
      </c>
      <c r="G41" s="456" t="s">
        <v>560</v>
      </c>
      <c r="H41" s="456">
        <v>75</v>
      </c>
      <c r="I41" s="456">
        <v>2.3976982097000001</v>
      </c>
      <c r="J41" s="456" t="e">
        <v>#N/A</v>
      </c>
    </row>
    <row r="42" spans="1:10" x14ac:dyDescent="0.2">
      <c r="A42" s="456" t="s">
        <v>570</v>
      </c>
      <c r="B42" s="456">
        <v>68</v>
      </c>
      <c r="C42" s="456">
        <v>2.1935483870999999</v>
      </c>
      <c r="D42" s="456" t="s">
        <v>554</v>
      </c>
      <c r="E42" s="456">
        <v>48</v>
      </c>
      <c r="F42" s="456">
        <v>2.2211938917</v>
      </c>
      <c r="G42" s="456" t="s">
        <v>570</v>
      </c>
      <c r="H42" s="456">
        <v>68</v>
      </c>
      <c r="I42" s="456">
        <v>2.1739130434999998</v>
      </c>
      <c r="J42" s="456" t="e">
        <v>#N/A</v>
      </c>
    </row>
    <row r="43" spans="1:10" x14ac:dyDescent="0.2">
      <c r="A43" s="456" t="s">
        <v>571</v>
      </c>
      <c r="B43" s="456">
        <v>62</v>
      </c>
      <c r="C43" s="456">
        <v>2</v>
      </c>
      <c r="D43" s="456" t="s">
        <v>571</v>
      </c>
      <c r="E43" s="456">
        <v>48</v>
      </c>
      <c r="F43" s="456">
        <v>2.2211938917</v>
      </c>
      <c r="G43" s="456" t="s">
        <v>552</v>
      </c>
      <c r="H43" s="456">
        <v>63</v>
      </c>
      <c r="I43" s="456">
        <v>2.0140664961999999</v>
      </c>
      <c r="J43" s="456" t="e">
        <v>#N/A</v>
      </c>
    </row>
    <row r="44" spans="1:10" x14ac:dyDescent="0.2">
      <c r="A44" s="456" t="s">
        <v>567</v>
      </c>
      <c r="B44" s="456">
        <v>61</v>
      </c>
      <c r="C44" s="456">
        <v>1.9677419355000001</v>
      </c>
      <c r="D44" s="456" t="s">
        <v>572</v>
      </c>
      <c r="E44" s="456">
        <v>45</v>
      </c>
      <c r="F44" s="456">
        <v>2.0823692734999999</v>
      </c>
      <c r="G44" s="456" t="s">
        <v>571</v>
      </c>
      <c r="H44" s="456">
        <v>62</v>
      </c>
      <c r="I44" s="456">
        <v>1.9820971866999999</v>
      </c>
      <c r="J44" s="456" t="e">
        <v>#N/A</v>
      </c>
    </row>
  </sheetData>
  <pageMargins left="0.7" right="0.7" top="0.78740157499999996" bottom="0.78740157499999996"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3"/>
  <dimension ref="A1:M34"/>
  <sheetViews>
    <sheetView showGridLines="0" zoomScaleNormal="100" workbookViewId="0"/>
  </sheetViews>
  <sheetFormatPr baseColWidth="10" defaultRowHeight="14.25" x14ac:dyDescent="0.2"/>
  <cols>
    <col min="1" max="1" width="20.875" customWidth="1"/>
    <col min="2" max="3" width="10.625" customWidth="1"/>
    <col min="4" max="5" width="5.625" customWidth="1"/>
    <col min="6" max="7" width="10.625" customWidth="1"/>
    <col min="8" max="9" width="5.625" customWidth="1"/>
  </cols>
  <sheetData>
    <row r="1" spans="1:13" ht="35.25" customHeight="1" x14ac:dyDescent="0.2">
      <c r="A1" s="298"/>
      <c r="B1" s="298"/>
      <c r="C1" s="298"/>
      <c r="D1" s="298"/>
      <c r="E1" s="266"/>
      <c r="F1" s="266"/>
      <c r="G1" s="266"/>
      <c r="H1" s="266"/>
      <c r="I1" s="299" t="s">
        <v>68</v>
      </c>
      <c r="J1" s="199"/>
      <c r="K1" s="199"/>
      <c r="L1" s="199"/>
      <c r="M1" s="199"/>
    </row>
    <row r="2" spans="1:13" ht="10.9" customHeight="1" x14ac:dyDescent="0.2">
      <c r="A2" s="300"/>
      <c r="B2" s="300"/>
      <c r="C2" s="300"/>
      <c r="D2" s="300"/>
      <c r="E2" s="300"/>
      <c r="F2" s="300"/>
      <c r="G2" s="300"/>
      <c r="H2" s="300"/>
      <c r="I2" s="300"/>
    </row>
    <row r="3" spans="1:13" ht="27.75" customHeight="1" x14ac:dyDescent="0.2">
      <c r="A3" s="646" t="s">
        <v>382</v>
      </c>
      <c r="B3" s="646"/>
      <c r="C3" s="646"/>
      <c r="D3" s="646"/>
      <c r="E3" s="646"/>
      <c r="F3" s="646"/>
      <c r="G3" s="277"/>
      <c r="H3" s="276"/>
      <c r="I3" s="276"/>
    </row>
    <row r="4" spans="1:13" ht="10.9" customHeight="1" x14ac:dyDescent="0.2">
      <c r="A4" s="258" t="s">
        <v>585</v>
      </c>
      <c r="B4" s="258"/>
      <c r="C4" s="258"/>
      <c r="D4" s="258"/>
      <c r="E4" s="258"/>
      <c r="F4" s="258"/>
      <c r="G4" s="265"/>
      <c r="H4" s="265"/>
      <c r="I4" s="265"/>
    </row>
    <row r="5" spans="1:13" ht="10.9" customHeight="1" x14ac:dyDescent="0.2">
      <c r="A5" s="260" t="s">
        <v>584</v>
      </c>
      <c r="B5" s="260"/>
      <c r="C5" s="260"/>
      <c r="D5" s="260"/>
      <c r="E5" s="260"/>
      <c r="F5" s="260"/>
      <c r="G5" s="260"/>
      <c r="H5" s="260"/>
      <c r="I5" s="263"/>
    </row>
    <row r="6" spans="1:13" ht="10.9" customHeight="1" x14ac:dyDescent="0.2">
      <c r="A6" s="265"/>
      <c r="B6" s="258"/>
      <c r="C6" s="258"/>
      <c r="D6" s="258"/>
      <c r="E6" s="258"/>
      <c r="F6" s="258"/>
      <c r="G6" s="261"/>
      <c r="H6" s="261"/>
      <c r="I6" s="261"/>
      <c r="K6" s="223"/>
    </row>
    <row r="7" spans="1:13" ht="24" customHeight="1" x14ac:dyDescent="0.2">
      <c r="A7" s="653" t="s">
        <v>347</v>
      </c>
      <c r="B7" s="621" t="s">
        <v>222</v>
      </c>
      <c r="C7" s="631"/>
      <c r="D7" s="631"/>
      <c r="E7" s="622"/>
      <c r="F7" s="621" t="s">
        <v>225</v>
      </c>
      <c r="G7" s="631"/>
      <c r="H7" s="631"/>
      <c r="I7" s="622"/>
    </row>
    <row r="8" spans="1:13" ht="24" customHeight="1" x14ac:dyDescent="0.2">
      <c r="A8" s="654"/>
      <c r="B8" s="196" t="s">
        <v>6</v>
      </c>
      <c r="C8" s="196" t="s">
        <v>7</v>
      </c>
      <c r="D8" s="621" t="s">
        <v>279</v>
      </c>
      <c r="E8" s="622"/>
      <c r="F8" s="196" t="s">
        <v>6</v>
      </c>
      <c r="G8" s="196" t="s">
        <v>7</v>
      </c>
      <c r="H8" s="621" t="s">
        <v>279</v>
      </c>
      <c r="I8" s="622"/>
    </row>
    <row r="9" spans="1:13" s="28" customFormat="1" ht="10.9" customHeight="1" x14ac:dyDescent="0.2">
      <c r="A9" s="655"/>
      <c r="B9" s="61">
        <v>1</v>
      </c>
      <c r="C9" s="61">
        <v>2</v>
      </c>
      <c r="D9" s="662">
        <v>3</v>
      </c>
      <c r="E9" s="663"/>
      <c r="F9" s="61">
        <v>4</v>
      </c>
      <c r="G9" s="61">
        <v>5</v>
      </c>
      <c r="H9" s="662">
        <v>6</v>
      </c>
      <c r="I9" s="663"/>
    </row>
    <row r="10" spans="1:13" ht="15" customHeight="1" x14ac:dyDescent="0.2">
      <c r="A10" s="62" t="s">
        <v>1</v>
      </c>
      <c r="B10" s="397">
        <f>roh_4!A1</f>
        <v>3100</v>
      </c>
      <c r="C10" s="396">
        <f t="shared" ref="C10:C15" si="0">IF(AND(ISNUMBER($B10),ISNUMBER($B$10),$B$10&lt;&gt;0),$B10/$B$10*100,"x")</f>
        <v>100</v>
      </c>
      <c r="D10" s="649">
        <f>roh_4!B1</f>
        <v>-9.9360836723000006</v>
      </c>
      <c r="E10" s="650"/>
      <c r="F10" s="397">
        <f>roh_4!C1</f>
        <v>2161</v>
      </c>
      <c r="G10" s="396">
        <f t="shared" ref="G10:G15" si="1">IF(AND(ISNUMBER($F10),ISNUMBER($F$10),$F$10&lt;&gt;0),$F10/$F$10*100,"x")</f>
        <v>100</v>
      </c>
      <c r="H10" s="649">
        <f>roh_4!D1</f>
        <v>-10.8865979381</v>
      </c>
      <c r="I10" s="650"/>
    </row>
    <row r="11" spans="1:13" ht="15" customHeight="1" x14ac:dyDescent="0.2">
      <c r="A11" s="63" t="s">
        <v>213</v>
      </c>
      <c r="B11" s="41">
        <f>roh_4!A2</f>
        <v>10</v>
      </c>
      <c r="C11" s="165">
        <f t="shared" si="0"/>
        <v>0.32258064516129031</v>
      </c>
      <c r="D11" s="651">
        <f>roh_4!B2</f>
        <v>233.3333333333</v>
      </c>
      <c r="E11" s="652"/>
      <c r="F11" s="41">
        <f>roh_4!C2</f>
        <v>8</v>
      </c>
      <c r="G11" s="165">
        <f t="shared" si="1"/>
        <v>0.37019898195279966</v>
      </c>
      <c r="H11" s="651" t="str">
        <f>roh_4!D2</f>
        <v>.x</v>
      </c>
      <c r="I11" s="652"/>
    </row>
    <row r="12" spans="1:13" ht="15" customHeight="1" x14ac:dyDescent="0.2">
      <c r="A12" s="63" t="s">
        <v>40</v>
      </c>
      <c r="B12" s="41">
        <f>roh_4!A3</f>
        <v>1549</v>
      </c>
      <c r="C12" s="361">
        <f t="shared" si="0"/>
        <v>49.967741935483872</v>
      </c>
      <c r="D12" s="651">
        <f>roh_4!B3</f>
        <v>-5.0857843136999996</v>
      </c>
      <c r="E12" s="652"/>
      <c r="F12" s="41">
        <f>roh_4!C3</f>
        <v>1088</v>
      </c>
      <c r="G12" s="361">
        <f t="shared" si="1"/>
        <v>50.34706154558075</v>
      </c>
      <c r="H12" s="651">
        <f>roh_4!D3</f>
        <v>-8.7248322147999993</v>
      </c>
      <c r="I12" s="652"/>
      <c r="J12" s="28"/>
    </row>
    <row r="13" spans="1:13" ht="15" customHeight="1" x14ac:dyDescent="0.2">
      <c r="A13" s="63" t="s">
        <v>41</v>
      </c>
      <c r="B13" s="41">
        <f>roh_4!A4</f>
        <v>971</v>
      </c>
      <c r="C13" s="361">
        <f t="shared" si="0"/>
        <v>31.322580645161292</v>
      </c>
      <c r="D13" s="651">
        <f>roh_4!B4</f>
        <v>-16.509028374900002</v>
      </c>
      <c r="E13" s="652"/>
      <c r="F13" s="41">
        <f>roh_4!C4</f>
        <v>665</v>
      </c>
      <c r="G13" s="361">
        <f t="shared" si="1"/>
        <v>30.772790374826471</v>
      </c>
      <c r="H13" s="651">
        <f>roh_4!D4</f>
        <v>-14.852752880900001</v>
      </c>
      <c r="I13" s="652"/>
      <c r="J13" s="28"/>
    </row>
    <row r="14" spans="1:13" ht="15" customHeight="1" x14ac:dyDescent="0.2">
      <c r="A14" s="64" t="s">
        <v>216</v>
      </c>
      <c r="B14" s="41">
        <f>roh_4!A5</f>
        <v>327</v>
      </c>
      <c r="C14" s="361">
        <f t="shared" si="0"/>
        <v>10.548387096774194</v>
      </c>
      <c r="D14" s="651">
        <f>roh_4!B5</f>
        <v>-3.5398230088</v>
      </c>
      <c r="E14" s="652"/>
      <c r="F14" s="41">
        <f>roh_4!C5</f>
        <v>232</v>
      </c>
      <c r="G14" s="361">
        <f t="shared" si="1"/>
        <v>10.735770476631188</v>
      </c>
      <c r="H14" s="651">
        <f>roh_4!D5</f>
        <v>-6.8273092368999997</v>
      </c>
      <c r="I14" s="652"/>
      <c r="J14" s="28"/>
    </row>
    <row r="15" spans="1:13" ht="15" customHeight="1" x14ac:dyDescent="0.2">
      <c r="A15" s="65" t="s">
        <v>365</v>
      </c>
      <c r="B15" s="47">
        <f>roh_4!A6</f>
        <v>243</v>
      </c>
      <c r="C15" s="364">
        <f t="shared" si="0"/>
        <v>7.838709677419355</v>
      </c>
      <c r="D15" s="647">
        <f>roh_4!B6</f>
        <v>-20.3278688525</v>
      </c>
      <c r="E15" s="648"/>
      <c r="F15" s="47">
        <f>roh_4!C6</f>
        <v>168</v>
      </c>
      <c r="G15" s="364">
        <f t="shared" si="1"/>
        <v>7.7741786210087929</v>
      </c>
      <c r="H15" s="647">
        <f>roh_4!D6</f>
        <v>-16.417910447800001</v>
      </c>
      <c r="I15" s="648"/>
      <c r="J15" s="28"/>
    </row>
    <row r="16" spans="1:13" ht="15" customHeight="1" x14ac:dyDescent="0.2"/>
    <row r="17" spans="1:10" ht="24" customHeight="1" x14ac:dyDescent="0.2">
      <c r="A17" s="664" t="s">
        <v>3</v>
      </c>
      <c r="B17" s="621" t="s">
        <v>85</v>
      </c>
      <c r="C17" s="631"/>
      <c r="D17" s="631"/>
      <c r="E17" s="622"/>
      <c r="F17" s="621" t="s">
        <v>332</v>
      </c>
      <c r="G17" s="631"/>
      <c r="H17" s="631"/>
      <c r="I17" s="622"/>
    </row>
    <row r="18" spans="1:10" ht="24" customHeight="1" x14ac:dyDescent="0.2">
      <c r="A18" s="665"/>
      <c r="B18" s="196" t="s">
        <v>6</v>
      </c>
      <c r="C18" s="196" t="s">
        <v>7</v>
      </c>
      <c r="D18" s="621" t="s">
        <v>279</v>
      </c>
      <c r="E18" s="622"/>
      <c r="F18" s="196" t="s">
        <v>6</v>
      </c>
      <c r="G18" s="196" t="s">
        <v>7</v>
      </c>
      <c r="H18" s="621" t="s">
        <v>279</v>
      </c>
      <c r="I18" s="622"/>
    </row>
    <row r="19" spans="1:10" s="28" customFormat="1" ht="10.9" customHeight="1" x14ac:dyDescent="0.2">
      <c r="A19" s="666"/>
      <c r="B19" s="61">
        <v>1</v>
      </c>
      <c r="C19" s="61">
        <v>2</v>
      </c>
      <c r="D19" s="662">
        <v>3</v>
      </c>
      <c r="E19" s="663"/>
      <c r="F19" s="61">
        <v>4</v>
      </c>
      <c r="G19" s="61">
        <v>5</v>
      </c>
      <c r="H19" s="662">
        <v>6</v>
      </c>
      <c r="I19" s="663"/>
    </row>
    <row r="20" spans="1:10" ht="15" customHeight="1" x14ac:dyDescent="0.2">
      <c r="A20" s="62" t="s">
        <v>1</v>
      </c>
      <c r="B20" s="398">
        <f>roh_4!A7</f>
        <v>3151</v>
      </c>
      <c r="C20" s="395">
        <f>IF(AND(ISNUMBER($B$20),$B$20&lt;&gt;0),$B20/$B$20*100,"x")</f>
        <v>100</v>
      </c>
      <c r="D20" s="660">
        <f>roh_4!B7</f>
        <v>-6.4429928740999998</v>
      </c>
      <c r="E20" s="661"/>
      <c r="F20" s="398">
        <f>roh_4!C7</f>
        <v>1961</v>
      </c>
      <c r="G20" s="395">
        <f>IF(AND(ISNUMBER($F$20),$F$20&lt;&gt;0),$F20/$F$20*100,"x")</f>
        <v>100</v>
      </c>
      <c r="H20" s="660">
        <f>roh_4!D7</f>
        <v>-8.3216456288000007</v>
      </c>
      <c r="I20" s="661"/>
    </row>
    <row r="21" spans="1:10" ht="15" customHeight="1" x14ac:dyDescent="0.2">
      <c r="A21" s="63" t="s">
        <v>213</v>
      </c>
      <c r="B21" s="200">
        <f>roh_4!A8</f>
        <v>17</v>
      </c>
      <c r="C21" s="363">
        <f>IF(AND(ISNUMBER($B21),ISNUMBER($B$20),$B$20&lt;&gt;0),$B21/$B$20*100,"x")</f>
        <v>0.53951126626467794</v>
      </c>
      <c r="D21" s="656">
        <f>roh_4!B8</f>
        <v>6.25</v>
      </c>
      <c r="E21" s="657"/>
      <c r="F21" s="200">
        <f>roh_4!C8</f>
        <v>6</v>
      </c>
      <c r="G21" s="363">
        <f>IF(AND(ISNUMBER($F21),ISNUMBER($F$20),$F$20&lt;&gt;0),$F21/$F$20*100,"x")</f>
        <v>0.30596634370219278</v>
      </c>
      <c r="H21" s="656">
        <f>roh_4!D8</f>
        <v>-33.333333333299997</v>
      </c>
      <c r="I21" s="657"/>
    </row>
    <row r="22" spans="1:10" ht="15" customHeight="1" x14ac:dyDescent="0.2">
      <c r="A22" s="63" t="s">
        <v>40</v>
      </c>
      <c r="B22" s="200">
        <f>roh_4!A9</f>
        <v>694</v>
      </c>
      <c r="C22" s="363">
        <f>IF(AND(ISNUMBER($B22),ISNUMBER($B$20),$B$20&lt;&gt;0),$B22/$B$20*100,"x")</f>
        <v>22.024754046334497</v>
      </c>
      <c r="D22" s="656">
        <f>roh_4!B9</f>
        <v>-7.0950468540999996</v>
      </c>
      <c r="E22" s="657"/>
      <c r="F22" s="200">
        <f>roh_4!C9</f>
        <v>463</v>
      </c>
      <c r="G22" s="363">
        <f>IF(AND(ISNUMBER($F22),ISNUMBER($F$20),$F$20&lt;&gt;0),$F22/$F$20*100,"x")</f>
        <v>23.610402855685876</v>
      </c>
      <c r="H22" s="656">
        <f>roh_4!D9</f>
        <v>-13.1332082552</v>
      </c>
      <c r="I22" s="657"/>
      <c r="J22" s="28"/>
    </row>
    <row r="23" spans="1:10" ht="15" customHeight="1" x14ac:dyDescent="0.2">
      <c r="A23" s="63" t="s">
        <v>41</v>
      </c>
      <c r="B23" s="200">
        <f>roh_4!A10</f>
        <v>1328</v>
      </c>
      <c r="C23" s="363">
        <f>IF(AND(ISNUMBER($B23),ISNUMBER($B$20),$B$20&lt;&gt;0),$B23/$B$20*100,"x")</f>
        <v>42.145350682323077</v>
      </c>
      <c r="D23" s="656">
        <f>roh_4!B10</f>
        <v>-3.7681159420000001</v>
      </c>
      <c r="E23" s="657"/>
      <c r="F23" s="200">
        <f>roh_4!C10</f>
        <v>891</v>
      </c>
      <c r="G23" s="363">
        <f>IF(AND(ISNUMBER($F23),ISNUMBER($F$20),$F$20&lt;&gt;0),$F23/$F$20*100,"x")</f>
        <v>45.436002039775623</v>
      </c>
      <c r="H23" s="656">
        <f>roh_4!D10</f>
        <v>-5.3134962805999999</v>
      </c>
      <c r="I23" s="657"/>
      <c r="J23" s="28"/>
    </row>
    <row r="24" spans="1:10" ht="15" customHeight="1" x14ac:dyDescent="0.2">
      <c r="A24" s="64" t="s">
        <v>216</v>
      </c>
      <c r="B24" s="200">
        <f>roh_4!A11</f>
        <v>914</v>
      </c>
      <c r="C24" s="363">
        <f>IF(AND(ISNUMBER($B24),ISNUMBER($B$20),$B$20&lt;&gt;0),$B24/$B$20*100,"x")</f>
        <v>29.006664550936211</v>
      </c>
      <c r="D24" s="656">
        <f>roh_4!B11</f>
        <v>-1.4023732470000001</v>
      </c>
      <c r="E24" s="657"/>
      <c r="F24" s="200">
        <f>roh_4!C11</f>
        <v>489</v>
      </c>
      <c r="G24" s="363">
        <f>IF(AND(ISNUMBER($F24),ISNUMBER($F$20),$F$20&lt;&gt;0),$F24/$F$20*100,"x")</f>
        <v>24.93625701172871</v>
      </c>
      <c r="H24" s="656">
        <f>roh_4!D11</f>
        <v>1.2422360247999999</v>
      </c>
      <c r="I24" s="657"/>
      <c r="J24" s="28"/>
    </row>
    <row r="25" spans="1:10" ht="15" customHeight="1" x14ac:dyDescent="0.2">
      <c r="A25" s="65" t="s">
        <v>365</v>
      </c>
      <c r="B25" s="201">
        <f>roh_4!A12</f>
        <v>198</v>
      </c>
      <c r="C25" s="360">
        <f>IF(AND(ISNUMBER($B25),ISNUMBER($B$20),$B$20&lt;&gt;0),$B25/$B$20*100,"x")</f>
        <v>6.2837194541415426</v>
      </c>
      <c r="D25" s="658">
        <f>roh_4!B12</f>
        <v>-33.557046979900001</v>
      </c>
      <c r="E25" s="659"/>
      <c r="F25" s="201">
        <f>roh_4!C12</f>
        <v>112</v>
      </c>
      <c r="G25" s="360">
        <f>IF(AND(ISNUMBER($F25),ISNUMBER($F$20),$F$20&lt;&gt;0),$F25/$F$20*100,"x")</f>
        <v>5.7113717491075979</v>
      </c>
      <c r="H25" s="658">
        <f>roh_4!D12</f>
        <v>-35.260115606900001</v>
      </c>
      <c r="I25" s="659"/>
    </row>
    <row r="26" spans="1:10" s="254" customFormat="1" ht="15" customHeight="1" x14ac:dyDescent="0.2">
      <c r="A26" s="49"/>
      <c r="B26" s="401"/>
      <c r="C26" s="399"/>
      <c r="D26" s="399"/>
      <c r="E26" s="399"/>
      <c r="F26" s="401"/>
      <c r="G26" s="399"/>
      <c r="H26" s="399"/>
      <c r="I26" s="480" t="s">
        <v>10</v>
      </c>
    </row>
    <row r="27" spans="1:10" s="254" customFormat="1" ht="39.75" customHeight="1" x14ac:dyDescent="0.2">
      <c r="A27" s="620" t="s">
        <v>514</v>
      </c>
      <c r="B27" s="620"/>
      <c r="C27" s="620"/>
      <c r="D27" s="620"/>
      <c r="E27" s="620"/>
      <c r="F27" s="620"/>
      <c r="G27" s="620"/>
      <c r="H27" s="620"/>
      <c r="I27" s="620"/>
    </row>
    <row r="28" spans="1:10" x14ac:dyDescent="0.2">
      <c r="A28" s="49"/>
      <c r="B28" s="43"/>
      <c r="C28" s="43"/>
      <c r="D28" s="43"/>
      <c r="E28" s="25"/>
      <c r="F28" s="43"/>
      <c r="G28" s="165"/>
      <c r="H28" s="165"/>
      <c r="I28" s="165"/>
    </row>
    <row r="29" spans="1:10" x14ac:dyDescent="0.2">
      <c r="A29" s="25"/>
    </row>
    <row r="30" spans="1:10" x14ac:dyDescent="0.2">
      <c r="A30" s="25"/>
    </row>
    <row r="31" spans="1:10" x14ac:dyDescent="0.2">
      <c r="A31" s="25"/>
    </row>
    <row r="32" spans="1:10" x14ac:dyDescent="0.2">
      <c r="A32" s="25"/>
    </row>
    <row r="33" spans="1:1" x14ac:dyDescent="0.2">
      <c r="A33" s="25"/>
    </row>
    <row r="34" spans="1:1" x14ac:dyDescent="0.2">
      <c r="A34" s="25"/>
    </row>
  </sheetData>
  <mergeCells count="40">
    <mergeCell ref="A27:I27"/>
    <mergeCell ref="D8:E8"/>
    <mergeCell ref="D9:E9"/>
    <mergeCell ref="H8:I8"/>
    <mergeCell ref="H9:I9"/>
    <mergeCell ref="A17:A19"/>
    <mergeCell ref="B17:E17"/>
    <mergeCell ref="F17:I17"/>
    <mergeCell ref="D25:E25"/>
    <mergeCell ref="H20:I20"/>
    <mergeCell ref="H21:I21"/>
    <mergeCell ref="H22:I22"/>
    <mergeCell ref="D18:E18"/>
    <mergeCell ref="H18:I18"/>
    <mergeCell ref="D19:E19"/>
    <mergeCell ref="H19:I19"/>
    <mergeCell ref="H23:I23"/>
    <mergeCell ref="H24:I24"/>
    <mergeCell ref="H25:I25"/>
    <mergeCell ref="D20:E20"/>
    <mergeCell ref="D21:E21"/>
    <mergeCell ref="D22:E22"/>
    <mergeCell ref="D23:E23"/>
    <mergeCell ref="D24:E24"/>
    <mergeCell ref="A3:F3"/>
    <mergeCell ref="D15:E15"/>
    <mergeCell ref="H10:I10"/>
    <mergeCell ref="H11:I11"/>
    <mergeCell ref="H12:I12"/>
    <mergeCell ref="H13:I13"/>
    <mergeCell ref="H14:I14"/>
    <mergeCell ref="H15:I15"/>
    <mergeCell ref="D10:E10"/>
    <mergeCell ref="D11:E11"/>
    <mergeCell ref="D12:E12"/>
    <mergeCell ref="D13:E13"/>
    <mergeCell ref="D14:E14"/>
    <mergeCell ref="A7:A9"/>
    <mergeCell ref="B7:E7"/>
    <mergeCell ref="F7:I7"/>
  </mergeCells>
  <pageMargins left="0.70866141732283472" right="0.70866141732283472" top="0.78740157480314965" bottom="0.78740157480314965" header="0.31496062992125984" footer="0.31496062992125984"/>
  <pageSetup paperSize="9" scale="93"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26">
    <tabColor rgb="FFFFC000"/>
  </sheetPr>
  <dimension ref="A1:G12"/>
  <sheetViews>
    <sheetView workbookViewId="0"/>
  </sheetViews>
  <sheetFormatPr baseColWidth="10" defaultRowHeight="14.25" x14ac:dyDescent="0.2"/>
  <sheetData>
    <row r="1" spans="1:7" x14ac:dyDescent="0.2">
      <c r="A1" s="342">
        <v>3100</v>
      </c>
      <c r="B1" s="254">
        <v>-9.9360836723000006</v>
      </c>
      <c r="C1" s="342">
        <v>2161</v>
      </c>
      <c r="D1" s="254">
        <v>-10.8865979381</v>
      </c>
      <c r="E1" s="342">
        <v>3442</v>
      </c>
      <c r="F1" s="342">
        <v>2425</v>
      </c>
      <c r="G1" t="e">
        <v>#N/A</v>
      </c>
    </row>
    <row r="2" spans="1:7" x14ac:dyDescent="0.2">
      <c r="A2" s="254">
        <v>10</v>
      </c>
      <c r="B2" s="254">
        <v>233.3333333333</v>
      </c>
      <c r="C2" s="254">
        <v>8</v>
      </c>
      <c r="D2" s="254" t="s">
        <v>536</v>
      </c>
      <c r="E2" s="254">
        <v>3</v>
      </c>
      <c r="F2" s="254" t="s">
        <v>535</v>
      </c>
      <c r="G2" t="e">
        <v>#N/A</v>
      </c>
    </row>
    <row r="3" spans="1:7" x14ac:dyDescent="0.2">
      <c r="A3" s="342">
        <v>1549</v>
      </c>
      <c r="B3" s="254">
        <v>-5.0857843136999996</v>
      </c>
      <c r="C3" s="342">
        <v>1088</v>
      </c>
      <c r="D3" s="254">
        <v>-8.7248322147999993</v>
      </c>
      <c r="E3" s="342">
        <v>1632</v>
      </c>
      <c r="F3" s="342">
        <v>1192</v>
      </c>
      <c r="G3" t="e">
        <v>#N/A</v>
      </c>
    </row>
    <row r="4" spans="1:7" x14ac:dyDescent="0.2">
      <c r="A4" s="342">
        <v>971</v>
      </c>
      <c r="B4" s="254">
        <v>-16.509028374900002</v>
      </c>
      <c r="C4" s="342">
        <v>665</v>
      </c>
      <c r="D4" s="254">
        <v>-14.852752880900001</v>
      </c>
      <c r="E4" s="342">
        <v>1163</v>
      </c>
      <c r="F4" s="342">
        <v>781</v>
      </c>
      <c r="G4" t="e">
        <v>#N/A</v>
      </c>
    </row>
    <row r="5" spans="1:7" x14ac:dyDescent="0.2">
      <c r="A5" s="342">
        <v>327</v>
      </c>
      <c r="B5" s="254">
        <v>-3.5398230088</v>
      </c>
      <c r="C5" s="342">
        <v>232</v>
      </c>
      <c r="D5" s="254">
        <v>-6.8273092368999997</v>
      </c>
      <c r="E5" s="342">
        <v>339</v>
      </c>
      <c r="F5" s="342">
        <v>249</v>
      </c>
      <c r="G5" t="e">
        <v>#N/A</v>
      </c>
    </row>
    <row r="6" spans="1:7" x14ac:dyDescent="0.2">
      <c r="A6" s="342">
        <v>243</v>
      </c>
      <c r="B6" s="254">
        <v>-20.3278688525</v>
      </c>
      <c r="C6" s="342">
        <v>168</v>
      </c>
      <c r="D6" s="254">
        <v>-16.417910447800001</v>
      </c>
      <c r="E6" s="342">
        <v>305</v>
      </c>
      <c r="F6" s="342" t="s">
        <v>535</v>
      </c>
      <c r="G6" t="e">
        <v>#N/A</v>
      </c>
    </row>
    <row r="7" spans="1:7" x14ac:dyDescent="0.2">
      <c r="A7" s="254">
        <v>3151</v>
      </c>
      <c r="B7" s="254">
        <v>-6.4429928740999998</v>
      </c>
      <c r="C7" s="254">
        <v>1961</v>
      </c>
      <c r="D7" s="254">
        <v>-8.3216456288000007</v>
      </c>
      <c r="E7" s="254">
        <v>3368</v>
      </c>
      <c r="F7" s="254">
        <v>2139</v>
      </c>
      <c r="G7" t="e">
        <v>#N/A</v>
      </c>
    </row>
    <row r="8" spans="1:7" x14ac:dyDescent="0.2">
      <c r="A8" s="254">
        <v>17</v>
      </c>
      <c r="B8" s="254">
        <v>6.25</v>
      </c>
      <c r="C8" s="254">
        <v>6</v>
      </c>
      <c r="D8" s="254">
        <v>-33.333333333299997</v>
      </c>
      <c r="E8" s="254">
        <v>16</v>
      </c>
      <c r="F8" s="254">
        <v>9</v>
      </c>
      <c r="G8" t="e">
        <v>#N/A</v>
      </c>
    </row>
    <row r="9" spans="1:7" x14ac:dyDescent="0.2">
      <c r="A9" s="254">
        <v>694</v>
      </c>
      <c r="B9" s="254">
        <v>-7.0950468540999996</v>
      </c>
      <c r="C9" s="254">
        <v>463</v>
      </c>
      <c r="D9" s="254">
        <v>-13.1332082552</v>
      </c>
      <c r="E9" s="254">
        <v>747</v>
      </c>
      <c r="F9" s="254">
        <v>533</v>
      </c>
      <c r="G9" t="e">
        <v>#N/A</v>
      </c>
    </row>
    <row r="10" spans="1:7" x14ac:dyDescent="0.2">
      <c r="A10" s="254">
        <v>1328</v>
      </c>
      <c r="B10" s="254">
        <v>-3.7681159420000001</v>
      </c>
      <c r="C10" s="254">
        <v>891</v>
      </c>
      <c r="D10" s="254">
        <v>-5.3134962805999999</v>
      </c>
      <c r="E10" s="254">
        <v>1380</v>
      </c>
      <c r="F10" s="254">
        <v>941</v>
      </c>
      <c r="G10" t="e">
        <v>#N/A</v>
      </c>
    </row>
    <row r="11" spans="1:7" x14ac:dyDescent="0.2">
      <c r="A11" s="254">
        <v>914</v>
      </c>
      <c r="B11" s="254">
        <v>-1.4023732470000001</v>
      </c>
      <c r="C11" s="254">
        <v>489</v>
      </c>
      <c r="D11" s="254">
        <v>1.2422360247999999</v>
      </c>
      <c r="E11" s="254">
        <v>927</v>
      </c>
      <c r="F11" s="254">
        <v>483</v>
      </c>
      <c r="G11" t="e">
        <v>#N/A</v>
      </c>
    </row>
    <row r="12" spans="1:7" x14ac:dyDescent="0.2">
      <c r="A12" s="254">
        <v>198</v>
      </c>
      <c r="B12" s="254">
        <v>-33.557046979900001</v>
      </c>
      <c r="C12" s="254">
        <v>112</v>
      </c>
      <c r="D12" s="254">
        <v>-35.260115606900001</v>
      </c>
      <c r="E12" s="254">
        <v>298</v>
      </c>
      <c r="F12" s="254">
        <v>173</v>
      </c>
      <c r="G12" t="e">
        <v>#N/A</v>
      </c>
    </row>
  </sheetData>
  <pageMargins left="0.7" right="0.7" top="0.78740157499999996" bottom="0.78740157499999996"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016D61-2EA1-4826-A0EC-A2EA0934BD15}">
  <sheetPr codeName="Tabelle49">
    <pageSetUpPr fitToPage="1"/>
  </sheetPr>
  <dimension ref="A1:J62"/>
  <sheetViews>
    <sheetView showGridLines="0" zoomScaleNormal="100" zoomScaleSheetLayoutView="100" workbookViewId="0"/>
  </sheetViews>
  <sheetFormatPr baseColWidth="10" defaultColWidth="10" defaultRowHeight="14.25" x14ac:dyDescent="0.2"/>
  <cols>
    <col min="1" max="1" width="21.25" style="66" customWidth="1"/>
    <col min="2" max="2" width="17.25" style="66" customWidth="1"/>
    <col min="3" max="6" width="9.625" style="66" customWidth="1"/>
    <col min="7" max="16384" width="10" style="66"/>
  </cols>
  <sheetData>
    <row r="1" spans="1:7" s="456" customFormat="1" ht="35.25" customHeight="1" x14ac:dyDescent="0.2">
      <c r="A1" s="293"/>
      <c r="B1" s="301"/>
      <c r="C1" s="301"/>
      <c r="D1" s="302"/>
      <c r="E1" s="294"/>
      <c r="F1" s="133" t="s">
        <v>68</v>
      </c>
    </row>
    <row r="2" spans="1:7" ht="10.9" customHeight="1" x14ac:dyDescent="0.2">
      <c r="A2" s="303"/>
      <c r="B2" s="303"/>
      <c r="C2" s="303"/>
      <c r="D2" s="303"/>
      <c r="E2" s="303"/>
      <c r="F2" s="303"/>
    </row>
    <row r="3" spans="1:7" ht="19.899999999999999" customHeight="1" x14ac:dyDescent="0.2">
      <c r="A3" s="304" t="s">
        <v>397</v>
      </c>
      <c r="B3" s="303"/>
      <c r="C3" s="303"/>
      <c r="D3" s="303"/>
      <c r="E3" s="303"/>
      <c r="F3" s="307"/>
    </row>
    <row r="4" spans="1:7" ht="10.9" customHeight="1" x14ac:dyDescent="0.2">
      <c r="A4" s="255" t="str">
        <f>INDEX('Steuerung Klapplisten'!A80:A84,'Steuerung Klapplisten'!A79)</f>
        <v>AA Bonn</v>
      </c>
      <c r="B4" s="305"/>
      <c r="C4" s="305"/>
      <c r="D4" s="295"/>
      <c r="E4" s="295"/>
      <c r="F4" s="295"/>
      <c r="G4" s="230"/>
    </row>
    <row r="5" spans="1:7" ht="10.9" customHeight="1" x14ac:dyDescent="0.2">
      <c r="A5" s="306" t="s">
        <v>584</v>
      </c>
      <c r="B5" s="306"/>
      <c r="C5" s="306"/>
      <c r="D5" s="306"/>
      <c r="E5" s="295"/>
      <c r="F5" s="30"/>
      <c r="G5" s="230"/>
    </row>
    <row r="6" spans="1:7" ht="10.9" customHeight="1" x14ac:dyDescent="0.2">
      <c r="A6" s="303"/>
      <c r="B6" s="305"/>
      <c r="C6" s="305"/>
      <c r="D6" s="305"/>
      <c r="E6" s="296"/>
      <c r="F6" s="296"/>
      <c r="G6" s="230"/>
    </row>
    <row r="7" spans="1:7" s="67" customFormat="1" ht="24" customHeight="1" x14ac:dyDescent="0.2">
      <c r="A7" s="670" t="s">
        <v>350</v>
      </c>
      <c r="B7" s="668" t="str">
        <f>IF('Steuerung Klapplisten'!$A$63=1, "Berufsausbildungsstellen",IF('Steuerung Klapplisten'!$A$63=2,"betriebliche Berufsausbildungsstellen","unbesetzte Berufsausbildungsstellen"))</f>
        <v>Berufsausbildungsstellen</v>
      </c>
      <c r="C7" s="621" t="s">
        <v>348</v>
      </c>
      <c r="D7" s="631"/>
      <c r="E7" s="621" t="s">
        <v>349</v>
      </c>
      <c r="F7" s="622"/>
      <c r="G7" s="231"/>
    </row>
    <row r="8" spans="1:7" s="67" customFormat="1" ht="15" customHeight="1" x14ac:dyDescent="0.2">
      <c r="A8" s="671"/>
      <c r="B8" s="669"/>
      <c r="C8" s="520" t="s">
        <v>8</v>
      </c>
      <c r="D8" s="520" t="s">
        <v>197</v>
      </c>
      <c r="E8" s="520" t="s">
        <v>8</v>
      </c>
      <c r="F8" s="520" t="s">
        <v>197</v>
      </c>
    </row>
    <row r="9" spans="1:7" s="67" customFormat="1" ht="10.9" customHeight="1" x14ac:dyDescent="0.2">
      <c r="A9" s="672"/>
      <c r="B9" s="227">
        <v>1</v>
      </c>
      <c r="C9" s="69">
        <v>2</v>
      </c>
      <c r="D9" s="69">
        <v>3</v>
      </c>
      <c r="E9" s="69">
        <v>4</v>
      </c>
      <c r="F9" s="69">
        <v>5</v>
      </c>
    </row>
    <row r="10" spans="1:7" s="74" customFormat="1" ht="15" customHeight="1" x14ac:dyDescent="0.25">
      <c r="A10" s="228" t="s">
        <v>1</v>
      </c>
      <c r="B10" s="70">
        <f ca="1">OFFSET(IF('Steuerung Klapplisten'!$A$63=1,roh_5!A1,IF('Steuerung Klapplisten'!$A$63=2,roh_5!F1,roh_5!K1)),'Steuerung Klapplisten'!$A$79*'Steuerung Klapplisten'!$D$60-'Steuerung Klapplisten'!$D$60,0)</f>
        <v>3128</v>
      </c>
      <c r="C10" s="71">
        <f ca="1">OFFSET(IF('Steuerung Klapplisten'!$A$63=1,roh_5!B1,IF('Steuerung Klapplisten'!$A$63=2,roh_5!G1,roh_5!L1)),'Steuerung Klapplisten'!$A$79*'Steuerung Klapplisten'!$D$60-'Steuerung Klapplisten'!$D$60,0)</f>
        <v>-339</v>
      </c>
      <c r="D10" s="72">
        <f ca="1">OFFSET(IF('Steuerung Klapplisten'!$A$63=1,roh_5!C1,IF('Steuerung Klapplisten'!$A$63=2,roh_5!H1,roh_5!M1)),'Steuerung Klapplisten'!$A$79*'Steuerung Klapplisten'!$D$60-'Steuerung Klapplisten'!$D$60,0)</f>
        <v>-9.7779059706000009</v>
      </c>
      <c r="E10" s="71">
        <f ca="1">OFFSET(IF('Steuerung Klapplisten'!$A$63=1,roh_5!D1,IF('Steuerung Klapplisten'!$A$63=2,roh_5!I1,roh_5!N1)),'Steuerung Klapplisten'!$A$79*'Steuerung Klapplisten'!$D$60-'Steuerung Klapplisten'!$D$60,0)</f>
        <v>-465</v>
      </c>
      <c r="F10" s="73">
        <f ca="1">OFFSET(IF('Steuerung Klapplisten'!$A$63=1,roh_5!E1,IF('Steuerung Klapplisten'!$A$63=2,roh_5!J1,roh_5!O1)),'Steuerung Klapplisten'!$A$79*'Steuerung Klapplisten'!$D$60-'Steuerung Klapplisten'!$D$60,0)</f>
        <v>-12.9418313387</v>
      </c>
    </row>
    <row r="11" spans="1:7" s="67" customFormat="1" ht="15" customHeight="1" x14ac:dyDescent="0.2">
      <c r="A11" s="75" t="s">
        <v>366</v>
      </c>
      <c r="B11" s="76">
        <f ca="1">OFFSET(IF('Steuerung Klapplisten'!$A$63=1,roh_5!A2,IF('Steuerung Klapplisten'!$A$63=2,roh_5!F2,roh_5!K2)),'Steuerung Klapplisten'!$A$79*'Steuerung Klapplisten'!$D$60-'Steuerung Klapplisten'!$D$60,0)</f>
        <v>1889</v>
      </c>
      <c r="C11" s="77" t="str">
        <f ca="1">OFFSET(IF('Steuerung Klapplisten'!$A$63=1,roh_5!B2,IF('Steuerung Klapplisten'!$A$63=2,roh_5!G2,roh_5!L2)),'Steuerung Klapplisten'!$A$79*'Steuerung Klapplisten'!$D$60-'Steuerung Klapplisten'!$D$60,0)</f>
        <v>x</v>
      </c>
      <c r="D11" s="78" t="str">
        <f ca="1">OFFSET(IF('Steuerung Klapplisten'!$A$63=1,roh_5!C2,IF('Steuerung Klapplisten'!$A$63=2,roh_5!H2,roh_5!M2)),'Steuerung Klapplisten'!$A$79*'Steuerung Klapplisten'!$D$60-'Steuerung Klapplisten'!$D$60,0)</f>
        <v>x</v>
      </c>
      <c r="E11" s="77" t="str">
        <f ca="1">OFFSET(IF('Steuerung Klapplisten'!$A$63=1,roh_5!D2,IF('Steuerung Klapplisten'!$A$63=2,roh_5!I2,roh_5!N2)),'Steuerung Klapplisten'!$A$79*'Steuerung Klapplisten'!$D$60-'Steuerung Klapplisten'!$D$60,0)</f>
        <v>x</v>
      </c>
      <c r="F11" s="79" t="str">
        <f ca="1">OFFSET(IF('Steuerung Klapplisten'!$A$63=1,roh_5!E2,IF('Steuerung Klapplisten'!$A$63=2,roh_5!J2,roh_5!O2)),'Steuerung Klapplisten'!$A$79*'Steuerung Klapplisten'!$D$60-'Steuerung Klapplisten'!$D$60,0)</f>
        <v>x</v>
      </c>
    </row>
    <row r="12" spans="1:7" s="67" customFormat="1" ht="15" customHeight="1" x14ac:dyDescent="0.2">
      <c r="A12" s="75" t="s">
        <v>367</v>
      </c>
      <c r="B12" s="76">
        <f ca="1">OFFSET(IF('Steuerung Klapplisten'!$A$63=1,roh_5!A3,IF('Steuerung Klapplisten'!$A$63=2,roh_5!F3,roh_5!K3)),'Steuerung Klapplisten'!$A$79*'Steuerung Klapplisten'!$D$60-'Steuerung Klapplisten'!$D$60,0)</f>
        <v>555</v>
      </c>
      <c r="C12" s="77" t="str">
        <f ca="1">OFFSET(IF('Steuerung Klapplisten'!$A$63=1,roh_5!B3,IF('Steuerung Klapplisten'!$A$63=2,roh_5!G3,roh_5!L3)),'Steuerung Klapplisten'!$A$79*'Steuerung Klapplisten'!$D$60-'Steuerung Klapplisten'!$D$60,0)</f>
        <v>x</v>
      </c>
      <c r="D12" s="78" t="str">
        <f ca="1">OFFSET(IF('Steuerung Klapplisten'!$A$63=1,roh_5!C3,IF('Steuerung Klapplisten'!$A$63=2,roh_5!H3,roh_5!M3)),'Steuerung Klapplisten'!$A$79*'Steuerung Klapplisten'!$D$60-'Steuerung Klapplisten'!$D$60,0)</f>
        <v>x</v>
      </c>
      <c r="E12" s="77" t="str">
        <f ca="1">OFFSET(IF('Steuerung Klapplisten'!$A$63=1,roh_5!D3,IF('Steuerung Klapplisten'!$A$63=2,roh_5!I3,roh_5!N3)),'Steuerung Klapplisten'!$A$79*'Steuerung Klapplisten'!$D$60-'Steuerung Klapplisten'!$D$60,0)</f>
        <v>x</v>
      </c>
      <c r="F12" s="79" t="str">
        <f ca="1">OFFSET(IF('Steuerung Klapplisten'!$A$63=1,roh_5!E3,IF('Steuerung Klapplisten'!$A$63=2,roh_5!J3,roh_5!O3)),'Steuerung Klapplisten'!$A$79*'Steuerung Klapplisten'!$D$60-'Steuerung Klapplisten'!$D$60,0)</f>
        <v>x</v>
      </c>
    </row>
    <row r="13" spans="1:7" s="67" customFormat="1" ht="15" customHeight="1" x14ac:dyDescent="0.2">
      <c r="A13" s="75" t="s">
        <v>515</v>
      </c>
      <c r="B13" s="76">
        <f ca="1">OFFSET(IF('Steuerung Klapplisten'!$A$63=1,roh_5!A4,IF('Steuerung Klapplisten'!$A$63=2,roh_5!F4,roh_5!K4)),'Steuerung Klapplisten'!$A$79*'Steuerung Klapplisten'!$D$60-'Steuerung Klapplisten'!$D$60,0)</f>
        <v>373</v>
      </c>
      <c r="C13" s="77" t="str">
        <f ca="1">OFFSET(IF('Steuerung Klapplisten'!$A$63=1,roh_5!B4,IF('Steuerung Klapplisten'!$A$63=2,roh_5!G4,roh_5!L4)),'Steuerung Klapplisten'!$A$79*'Steuerung Klapplisten'!$D$60-'Steuerung Klapplisten'!$D$60,0)</f>
        <v>x</v>
      </c>
      <c r="D13" s="78" t="str">
        <f ca="1">OFFSET(IF('Steuerung Klapplisten'!$A$63=1,roh_5!C4,IF('Steuerung Klapplisten'!$A$63=2,roh_5!H4,roh_5!M4)),'Steuerung Klapplisten'!$A$79*'Steuerung Klapplisten'!$D$60-'Steuerung Klapplisten'!$D$60,0)</f>
        <v>x</v>
      </c>
      <c r="E13" s="77" t="str">
        <f ca="1">OFFSET(IF('Steuerung Klapplisten'!$A$63=1,roh_5!D4,IF('Steuerung Klapplisten'!$A$63=2,roh_5!I4,roh_5!N4)),'Steuerung Klapplisten'!$A$79*'Steuerung Klapplisten'!$D$60-'Steuerung Klapplisten'!$D$60,0)</f>
        <v>x</v>
      </c>
      <c r="F13" s="79" t="str">
        <f ca="1">OFFSET(IF('Steuerung Klapplisten'!$A$63=1,roh_5!E4,IF('Steuerung Klapplisten'!$A$63=2,roh_5!J4,roh_5!O4)),'Steuerung Klapplisten'!$A$79*'Steuerung Klapplisten'!$D$60-'Steuerung Klapplisten'!$D$60,0)</f>
        <v>x</v>
      </c>
    </row>
    <row r="14" spans="1:7" s="67" customFormat="1" ht="15" customHeight="1" x14ac:dyDescent="0.2">
      <c r="A14" s="189" t="s">
        <v>368</v>
      </c>
      <c r="B14" s="76">
        <f ca="1">OFFSET(IF('Steuerung Klapplisten'!$A$63=1,roh_5!A5,IF('Steuerung Klapplisten'!$A$63=2,roh_5!F5,roh_5!K5)),'Steuerung Klapplisten'!$A$79*'Steuerung Klapplisten'!$D$60-'Steuerung Klapplisten'!$D$60,0)</f>
        <v>154</v>
      </c>
      <c r="C14" s="77" t="str">
        <f ca="1">OFFSET(IF('Steuerung Klapplisten'!$A$63=1,roh_5!B5,IF('Steuerung Klapplisten'!$A$63=2,roh_5!G5,roh_5!L5)),'Steuerung Klapplisten'!$A$79*'Steuerung Klapplisten'!$D$60-'Steuerung Klapplisten'!$D$60,0)</f>
        <v>x</v>
      </c>
      <c r="D14" s="78" t="str">
        <f ca="1">OFFSET(IF('Steuerung Klapplisten'!$A$63=1,roh_5!C5,IF('Steuerung Klapplisten'!$A$63=2,roh_5!H5,roh_5!M5)),'Steuerung Klapplisten'!$A$79*'Steuerung Klapplisten'!$D$60-'Steuerung Klapplisten'!$D$60,0)</f>
        <v>x</v>
      </c>
      <c r="E14" s="77" t="str">
        <f ca="1">OFFSET(IF('Steuerung Klapplisten'!$A$63=1,roh_5!D5,IF('Steuerung Klapplisten'!$A$63=2,roh_5!I5,roh_5!N5)),'Steuerung Klapplisten'!$A$79*'Steuerung Klapplisten'!$D$60-'Steuerung Klapplisten'!$D$60,0)</f>
        <v>x</v>
      </c>
      <c r="F14" s="79" t="str">
        <f ca="1">OFFSET(IF('Steuerung Klapplisten'!$A$63=1,roh_5!E5,IF('Steuerung Klapplisten'!$A$63=2,roh_5!J5,roh_5!O5)),'Steuerung Klapplisten'!$A$79*'Steuerung Klapplisten'!$D$60-'Steuerung Klapplisten'!$D$60,0)</f>
        <v>x</v>
      </c>
    </row>
    <row r="15" spans="1:7" s="67" customFormat="1" ht="15" customHeight="1" x14ac:dyDescent="0.2">
      <c r="A15" s="189" t="s">
        <v>369</v>
      </c>
      <c r="B15" s="76">
        <f ca="1">OFFSET(IF('Steuerung Klapplisten'!$A$63=1,roh_5!A6,IF('Steuerung Klapplisten'!$A$63=2,roh_5!F6,roh_5!K6)),'Steuerung Klapplisten'!$A$79*'Steuerung Klapplisten'!$D$60-'Steuerung Klapplisten'!$D$60,0)</f>
        <v>130</v>
      </c>
      <c r="C15" s="77" t="str">
        <f ca="1">OFFSET(IF('Steuerung Klapplisten'!$A$63=1,roh_5!B6,IF('Steuerung Klapplisten'!$A$63=2,roh_5!G6,roh_5!L6)),'Steuerung Klapplisten'!$A$79*'Steuerung Klapplisten'!$D$60-'Steuerung Klapplisten'!$D$60,0)</f>
        <v>x</v>
      </c>
      <c r="D15" s="78" t="str">
        <f ca="1">OFFSET(IF('Steuerung Klapplisten'!$A$63=1,roh_5!C6,IF('Steuerung Klapplisten'!$A$63=2,roh_5!H6,roh_5!M6)),'Steuerung Klapplisten'!$A$79*'Steuerung Klapplisten'!$D$60-'Steuerung Klapplisten'!$D$60,0)</f>
        <v>x</v>
      </c>
      <c r="E15" s="77" t="str">
        <f ca="1">OFFSET(IF('Steuerung Klapplisten'!$A$63=1,roh_5!D6,IF('Steuerung Klapplisten'!$A$63=2,roh_5!I6,roh_5!N6)),'Steuerung Klapplisten'!$A$79*'Steuerung Klapplisten'!$D$60-'Steuerung Klapplisten'!$D$60,0)</f>
        <v>x</v>
      </c>
      <c r="F15" s="79" t="str">
        <f ca="1">OFFSET(IF('Steuerung Klapplisten'!$A$63=1,roh_5!E6,IF('Steuerung Klapplisten'!$A$63=2,roh_5!J6,roh_5!O6)),'Steuerung Klapplisten'!$A$79*'Steuerung Klapplisten'!$D$60-'Steuerung Klapplisten'!$D$60,0)</f>
        <v>x</v>
      </c>
    </row>
    <row r="16" spans="1:7" s="67" customFormat="1" ht="15" customHeight="1" x14ac:dyDescent="0.2">
      <c r="A16" s="189" t="s">
        <v>370</v>
      </c>
      <c r="B16" s="76">
        <f ca="1">OFFSET(IF('Steuerung Klapplisten'!$A$63=1,roh_5!A7,IF('Steuerung Klapplisten'!$A$63=2,roh_5!F7,roh_5!K7)),'Steuerung Klapplisten'!$A$79*'Steuerung Klapplisten'!$D$60-'Steuerung Klapplisten'!$D$60,0)</f>
        <v>16</v>
      </c>
      <c r="C16" s="77" t="str">
        <f ca="1">OFFSET(IF('Steuerung Klapplisten'!$A$63=1,roh_5!B7,IF('Steuerung Klapplisten'!$A$63=2,roh_5!G7,roh_5!L7)),'Steuerung Klapplisten'!$A$79*'Steuerung Klapplisten'!$D$60-'Steuerung Klapplisten'!$D$60,0)</f>
        <v>x</v>
      </c>
      <c r="D16" s="78" t="str">
        <f ca="1">OFFSET(IF('Steuerung Klapplisten'!$A$63=1,roh_5!C7,IF('Steuerung Klapplisten'!$A$63=2,roh_5!H7,roh_5!M7)),'Steuerung Klapplisten'!$A$79*'Steuerung Klapplisten'!$D$60-'Steuerung Klapplisten'!$D$60,0)</f>
        <v>x</v>
      </c>
      <c r="E16" s="77" t="str">
        <f ca="1">OFFSET(IF('Steuerung Klapplisten'!$A$63=1,roh_5!D7,IF('Steuerung Klapplisten'!$A$63=2,roh_5!I7,roh_5!N7)),'Steuerung Klapplisten'!$A$79*'Steuerung Klapplisten'!$D$60-'Steuerung Klapplisten'!$D$60,0)</f>
        <v>x</v>
      </c>
      <c r="F16" s="79" t="str">
        <f ca="1">OFFSET(IF('Steuerung Klapplisten'!$A$63=1,roh_5!E7,IF('Steuerung Klapplisten'!$A$63=2,roh_5!J7,roh_5!O7)),'Steuerung Klapplisten'!$A$79*'Steuerung Klapplisten'!$D$60-'Steuerung Klapplisten'!$D$60,0)</f>
        <v>x</v>
      </c>
    </row>
    <row r="17" spans="1:10" s="67" customFormat="1" ht="15" customHeight="1" x14ac:dyDescent="0.2">
      <c r="A17" s="189" t="s">
        <v>371</v>
      </c>
      <c r="B17" s="76" t="str">
        <f ca="1">OFFSET(IF('Steuerung Klapplisten'!$A$63=1,roh_5!A8,IF('Steuerung Klapplisten'!$A$63=2,roh_5!F8,roh_5!K8)),'Steuerung Klapplisten'!$A$79*'Steuerung Klapplisten'!$D$60-'Steuerung Klapplisten'!$D$60,0)</f>
        <v>*</v>
      </c>
      <c r="C17" s="77" t="str">
        <f ca="1">OFFSET(IF('Steuerung Klapplisten'!$A$63=1,roh_5!B8,IF('Steuerung Klapplisten'!$A$63=2,roh_5!G8,roh_5!L8)),'Steuerung Klapplisten'!$A$79*'Steuerung Klapplisten'!$D$60-'Steuerung Klapplisten'!$D$60,0)</f>
        <v>x</v>
      </c>
      <c r="D17" s="78" t="str">
        <f ca="1">OFFSET(IF('Steuerung Klapplisten'!$A$63=1,roh_5!C8,IF('Steuerung Klapplisten'!$A$63=2,roh_5!H8,roh_5!M8)),'Steuerung Klapplisten'!$A$79*'Steuerung Klapplisten'!$D$60-'Steuerung Klapplisten'!$D$60,0)</f>
        <v>x</v>
      </c>
      <c r="E17" s="77" t="str">
        <f ca="1">OFFSET(IF('Steuerung Klapplisten'!$A$63=1,roh_5!D8,IF('Steuerung Klapplisten'!$A$63=2,roh_5!I8,roh_5!N8)),'Steuerung Klapplisten'!$A$79*'Steuerung Klapplisten'!$D$60-'Steuerung Klapplisten'!$D$60,0)</f>
        <v>x</v>
      </c>
      <c r="F17" s="79" t="str">
        <f ca="1">OFFSET(IF('Steuerung Klapplisten'!$A$63=1,roh_5!E8,IF('Steuerung Klapplisten'!$A$63=2,roh_5!J8,roh_5!O8)),'Steuerung Klapplisten'!$A$79*'Steuerung Klapplisten'!$D$60-'Steuerung Klapplisten'!$D$60,0)</f>
        <v>x</v>
      </c>
    </row>
    <row r="18" spans="1:10" s="67" customFormat="1" ht="15" customHeight="1" x14ac:dyDescent="0.2">
      <c r="A18" s="189" t="s">
        <v>372</v>
      </c>
      <c r="B18" s="76">
        <f ca="1">OFFSET(IF('Steuerung Klapplisten'!$A$63=1,roh_5!A9,IF('Steuerung Klapplisten'!$A$63=2,roh_5!F9,roh_5!K9)),'Steuerung Klapplisten'!$A$79*'Steuerung Klapplisten'!$D$60-'Steuerung Klapplisten'!$D$60,0)</f>
        <v>21</v>
      </c>
      <c r="C18" s="77" t="str">
        <f ca="1">OFFSET(IF('Steuerung Klapplisten'!$A$63=1,roh_5!B9,IF('Steuerung Klapplisten'!$A$63=2,roh_5!G9,roh_5!L9)),'Steuerung Klapplisten'!$A$79*'Steuerung Klapplisten'!$D$60-'Steuerung Klapplisten'!$D$60,0)</f>
        <v>x</v>
      </c>
      <c r="D18" s="78" t="str">
        <f ca="1">OFFSET(IF('Steuerung Klapplisten'!$A$63=1,roh_5!C9,IF('Steuerung Klapplisten'!$A$63=2,roh_5!H9,roh_5!M9)),'Steuerung Klapplisten'!$A$79*'Steuerung Klapplisten'!$D$60-'Steuerung Klapplisten'!$D$60,0)</f>
        <v>x</v>
      </c>
      <c r="E18" s="77" t="str">
        <f ca="1">OFFSET(IF('Steuerung Klapplisten'!$A$63=1,roh_5!D9,IF('Steuerung Klapplisten'!$A$63=2,roh_5!I9,roh_5!N9)),'Steuerung Klapplisten'!$A$79*'Steuerung Klapplisten'!$D$60-'Steuerung Klapplisten'!$D$60,0)</f>
        <v>x</v>
      </c>
      <c r="F18" s="79" t="str">
        <f ca="1">OFFSET(IF('Steuerung Klapplisten'!$A$63=1,roh_5!E9,IF('Steuerung Klapplisten'!$A$63=2,roh_5!J9,roh_5!O9)),'Steuerung Klapplisten'!$A$79*'Steuerung Klapplisten'!$D$60-'Steuerung Klapplisten'!$D$60,0)</f>
        <v>x</v>
      </c>
    </row>
    <row r="19" spans="1:10" s="67" customFormat="1" ht="15" customHeight="1" x14ac:dyDescent="0.2">
      <c r="A19" s="189" t="s">
        <v>373</v>
      </c>
      <c r="B19" s="76">
        <f ca="1">OFFSET(IF('Steuerung Klapplisten'!$A$63=1,roh_5!A10,IF('Steuerung Klapplisten'!$A$63=2,roh_5!F10,roh_5!K10)),'Steuerung Klapplisten'!$A$79*'Steuerung Klapplisten'!$D$60-'Steuerung Klapplisten'!$D$60,0)</f>
        <v>5</v>
      </c>
      <c r="C19" s="77" t="str">
        <f ca="1">OFFSET(IF('Steuerung Klapplisten'!$A$63=1,roh_5!B10,IF('Steuerung Klapplisten'!$A$63=2,roh_5!G10,roh_5!L10)),'Steuerung Klapplisten'!$A$79*'Steuerung Klapplisten'!$D$60-'Steuerung Klapplisten'!$D$60,0)</f>
        <v>x</v>
      </c>
      <c r="D19" s="78" t="str">
        <f ca="1">OFFSET(IF('Steuerung Klapplisten'!$A$63=1,roh_5!C10,IF('Steuerung Klapplisten'!$A$63=2,roh_5!H10,roh_5!M10)),'Steuerung Klapplisten'!$A$79*'Steuerung Klapplisten'!$D$60-'Steuerung Klapplisten'!$D$60,0)</f>
        <v>x</v>
      </c>
      <c r="E19" s="77" t="str">
        <f ca="1">OFFSET(IF('Steuerung Klapplisten'!$A$63=1,roh_5!D10,IF('Steuerung Klapplisten'!$A$63=2,roh_5!I10,roh_5!N10)),'Steuerung Klapplisten'!$A$79*'Steuerung Klapplisten'!$D$60-'Steuerung Klapplisten'!$D$60,0)</f>
        <v>x</v>
      </c>
      <c r="F19" s="79" t="str">
        <f ca="1">OFFSET(IF('Steuerung Klapplisten'!$A$63=1,roh_5!E10,IF('Steuerung Klapplisten'!$A$63=2,roh_5!J10,roh_5!O10)),'Steuerung Klapplisten'!$A$79*'Steuerung Klapplisten'!$D$60-'Steuerung Klapplisten'!$D$60,0)</f>
        <v>x</v>
      </c>
    </row>
    <row r="20" spans="1:10" s="67" customFormat="1" ht="15" customHeight="1" x14ac:dyDescent="0.2">
      <c r="A20" s="189" t="s">
        <v>374</v>
      </c>
      <c r="B20" s="76" t="str">
        <f ca="1">OFFSET(IF('Steuerung Klapplisten'!$A$63=1,roh_5!A11,IF('Steuerung Klapplisten'!$A$63=2,roh_5!F11,roh_5!K11)),'Steuerung Klapplisten'!$A$79*'Steuerung Klapplisten'!$D$60-'Steuerung Klapplisten'!$D$60,0)</f>
        <v>*</v>
      </c>
      <c r="C20" s="77" t="str">
        <f ca="1">OFFSET(IF('Steuerung Klapplisten'!$A$63=1,roh_5!B11,IF('Steuerung Klapplisten'!$A$63=2,roh_5!G11,roh_5!L11)),'Steuerung Klapplisten'!$A$79*'Steuerung Klapplisten'!$D$60-'Steuerung Klapplisten'!$D$60,0)</f>
        <v>x</v>
      </c>
      <c r="D20" s="78" t="str">
        <f ca="1">OFFSET(IF('Steuerung Klapplisten'!$A$63=1,roh_5!C11,IF('Steuerung Klapplisten'!$A$63=2,roh_5!H11,roh_5!M11)),'Steuerung Klapplisten'!$A$79*'Steuerung Klapplisten'!$D$60-'Steuerung Klapplisten'!$D$60,0)</f>
        <v>x</v>
      </c>
      <c r="E20" s="77" t="str">
        <f ca="1">OFFSET(IF('Steuerung Klapplisten'!$A$63=1,roh_5!D11,IF('Steuerung Klapplisten'!$A$63=2,roh_5!I11,roh_5!N11)),'Steuerung Klapplisten'!$A$79*'Steuerung Klapplisten'!$D$60-'Steuerung Klapplisten'!$D$60,0)</f>
        <v>x</v>
      </c>
      <c r="F20" s="79" t="str">
        <f ca="1">OFFSET(IF('Steuerung Klapplisten'!$A$63=1,roh_5!E11,IF('Steuerung Klapplisten'!$A$63=2,roh_5!J11,roh_5!O11)),'Steuerung Klapplisten'!$A$79*'Steuerung Klapplisten'!$D$60-'Steuerung Klapplisten'!$D$60,0)</f>
        <v>x</v>
      </c>
    </row>
    <row r="21" spans="1:10" s="67" customFormat="1" ht="15" customHeight="1" x14ac:dyDescent="0.2">
      <c r="A21" s="189" t="s">
        <v>375</v>
      </c>
      <c r="B21" s="76">
        <f ca="1">OFFSET(IF('Steuerung Klapplisten'!$A$63=1,roh_5!A12,IF('Steuerung Klapplisten'!$A$63=2,roh_5!F12,roh_5!K12)),'Steuerung Klapplisten'!$A$79*'Steuerung Klapplisten'!$D$60-'Steuerung Klapplisten'!$D$60,0)</f>
        <v>41</v>
      </c>
      <c r="C21" s="77" t="str">
        <f ca="1">OFFSET(IF('Steuerung Klapplisten'!$A$63=1,roh_5!B12,IF('Steuerung Klapplisten'!$A$63=2,roh_5!G12,roh_5!L12)),'Steuerung Klapplisten'!$A$79*'Steuerung Klapplisten'!$D$60-'Steuerung Klapplisten'!$D$60,0)</f>
        <v>x</v>
      </c>
      <c r="D21" s="78" t="str">
        <f ca="1">OFFSET(IF('Steuerung Klapplisten'!$A$63=1,roh_5!C12,IF('Steuerung Klapplisten'!$A$63=2,roh_5!H12,roh_5!M12)),'Steuerung Klapplisten'!$A$79*'Steuerung Klapplisten'!$D$60-'Steuerung Klapplisten'!$D$60,0)</f>
        <v>x</v>
      </c>
      <c r="E21" s="77" t="str">
        <f ca="1">OFFSET(IF('Steuerung Klapplisten'!$A$63=1,roh_5!D12,IF('Steuerung Klapplisten'!$A$63=2,roh_5!I12,roh_5!N12)),'Steuerung Klapplisten'!$A$79*'Steuerung Klapplisten'!$D$60-'Steuerung Klapplisten'!$D$60,0)</f>
        <v>x</v>
      </c>
      <c r="F21" s="79" t="str">
        <f ca="1">OFFSET(IF('Steuerung Klapplisten'!$A$63=1,roh_5!E12,IF('Steuerung Klapplisten'!$A$63=2,roh_5!J12,roh_5!O12)),'Steuerung Klapplisten'!$A$79*'Steuerung Klapplisten'!$D$60-'Steuerung Klapplisten'!$D$60,0)</f>
        <v>x</v>
      </c>
    </row>
    <row r="22" spans="1:10" s="67" customFormat="1" ht="15" customHeight="1" x14ac:dyDescent="0.2">
      <c r="A22" s="75" t="s">
        <v>376</v>
      </c>
      <c r="B22" s="76">
        <f ca="1">OFFSET(IF('Steuerung Klapplisten'!$A$63=1,roh_5!A13,IF('Steuerung Klapplisten'!$A$63=2,roh_5!F13,roh_5!K13)),'Steuerung Klapplisten'!$A$79*'Steuerung Klapplisten'!$D$60-'Steuerung Klapplisten'!$D$60,0)</f>
        <v>22</v>
      </c>
      <c r="C22" s="77" t="str">
        <f ca="1">OFFSET(IF('Steuerung Klapplisten'!$A$63=1,roh_5!B13,IF('Steuerung Klapplisten'!$A$63=2,roh_5!G13,roh_5!L13)),'Steuerung Klapplisten'!$A$79*'Steuerung Klapplisten'!$D$60-'Steuerung Klapplisten'!$D$60,0)</f>
        <v>x</v>
      </c>
      <c r="D22" s="78" t="str">
        <f ca="1">OFFSET(IF('Steuerung Klapplisten'!$A$63=1,roh_5!C13,IF('Steuerung Klapplisten'!$A$63=2,roh_5!H13,roh_5!M13)),'Steuerung Klapplisten'!$A$79*'Steuerung Klapplisten'!$D$60-'Steuerung Klapplisten'!$D$60,0)</f>
        <v>x</v>
      </c>
      <c r="E22" s="77" t="str">
        <f ca="1">OFFSET(IF('Steuerung Klapplisten'!$A$63=1,roh_5!D13,IF('Steuerung Klapplisten'!$A$63=2,roh_5!I13,roh_5!N13)),'Steuerung Klapplisten'!$A$79*'Steuerung Klapplisten'!$D$60-'Steuerung Klapplisten'!$D$60,0)</f>
        <v>x</v>
      </c>
      <c r="F22" s="79" t="str">
        <f ca="1">OFFSET(IF('Steuerung Klapplisten'!$A$63=1,roh_5!E13,IF('Steuerung Klapplisten'!$A$63=2,roh_5!J13,roh_5!O13)),'Steuerung Klapplisten'!$A$79*'Steuerung Klapplisten'!$D$60-'Steuerung Klapplisten'!$D$60,0)</f>
        <v>x</v>
      </c>
    </row>
    <row r="23" spans="1:10" s="67" customFormat="1" ht="15" customHeight="1" x14ac:dyDescent="0.2">
      <c r="A23" s="75" t="s">
        <v>377</v>
      </c>
      <c r="B23" s="76">
        <f ca="1">OFFSET(IF('Steuerung Klapplisten'!$A$63=1,roh_5!A14,IF('Steuerung Klapplisten'!$A$63=2,roh_5!F14,roh_5!K14)),'Steuerung Klapplisten'!$A$79*'Steuerung Klapplisten'!$D$60-'Steuerung Klapplisten'!$D$60,0)</f>
        <v>162</v>
      </c>
      <c r="C23" s="77" t="str">
        <f ca="1">OFFSET(IF('Steuerung Klapplisten'!$A$63=1,roh_5!B14,IF('Steuerung Klapplisten'!$A$63=2,roh_5!G14,roh_5!L14)),'Steuerung Klapplisten'!$A$79*'Steuerung Klapplisten'!$D$60-'Steuerung Klapplisten'!$D$60,0)</f>
        <v>x</v>
      </c>
      <c r="D23" s="78" t="str">
        <f ca="1">OFFSET(IF('Steuerung Klapplisten'!$A$63=1,roh_5!C14,IF('Steuerung Klapplisten'!$A$63=2,roh_5!H14,roh_5!M14)),'Steuerung Klapplisten'!$A$79*'Steuerung Klapplisten'!$D$60-'Steuerung Klapplisten'!$D$60,0)</f>
        <v>x</v>
      </c>
      <c r="E23" s="77" t="str">
        <f ca="1">OFFSET(IF('Steuerung Klapplisten'!$A$63=1,roh_5!D14,IF('Steuerung Klapplisten'!$A$63=2,roh_5!I14,roh_5!N14)),'Steuerung Klapplisten'!$A$79*'Steuerung Klapplisten'!$D$60-'Steuerung Klapplisten'!$D$60,0)</f>
        <v>x</v>
      </c>
      <c r="F23" s="79" t="str">
        <f ca="1">OFFSET(IF('Steuerung Klapplisten'!$A$63=1,roh_5!E14,IF('Steuerung Klapplisten'!$A$63=2,roh_5!J14,roh_5!O14)),'Steuerung Klapplisten'!$A$79*'Steuerung Klapplisten'!$D$60-'Steuerung Klapplisten'!$D$60,0)</f>
        <v>x</v>
      </c>
    </row>
    <row r="24" spans="1:10" s="67" customFormat="1" ht="15" customHeight="1" x14ac:dyDescent="0.2">
      <c r="A24" s="80" t="s">
        <v>517</v>
      </c>
      <c r="B24" s="81">
        <f ca="1">OFFSET(IF('Steuerung Klapplisten'!$A$63=1,roh_5!A15,IF('Steuerung Klapplisten'!$A$63=2,roh_5!F15,roh_5!K15)),'Steuerung Klapplisten'!$A$79*'Steuerung Klapplisten'!$D$60-'Steuerung Klapplisten'!$D$60,0)</f>
        <v>127</v>
      </c>
      <c r="C24" s="82" t="str">
        <f ca="1">OFFSET(IF('Steuerung Klapplisten'!$A$63=1,roh_5!B15,IF('Steuerung Klapplisten'!$A$63=2,roh_5!G15,roh_5!L15)),'Steuerung Klapplisten'!$A$79*'Steuerung Klapplisten'!$D$60-'Steuerung Klapplisten'!$D$60,0)</f>
        <v>x</v>
      </c>
      <c r="D24" s="83" t="str">
        <f ca="1">OFFSET(IF('Steuerung Klapplisten'!$A$63=1,roh_5!C15,IF('Steuerung Klapplisten'!$A$63=2,roh_5!H15,roh_5!M15)),'Steuerung Klapplisten'!$A$79*'Steuerung Klapplisten'!$D$60-'Steuerung Klapplisten'!$D$60,0)</f>
        <v>x</v>
      </c>
      <c r="E24" s="82" t="str">
        <f ca="1">OFFSET(IF('Steuerung Klapplisten'!$A$63=1,roh_5!D15,IF('Steuerung Klapplisten'!$A$63=2,roh_5!I15,roh_5!N15)),'Steuerung Klapplisten'!$A$79*'Steuerung Klapplisten'!$D$60-'Steuerung Klapplisten'!$D$60,0)</f>
        <v>x</v>
      </c>
      <c r="F24" s="84" t="str">
        <f ca="1">OFFSET(IF('Steuerung Klapplisten'!$A$63=1,roh_5!E15,IF('Steuerung Klapplisten'!$A$63=2,roh_5!J15,roh_5!O15)),'Steuerung Klapplisten'!$A$79*'Steuerung Klapplisten'!$D$60-'Steuerung Klapplisten'!$D$60,0)</f>
        <v>x</v>
      </c>
    </row>
    <row r="25" spans="1:10" s="90" customFormat="1" ht="11.25" customHeight="1" x14ac:dyDescent="0.15">
      <c r="A25" s="85"/>
      <c r="B25" s="87"/>
      <c r="C25" s="87"/>
      <c r="D25" s="87"/>
      <c r="E25" s="86"/>
      <c r="F25" s="88" t="s">
        <v>10</v>
      </c>
    </row>
    <row r="26" spans="1:10" s="90" customFormat="1" ht="24" customHeight="1" x14ac:dyDescent="0.15">
      <c r="A26" s="673" t="s">
        <v>396</v>
      </c>
      <c r="B26" s="673"/>
      <c r="C26" s="673"/>
      <c r="D26" s="673"/>
      <c r="E26" s="673"/>
      <c r="F26" s="673"/>
    </row>
    <row r="27" spans="1:10" s="90" customFormat="1" ht="21" customHeight="1" x14ac:dyDescent="0.15">
      <c r="A27" s="667" t="s">
        <v>516</v>
      </c>
      <c r="B27" s="667"/>
      <c r="C27" s="667"/>
      <c r="D27" s="667"/>
      <c r="E27" s="667"/>
      <c r="F27" s="667"/>
      <c r="G27" s="89"/>
      <c r="H27" s="89"/>
      <c r="I27" s="89"/>
      <c r="J27" s="89"/>
    </row>
    <row r="28" spans="1:10" s="90" customFormat="1" ht="20.25" customHeight="1" x14ac:dyDescent="0.15">
      <c r="A28" s="667" t="s">
        <v>518</v>
      </c>
      <c r="B28" s="667"/>
      <c r="C28" s="667"/>
      <c r="D28" s="667"/>
      <c r="E28" s="667"/>
      <c r="F28" s="667"/>
      <c r="G28" s="89"/>
      <c r="H28" s="89"/>
      <c r="I28" s="89"/>
      <c r="J28" s="89"/>
    </row>
    <row r="29" spans="1:10" s="90" customFormat="1" ht="15" customHeight="1" x14ac:dyDescent="0.15">
      <c r="A29" s="667" t="s">
        <v>519</v>
      </c>
      <c r="B29" s="667"/>
      <c r="C29" s="667"/>
      <c r="D29" s="667"/>
      <c r="E29" s="667"/>
      <c r="F29" s="667"/>
      <c r="G29" s="89"/>
      <c r="H29" s="89"/>
      <c r="I29" s="89"/>
      <c r="J29" s="89"/>
    </row>
    <row r="30" spans="1:10" s="90" customFormat="1" ht="22.5" customHeight="1" x14ac:dyDescent="0.15">
      <c r="A30" s="667" t="s">
        <v>520</v>
      </c>
      <c r="B30" s="667"/>
      <c r="C30" s="667"/>
      <c r="D30" s="667"/>
      <c r="E30" s="667"/>
      <c r="F30" s="667"/>
      <c r="G30" s="89"/>
      <c r="H30" s="89"/>
      <c r="I30" s="89"/>
      <c r="J30" s="89"/>
    </row>
    <row r="31" spans="1:10" ht="15.75" customHeight="1" x14ac:dyDescent="0.2">
      <c r="B31" s="68"/>
      <c r="C31" s="68"/>
      <c r="D31" s="68"/>
      <c r="E31" s="68"/>
      <c r="F31" s="68"/>
      <c r="G31" s="68"/>
      <c r="H31" s="68"/>
      <c r="I31" s="68"/>
      <c r="J31" s="68"/>
    </row>
    <row r="32" spans="1:10" ht="15.75" customHeight="1" x14ac:dyDescent="0.2">
      <c r="A32" s="596" t="s">
        <v>507</v>
      </c>
      <c r="B32" s="68"/>
      <c r="C32" s="68"/>
      <c r="D32" s="68"/>
      <c r="E32" s="68"/>
      <c r="F32" s="68"/>
      <c r="G32" s="68"/>
      <c r="H32" s="68"/>
      <c r="I32" s="68"/>
      <c r="J32" s="68"/>
    </row>
    <row r="33" spans="1:10" ht="15.75" customHeight="1" x14ac:dyDescent="0.2">
      <c r="A33" s="68" t="str">
        <f>A4</f>
        <v>AA Bonn</v>
      </c>
      <c r="B33" s="68"/>
      <c r="C33" s="68"/>
      <c r="D33" s="68"/>
      <c r="E33" s="68"/>
      <c r="F33" s="68"/>
      <c r="G33" s="68"/>
      <c r="H33" s="68"/>
      <c r="I33" s="68"/>
      <c r="J33" s="68"/>
    </row>
    <row r="34" spans="1:10" ht="15.75" customHeight="1" x14ac:dyDescent="0.2">
      <c r="A34" s="595" t="str">
        <f>A5</f>
        <v>Berichtsjahr 2022/2023, März 2023</v>
      </c>
      <c r="B34" s="68"/>
      <c r="C34" s="68"/>
      <c r="D34" s="68"/>
      <c r="E34" s="68"/>
      <c r="F34" s="68"/>
      <c r="G34" s="68"/>
      <c r="H34" s="68"/>
      <c r="I34" s="68"/>
      <c r="J34" s="68"/>
    </row>
    <row r="35" spans="1:10" ht="15.75" customHeight="1" x14ac:dyDescent="0.2">
      <c r="A35" s="68"/>
      <c r="B35" s="68"/>
      <c r="C35" s="68"/>
      <c r="D35" s="68"/>
      <c r="E35" s="68"/>
      <c r="F35" s="68"/>
      <c r="G35" s="68"/>
      <c r="H35" s="68"/>
      <c r="I35" s="68"/>
      <c r="J35" s="68"/>
    </row>
    <row r="36" spans="1:10" ht="15.75" customHeight="1" x14ac:dyDescent="0.2">
      <c r="A36" s="68"/>
      <c r="B36" s="68"/>
      <c r="C36" s="68"/>
      <c r="D36" s="68"/>
      <c r="E36" s="68"/>
      <c r="F36" s="68"/>
      <c r="G36" s="68"/>
      <c r="H36" s="68"/>
      <c r="I36" s="68"/>
      <c r="J36" s="68"/>
    </row>
    <row r="37" spans="1:10" ht="15.75" customHeight="1" x14ac:dyDescent="0.2">
      <c r="A37" s="68"/>
      <c r="B37" s="68"/>
      <c r="C37" s="68"/>
      <c r="D37" s="68"/>
      <c r="E37" s="68"/>
      <c r="F37" s="68"/>
      <c r="G37" s="68"/>
      <c r="H37" s="68"/>
      <c r="I37" s="68"/>
      <c r="J37" s="68"/>
    </row>
    <row r="38" spans="1:10" ht="15.75" customHeight="1" x14ac:dyDescent="0.2">
      <c r="A38" s="68"/>
      <c r="B38" s="68"/>
      <c r="C38" s="68"/>
      <c r="D38" s="68"/>
      <c r="E38" s="68"/>
      <c r="F38" s="68"/>
      <c r="G38" s="68"/>
      <c r="H38" s="68"/>
      <c r="I38" s="68"/>
      <c r="J38" s="68"/>
    </row>
    <row r="39" spans="1:10" ht="15.75" customHeight="1" x14ac:dyDescent="0.2">
      <c r="A39" s="68"/>
      <c r="B39" s="68"/>
      <c r="C39" s="68"/>
      <c r="D39" s="68"/>
      <c r="E39" s="68"/>
      <c r="F39" s="68"/>
      <c r="G39" s="68"/>
      <c r="H39" s="68"/>
      <c r="I39" s="594"/>
      <c r="J39" s="68"/>
    </row>
    <row r="40" spans="1:10" ht="15.75" customHeight="1" x14ac:dyDescent="0.2">
      <c r="A40" s="68"/>
      <c r="B40" s="68"/>
      <c r="C40" s="68"/>
      <c r="D40" s="68"/>
      <c r="E40" s="68"/>
      <c r="F40" s="68"/>
      <c r="G40" s="68"/>
      <c r="H40" s="68"/>
      <c r="I40" s="594"/>
      <c r="J40" s="68"/>
    </row>
    <row r="41" spans="1:10" ht="15.75" customHeight="1" x14ac:dyDescent="0.2">
      <c r="A41" s="68"/>
      <c r="B41" s="68"/>
      <c r="C41" s="68"/>
      <c r="D41" s="68"/>
      <c r="E41" s="68"/>
      <c r="F41" s="68"/>
      <c r="G41" s="68"/>
      <c r="H41" s="68"/>
      <c r="I41" s="68"/>
      <c r="J41" s="68"/>
    </row>
    <row r="42" spans="1:10" ht="15.75" customHeight="1" x14ac:dyDescent="0.2">
      <c r="A42" s="68"/>
      <c r="B42" s="68"/>
      <c r="C42" s="68"/>
      <c r="D42" s="68"/>
      <c r="E42" s="68"/>
      <c r="F42" s="68"/>
      <c r="G42" s="68"/>
      <c r="H42" s="68"/>
      <c r="I42" s="68"/>
      <c r="J42" s="68"/>
    </row>
    <row r="43" spans="1:10" ht="15.75" customHeight="1" x14ac:dyDescent="0.2">
      <c r="A43" s="68"/>
      <c r="B43" s="68"/>
      <c r="C43" s="68"/>
      <c r="D43" s="68"/>
      <c r="E43" s="68"/>
      <c r="F43" s="68"/>
      <c r="G43" s="68"/>
      <c r="H43" s="68"/>
      <c r="I43" s="68"/>
      <c r="J43" s="68"/>
    </row>
    <row r="44" spans="1:10" ht="15.75" customHeight="1" x14ac:dyDescent="0.2">
      <c r="A44" s="68"/>
      <c r="B44" s="68"/>
      <c r="C44" s="68"/>
      <c r="D44" s="68"/>
      <c r="E44" s="68"/>
      <c r="F44" s="68"/>
      <c r="G44" s="68"/>
      <c r="H44" s="68"/>
      <c r="I44" s="68"/>
      <c r="J44" s="68"/>
    </row>
    <row r="45" spans="1:10" ht="15.75" customHeight="1" x14ac:dyDescent="0.2">
      <c r="A45" s="68"/>
      <c r="B45" s="68"/>
      <c r="C45" s="68"/>
      <c r="D45" s="68"/>
      <c r="E45" s="68"/>
      <c r="F45" s="68"/>
      <c r="G45" s="68"/>
      <c r="H45" s="68"/>
      <c r="I45" s="68"/>
      <c r="J45" s="68"/>
    </row>
    <row r="46" spans="1:10" ht="15.75" customHeight="1" x14ac:dyDescent="0.2">
      <c r="A46" s="68"/>
      <c r="B46" s="68"/>
      <c r="C46" s="68"/>
      <c r="D46" s="68"/>
      <c r="E46" s="68"/>
      <c r="F46" s="68"/>
      <c r="G46" s="68"/>
      <c r="H46" s="68"/>
      <c r="I46" s="68"/>
      <c r="J46" s="68"/>
    </row>
    <row r="47" spans="1:10" ht="15.75" customHeight="1" x14ac:dyDescent="0.2">
      <c r="A47" s="68"/>
      <c r="B47" s="68"/>
      <c r="C47" s="68"/>
      <c r="D47" s="68"/>
      <c r="E47" s="68"/>
      <c r="F47" s="68"/>
      <c r="G47" s="68"/>
      <c r="H47" s="68"/>
      <c r="I47" s="68"/>
      <c r="J47" s="68"/>
    </row>
    <row r="48" spans="1:10"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sheetData>
  <mergeCells count="9">
    <mergeCell ref="A29:F29"/>
    <mergeCell ref="A30:F30"/>
    <mergeCell ref="A7:A9"/>
    <mergeCell ref="B7:B8"/>
    <mergeCell ref="C7:D7"/>
    <mergeCell ref="E7:F7"/>
    <mergeCell ref="A27:F27"/>
    <mergeCell ref="A28:F28"/>
    <mergeCell ref="A26:F26"/>
  </mergeCells>
  <pageMargins left="0.7" right="0.7" top="0.78740157499999996" bottom="0.78740157499999996" header="0.3" footer="0.3"/>
  <pageSetup paperSize="9" scale="9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7281" r:id="rId4" name="Drop Down 1">
              <controlPr defaultSize="0" autoLine="0" autoPict="0">
                <anchor moveWithCells="1">
                  <from>
                    <xdr:col>1</xdr:col>
                    <xdr:colOff>428625</xdr:colOff>
                    <xdr:row>3</xdr:row>
                    <xdr:rowOff>114300</xdr:rowOff>
                  </from>
                  <to>
                    <xdr:col>3</xdr:col>
                    <xdr:colOff>0</xdr:colOff>
                    <xdr:row>5</xdr:row>
                    <xdr:rowOff>38100</xdr:rowOff>
                  </to>
                </anchor>
              </controlPr>
            </control>
          </mc:Choice>
        </mc:AlternateContent>
        <mc:AlternateContent xmlns:mc="http://schemas.openxmlformats.org/markup-compatibility/2006">
          <mc:Choice Requires="x14">
            <control shapeId="97282" r:id="rId5" name="Dropdown Gst">
              <controlPr defaultSize="0" autoLine="0" autoPict="0">
                <anchor moveWithCells="1">
                  <from>
                    <xdr:col>3</xdr:col>
                    <xdr:colOff>276225</xdr:colOff>
                    <xdr:row>3</xdr:row>
                    <xdr:rowOff>104775</xdr:rowOff>
                  </from>
                  <to>
                    <xdr:col>6</xdr:col>
                    <xdr:colOff>9525</xdr:colOff>
                    <xdr:row>5</xdr:row>
                    <xdr:rowOff>57150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27">
    <tabColor rgb="FFFFC000"/>
  </sheetPr>
  <dimension ref="A1:P210"/>
  <sheetViews>
    <sheetView workbookViewId="0">
      <selection activeCell="D6" sqref="D6"/>
    </sheetView>
  </sheetViews>
  <sheetFormatPr baseColWidth="10" defaultRowHeight="14.25" x14ac:dyDescent="0.2"/>
  <sheetData>
    <row r="1" spans="1:16" x14ac:dyDescent="0.2">
      <c r="A1" s="342">
        <v>3128</v>
      </c>
      <c r="B1" s="342">
        <v>-339</v>
      </c>
      <c r="C1" s="342">
        <v>-9.7779059706000009</v>
      </c>
      <c r="D1" s="342">
        <v>-465</v>
      </c>
      <c r="E1" s="342">
        <v>-12.9418313387</v>
      </c>
      <c r="F1" s="342">
        <v>3100</v>
      </c>
      <c r="G1" s="342">
        <v>-342</v>
      </c>
      <c r="H1" s="342">
        <v>-9.9360836723000006</v>
      </c>
      <c r="I1" s="342">
        <v>-467</v>
      </c>
      <c r="J1" s="342">
        <v>-13.0922343706</v>
      </c>
      <c r="K1" s="342">
        <v>2161</v>
      </c>
      <c r="L1" s="342">
        <v>-264</v>
      </c>
      <c r="M1">
        <v>-10.8865979381</v>
      </c>
      <c r="N1">
        <v>-179</v>
      </c>
      <c r="O1">
        <v>-7.6495726495999996</v>
      </c>
      <c r="P1" t="s">
        <v>537</v>
      </c>
    </row>
    <row r="2" spans="1:16" x14ac:dyDescent="0.2">
      <c r="A2" s="342">
        <v>1889</v>
      </c>
      <c r="B2" s="342" t="s">
        <v>380</v>
      </c>
      <c r="C2" s="342" t="s">
        <v>380</v>
      </c>
      <c r="D2" s="342" t="s">
        <v>380</v>
      </c>
      <c r="E2" s="342" t="s">
        <v>380</v>
      </c>
      <c r="F2" s="342">
        <v>1889</v>
      </c>
      <c r="G2" s="342" t="s">
        <v>380</v>
      </c>
      <c r="H2" s="342" t="s">
        <v>380</v>
      </c>
      <c r="I2" s="342" t="s">
        <v>380</v>
      </c>
      <c r="J2" s="342" t="s">
        <v>380</v>
      </c>
      <c r="K2" s="342">
        <v>1356</v>
      </c>
      <c r="L2" s="342" t="s">
        <v>380</v>
      </c>
      <c r="M2" s="342" t="s">
        <v>380</v>
      </c>
      <c r="N2" s="342" t="s">
        <v>380</v>
      </c>
      <c r="O2" s="342" t="s">
        <v>380</v>
      </c>
      <c r="P2" t="s">
        <v>537</v>
      </c>
    </row>
    <row r="3" spans="1:16" x14ac:dyDescent="0.2">
      <c r="A3" s="342">
        <v>555</v>
      </c>
      <c r="B3" s="342" t="s">
        <v>380</v>
      </c>
      <c r="C3" s="342" t="s">
        <v>380</v>
      </c>
      <c r="D3" s="342" t="s">
        <v>380</v>
      </c>
      <c r="E3" s="342" t="s">
        <v>380</v>
      </c>
      <c r="F3" s="342">
        <v>555</v>
      </c>
      <c r="G3" s="342" t="s">
        <v>380</v>
      </c>
      <c r="H3" s="342" t="s">
        <v>380</v>
      </c>
      <c r="I3" s="342" t="s">
        <v>380</v>
      </c>
      <c r="J3" s="342" t="s">
        <v>380</v>
      </c>
      <c r="K3" s="342">
        <v>439</v>
      </c>
      <c r="L3" s="342" t="s">
        <v>380</v>
      </c>
      <c r="M3" t="s">
        <v>380</v>
      </c>
      <c r="N3" t="s">
        <v>380</v>
      </c>
      <c r="O3" t="s">
        <v>380</v>
      </c>
      <c r="P3" t="s">
        <v>537</v>
      </c>
    </row>
    <row r="4" spans="1:16" x14ac:dyDescent="0.2">
      <c r="A4" s="342">
        <v>373</v>
      </c>
      <c r="B4" s="342" t="s">
        <v>380</v>
      </c>
      <c r="C4" s="342" t="s">
        <v>380</v>
      </c>
      <c r="D4" s="342" t="s">
        <v>380</v>
      </c>
      <c r="E4" s="342" t="s">
        <v>380</v>
      </c>
      <c r="F4" s="342">
        <v>373</v>
      </c>
      <c r="G4" s="342" t="s">
        <v>380</v>
      </c>
      <c r="H4" s="342" t="s">
        <v>380</v>
      </c>
      <c r="I4" s="342" t="s">
        <v>380</v>
      </c>
      <c r="J4" s="342" t="s">
        <v>380</v>
      </c>
      <c r="K4" s="342">
        <v>208</v>
      </c>
      <c r="L4" s="342" t="s">
        <v>380</v>
      </c>
      <c r="M4" t="s">
        <v>380</v>
      </c>
      <c r="N4" t="s">
        <v>380</v>
      </c>
      <c r="O4" t="s">
        <v>380</v>
      </c>
      <c r="P4" t="s">
        <v>537</v>
      </c>
    </row>
    <row r="5" spans="1:16" x14ac:dyDescent="0.2">
      <c r="A5" s="342">
        <v>154</v>
      </c>
      <c r="B5" s="342" t="s">
        <v>380</v>
      </c>
      <c r="C5" s="342" t="s">
        <v>380</v>
      </c>
      <c r="D5" s="342" t="s">
        <v>380</v>
      </c>
      <c r="E5" s="342" t="s">
        <v>380</v>
      </c>
      <c r="F5" s="342">
        <v>154</v>
      </c>
      <c r="G5" s="342" t="s">
        <v>380</v>
      </c>
      <c r="H5" s="342" t="s">
        <v>380</v>
      </c>
      <c r="I5" s="342" t="s">
        <v>380</v>
      </c>
      <c r="J5" s="342" t="s">
        <v>380</v>
      </c>
      <c r="K5" s="342">
        <v>73</v>
      </c>
      <c r="L5" s="342" t="s">
        <v>380</v>
      </c>
      <c r="M5" t="s">
        <v>380</v>
      </c>
      <c r="N5" t="s">
        <v>380</v>
      </c>
      <c r="O5" t="s">
        <v>380</v>
      </c>
      <c r="P5" t="s">
        <v>537</v>
      </c>
    </row>
    <row r="6" spans="1:16" x14ac:dyDescent="0.2">
      <c r="A6" s="254">
        <v>130</v>
      </c>
      <c r="B6" s="254" t="s">
        <v>380</v>
      </c>
      <c r="C6" s="254" t="s">
        <v>380</v>
      </c>
      <c r="D6" s="254" t="s">
        <v>380</v>
      </c>
      <c r="E6" s="254" t="s">
        <v>380</v>
      </c>
      <c r="F6" s="254">
        <v>130</v>
      </c>
      <c r="G6" s="254" t="s">
        <v>380</v>
      </c>
      <c r="H6" s="254" t="s">
        <v>380</v>
      </c>
      <c r="I6" s="254" t="s">
        <v>380</v>
      </c>
      <c r="J6" s="254" t="s">
        <v>380</v>
      </c>
      <c r="K6" s="254">
        <v>73</v>
      </c>
      <c r="L6" s="254" t="s">
        <v>380</v>
      </c>
      <c r="M6" t="s">
        <v>380</v>
      </c>
      <c r="N6" t="s">
        <v>380</v>
      </c>
      <c r="O6" t="s">
        <v>380</v>
      </c>
      <c r="P6" t="s">
        <v>537</v>
      </c>
    </row>
    <row r="7" spans="1:16" x14ac:dyDescent="0.2">
      <c r="A7" s="254">
        <v>16</v>
      </c>
      <c r="B7" s="254" t="s">
        <v>380</v>
      </c>
      <c r="C7" s="254" t="s">
        <v>380</v>
      </c>
      <c r="D7" s="254" t="s">
        <v>380</v>
      </c>
      <c r="E7" s="254" t="s">
        <v>380</v>
      </c>
      <c r="F7" s="254">
        <v>16</v>
      </c>
      <c r="G7" s="254" t="s">
        <v>380</v>
      </c>
      <c r="H7" s="254" t="s">
        <v>380</v>
      </c>
      <c r="I7" s="254" t="s">
        <v>380</v>
      </c>
      <c r="J7" s="254" t="s">
        <v>380</v>
      </c>
      <c r="K7" s="254">
        <v>6</v>
      </c>
      <c r="L7" s="254" t="s">
        <v>380</v>
      </c>
      <c r="M7" t="s">
        <v>380</v>
      </c>
      <c r="N7" t="s">
        <v>380</v>
      </c>
      <c r="O7" t="s">
        <v>380</v>
      </c>
      <c r="P7" t="s">
        <v>537</v>
      </c>
    </row>
    <row r="8" spans="1:16" x14ac:dyDescent="0.2">
      <c r="A8" s="342" t="s">
        <v>535</v>
      </c>
      <c r="B8" s="342" t="s">
        <v>380</v>
      </c>
      <c r="C8" s="342" t="s">
        <v>380</v>
      </c>
      <c r="D8" s="342" t="s">
        <v>380</v>
      </c>
      <c r="E8" s="342" t="s">
        <v>380</v>
      </c>
      <c r="F8" s="342" t="s">
        <v>535</v>
      </c>
      <c r="G8" s="342" t="s">
        <v>380</v>
      </c>
      <c r="H8" s="342" t="s">
        <v>380</v>
      </c>
      <c r="I8" s="342" t="s">
        <v>380</v>
      </c>
      <c r="J8" s="342" t="s">
        <v>380</v>
      </c>
      <c r="K8" s="342" t="s">
        <v>535</v>
      </c>
      <c r="L8" s="342" t="s">
        <v>380</v>
      </c>
      <c r="M8" t="s">
        <v>380</v>
      </c>
      <c r="N8" t="s">
        <v>380</v>
      </c>
      <c r="O8" t="s">
        <v>380</v>
      </c>
      <c r="P8" t="s">
        <v>537</v>
      </c>
    </row>
    <row r="9" spans="1:16" x14ac:dyDescent="0.2">
      <c r="A9" s="254">
        <v>21</v>
      </c>
      <c r="B9" s="254" t="s">
        <v>380</v>
      </c>
      <c r="C9" s="254" t="s">
        <v>380</v>
      </c>
      <c r="D9" s="254" t="s">
        <v>380</v>
      </c>
      <c r="E9" s="254" t="s">
        <v>380</v>
      </c>
      <c r="F9" s="254">
        <v>21</v>
      </c>
      <c r="G9" s="254" t="s">
        <v>380</v>
      </c>
      <c r="H9" s="254" t="s">
        <v>380</v>
      </c>
      <c r="I9" s="254" t="s">
        <v>380</v>
      </c>
      <c r="J9" s="254" t="s">
        <v>380</v>
      </c>
      <c r="K9" s="254">
        <v>18</v>
      </c>
      <c r="L9" s="254" t="s">
        <v>380</v>
      </c>
      <c r="M9" t="s">
        <v>380</v>
      </c>
      <c r="N9" t="s">
        <v>380</v>
      </c>
      <c r="O9" t="s">
        <v>380</v>
      </c>
      <c r="P9" t="s">
        <v>537</v>
      </c>
    </row>
    <row r="10" spans="1:16" x14ac:dyDescent="0.2">
      <c r="A10" s="254">
        <v>5</v>
      </c>
      <c r="B10" s="254" t="s">
        <v>380</v>
      </c>
      <c r="C10" s="254" t="s">
        <v>380</v>
      </c>
      <c r="D10" s="254" t="s">
        <v>380</v>
      </c>
      <c r="E10" s="254" t="s">
        <v>380</v>
      </c>
      <c r="F10" s="254">
        <v>5</v>
      </c>
      <c r="G10" s="254" t="s">
        <v>380</v>
      </c>
      <c r="H10" s="254" t="s">
        <v>380</v>
      </c>
      <c r="I10" s="254" t="s">
        <v>380</v>
      </c>
      <c r="J10" s="254" t="s">
        <v>380</v>
      </c>
      <c r="K10" s="254" t="s">
        <v>535</v>
      </c>
      <c r="L10" s="254" t="s">
        <v>380</v>
      </c>
      <c r="M10" t="s">
        <v>380</v>
      </c>
      <c r="N10" t="s">
        <v>380</v>
      </c>
      <c r="O10" t="s">
        <v>380</v>
      </c>
      <c r="P10" t="s">
        <v>537</v>
      </c>
    </row>
    <row r="11" spans="1:16" x14ac:dyDescent="0.2">
      <c r="A11" s="342" t="s">
        <v>535</v>
      </c>
      <c r="B11" s="342" t="s">
        <v>380</v>
      </c>
      <c r="C11" s="342" t="s">
        <v>380</v>
      </c>
      <c r="D11" s="342" t="s">
        <v>380</v>
      </c>
      <c r="E11" s="342" t="s">
        <v>380</v>
      </c>
      <c r="F11" s="342" t="s">
        <v>535</v>
      </c>
      <c r="G11" s="342" t="s">
        <v>380</v>
      </c>
      <c r="H11" s="342" t="s">
        <v>380</v>
      </c>
      <c r="I11" s="342" t="s">
        <v>380</v>
      </c>
      <c r="J11" s="342" t="s">
        <v>380</v>
      </c>
      <c r="K11" s="342">
        <v>0</v>
      </c>
      <c r="L11" s="342" t="s">
        <v>380</v>
      </c>
      <c r="M11" t="s">
        <v>380</v>
      </c>
      <c r="N11" t="s">
        <v>380</v>
      </c>
      <c r="O11" t="s">
        <v>380</v>
      </c>
      <c r="P11" t="s">
        <v>537</v>
      </c>
    </row>
    <row r="12" spans="1:16" x14ac:dyDescent="0.2">
      <c r="A12" s="342">
        <v>41</v>
      </c>
      <c r="B12" s="342" t="s">
        <v>380</v>
      </c>
      <c r="C12" s="342" t="s">
        <v>380</v>
      </c>
      <c r="D12" s="342" t="s">
        <v>380</v>
      </c>
      <c r="E12" s="342" t="s">
        <v>380</v>
      </c>
      <c r="F12" s="342">
        <v>41</v>
      </c>
      <c r="G12" s="342" t="s">
        <v>380</v>
      </c>
      <c r="H12" s="342" t="s">
        <v>380</v>
      </c>
      <c r="I12" s="342" t="s">
        <v>380</v>
      </c>
      <c r="J12" s="342" t="s">
        <v>380</v>
      </c>
      <c r="K12" s="342">
        <v>33</v>
      </c>
      <c r="L12" s="342" t="s">
        <v>380</v>
      </c>
      <c r="M12" t="s">
        <v>380</v>
      </c>
      <c r="N12" t="s">
        <v>380</v>
      </c>
      <c r="O12" t="s">
        <v>380</v>
      </c>
      <c r="P12" t="s">
        <v>537</v>
      </c>
    </row>
    <row r="13" spans="1:16" x14ac:dyDescent="0.2">
      <c r="A13" s="342">
        <v>22</v>
      </c>
      <c r="B13" s="342" t="s">
        <v>380</v>
      </c>
      <c r="C13" s="342" t="s">
        <v>380</v>
      </c>
      <c r="D13" s="342" t="s">
        <v>380</v>
      </c>
      <c r="E13" s="342" t="s">
        <v>380</v>
      </c>
      <c r="F13" s="342">
        <v>22</v>
      </c>
      <c r="G13" s="342" t="s">
        <v>380</v>
      </c>
      <c r="H13" s="342" t="s">
        <v>380</v>
      </c>
      <c r="I13" s="342" t="s">
        <v>380</v>
      </c>
      <c r="J13" s="342" t="s">
        <v>380</v>
      </c>
      <c r="K13" s="342">
        <v>20</v>
      </c>
      <c r="L13" s="342" t="s">
        <v>380</v>
      </c>
      <c r="M13" t="s">
        <v>380</v>
      </c>
      <c r="N13" t="s">
        <v>380</v>
      </c>
      <c r="O13" t="s">
        <v>380</v>
      </c>
      <c r="P13" t="s">
        <v>537</v>
      </c>
    </row>
    <row r="14" spans="1:16" x14ac:dyDescent="0.2">
      <c r="A14" s="342">
        <v>162</v>
      </c>
      <c r="B14" s="342" t="s">
        <v>380</v>
      </c>
      <c r="C14" s="342" t="s">
        <v>380</v>
      </c>
      <c r="D14" s="342" t="s">
        <v>380</v>
      </c>
      <c r="E14" s="342" t="s">
        <v>380</v>
      </c>
      <c r="F14" s="342">
        <v>162</v>
      </c>
      <c r="G14" s="342" t="s">
        <v>380</v>
      </c>
      <c r="H14" s="342" t="s">
        <v>380</v>
      </c>
      <c r="I14" s="342" t="s">
        <v>380</v>
      </c>
      <c r="J14" s="342" t="s">
        <v>380</v>
      </c>
      <c r="K14" s="342">
        <v>80</v>
      </c>
      <c r="L14" s="342" t="s">
        <v>380</v>
      </c>
      <c r="M14" t="s">
        <v>380</v>
      </c>
      <c r="N14" t="s">
        <v>380</v>
      </c>
      <c r="O14" t="s">
        <v>380</v>
      </c>
      <c r="P14" t="s">
        <v>537</v>
      </c>
    </row>
    <row r="15" spans="1:16" x14ac:dyDescent="0.2">
      <c r="A15" s="254">
        <v>127</v>
      </c>
      <c r="B15" s="254" t="s">
        <v>380</v>
      </c>
      <c r="C15" s="254" t="s">
        <v>380</v>
      </c>
      <c r="D15" s="254" t="s">
        <v>380</v>
      </c>
      <c r="E15" s="254" t="s">
        <v>380</v>
      </c>
      <c r="F15" s="254">
        <v>99</v>
      </c>
      <c r="G15" s="254" t="s">
        <v>380</v>
      </c>
      <c r="H15" s="254" t="s">
        <v>380</v>
      </c>
      <c r="I15" s="254" t="s">
        <v>380</v>
      </c>
      <c r="J15" s="254" t="s">
        <v>380</v>
      </c>
      <c r="K15" s="254">
        <v>58</v>
      </c>
      <c r="L15" s="254" t="s">
        <v>380</v>
      </c>
      <c r="M15" t="s">
        <v>380</v>
      </c>
      <c r="N15" t="s">
        <v>380</v>
      </c>
      <c r="O15" t="s">
        <v>380</v>
      </c>
      <c r="P15" t="s">
        <v>537</v>
      </c>
    </row>
    <row r="16" spans="1:16" x14ac:dyDescent="0.2">
      <c r="A16">
        <v>1883</v>
      </c>
      <c r="B16">
        <v>-177</v>
      </c>
      <c r="C16">
        <v>-8.5922330096999993</v>
      </c>
      <c r="D16">
        <v>-282</v>
      </c>
      <c r="E16">
        <v>-13.025404157000001</v>
      </c>
      <c r="F16">
        <v>1874</v>
      </c>
      <c r="G16">
        <v>-174</v>
      </c>
      <c r="H16">
        <v>-8.49609375</v>
      </c>
      <c r="I16">
        <v>-279</v>
      </c>
      <c r="J16">
        <v>-12.958662331599999</v>
      </c>
      <c r="K16">
        <v>1259</v>
      </c>
      <c r="L16">
        <v>-137</v>
      </c>
      <c r="M16">
        <v>-9.8137535817000003</v>
      </c>
      <c r="N16">
        <v>-175</v>
      </c>
      <c r="O16">
        <v>-12.2036262204</v>
      </c>
      <c r="P16" t="s">
        <v>538</v>
      </c>
    </row>
    <row r="17" spans="1:16" x14ac:dyDescent="0.2">
      <c r="A17">
        <v>1098</v>
      </c>
      <c r="B17" t="s">
        <v>380</v>
      </c>
      <c r="C17" t="s">
        <v>380</v>
      </c>
      <c r="D17" t="s">
        <v>380</v>
      </c>
      <c r="E17" t="s">
        <v>380</v>
      </c>
      <c r="F17">
        <v>1098</v>
      </c>
      <c r="G17" t="s">
        <v>380</v>
      </c>
      <c r="H17" t="s">
        <v>380</v>
      </c>
      <c r="I17" t="s">
        <v>380</v>
      </c>
      <c r="J17" t="s">
        <v>380</v>
      </c>
      <c r="K17">
        <v>766</v>
      </c>
      <c r="L17" t="s">
        <v>380</v>
      </c>
      <c r="M17" t="s">
        <v>380</v>
      </c>
      <c r="N17" t="s">
        <v>380</v>
      </c>
      <c r="O17" t="s">
        <v>380</v>
      </c>
      <c r="P17" t="s">
        <v>538</v>
      </c>
    </row>
    <row r="18" spans="1:16" x14ac:dyDescent="0.2">
      <c r="A18">
        <v>318</v>
      </c>
      <c r="B18" t="s">
        <v>380</v>
      </c>
      <c r="C18" t="s">
        <v>380</v>
      </c>
      <c r="D18" t="s">
        <v>380</v>
      </c>
      <c r="E18" t="s">
        <v>380</v>
      </c>
      <c r="F18">
        <v>318</v>
      </c>
      <c r="G18" t="s">
        <v>380</v>
      </c>
      <c r="H18" t="s">
        <v>380</v>
      </c>
      <c r="I18" t="s">
        <v>380</v>
      </c>
      <c r="J18" t="s">
        <v>380</v>
      </c>
      <c r="K18">
        <v>252</v>
      </c>
      <c r="L18" t="s">
        <v>380</v>
      </c>
      <c r="M18" t="s">
        <v>380</v>
      </c>
      <c r="N18" t="s">
        <v>380</v>
      </c>
      <c r="O18" t="s">
        <v>380</v>
      </c>
      <c r="P18" t="s">
        <v>538</v>
      </c>
    </row>
    <row r="19" spans="1:16" x14ac:dyDescent="0.2">
      <c r="A19">
        <v>259</v>
      </c>
      <c r="B19" t="s">
        <v>380</v>
      </c>
      <c r="C19" t="s">
        <v>380</v>
      </c>
      <c r="D19" t="s">
        <v>380</v>
      </c>
      <c r="E19" t="s">
        <v>380</v>
      </c>
      <c r="F19">
        <v>259</v>
      </c>
      <c r="G19" t="s">
        <v>380</v>
      </c>
      <c r="H19" t="s">
        <v>380</v>
      </c>
      <c r="I19" t="s">
        <v>380</v>
      </c>
      <c r="J19" t="s">
        <v>380</v>
      </c>
      <c r="K19">
        <v>135</v>
      </c>
      <c r="L19" t="s">
        <v>380</v>
      </c>
      <c r="M19" t="s">
        <v>380</v>
      </c>
      <c r="N19" t="s">
        <v>380</v>
      </c>
      <c r="O19" t="s">
        <v>380</v>
      </c>
      <c r="P19" t="s">
        <v>538</v>
      </c>
    </row>
    <row r="20" spans="1:16" x14ac:dyDescent="0.2">
      <c r="A20">
        <v>103</v>
      </c>
      <c r="B20" t="s">
        <v>380</v>
      </c>
      <c r="C20" t="s">
        <v>380</v>
      </c>
      <c r="D20" t="s">
        <v>380</v>
      </c>
      <c r="E20" t="s">
        <v>380</v>
      </c>
      <c r="F20">
        <v>103</v>
      </c>
      <c r="G20" t="s">
        <v>380</v>
      </c>
      <c r="H20" t="s">
        <v>380</v>
      </c>
      <c r="I20" t="s">
        <v>380</v>
      </c>
      <c r="J20" t="s">
        <v>380</v>
      </c>
      <c r="K20">
        <v>44</v>
      </c>
      <c r="L20" t="s">
        <v>380</v>
      </c>
      <c r="M20" t="s">
        <v>380</v>
      </c>
      <c r="N20" t="s">
        <v>380</v>
      </c>
      <c r="O20" t="s">
        <v>380</v>
      </c>
      <c r="P20" t="s">
        <v>538</v>
      </c>
    </row>
    <row r="21" spans="1:16" x14ac:dyDescent="0.2">
      <c r="A21">
        <v>94</v>
      </c>
      <c r="B21" t="s">
        <v>380</v>
      </c>
      <c r="C21" t="s">
        <v>380</v>
      </c>
      <c r="D21" t="s">
        <v>380</v>
      </c>
      <c r="E21" t="s">
        <v>380</v>
      </c>
      <c r="F21">
        <v>94</v>
      </c>
      <c r="G21" t="s">
        <v>380</v>
      </c>
      <c r="H21" t="s">
        <v>380</v>
      </c>
      <c r="I21" t="s">
        <v>380</v>
      </c>
      <c r="J21" t="s">
        <v>380</v>
      </c>
      <c r="K21">
        <v>48</v>
      </c>
      <c r="L21" t="s">
        <v>380</v>
      </c>
      <c r="M21" t="s">
        <v>380</v>
      </c>
      <c r="N21" t="s">
        <v>380</v>
      </c>
      <c r="O21" t="s">
        <v>380</v>
      </c>
      <c r="P21" t="s">
        <v>538</v>
      </c>
    </row>
    <row r="22" spans="1:16" x14ac:dyDescent="0.2">
      <c r="A22">
        <v>12</v>
      </c>
      <c r="B22" t="s">
        <v>380</v>
      </c>
      <c r="C22" t="s">
        <v>380</v>
      </c>
      <c r="D22" t="s">
        <v>380</v>
      </c>
      <c r="E22" t="s">
        <v>380</v>
      </c>
      <c r="F22">
        <v>12</v>
      </c>
      <c r="G22" t="s">
        <v>380</v>
      </c>
      <c r="H22" t="s">
        <v>380</v>
      </c>
      <c r="I22" t="s">
        <v>380</v>
      </c>
      <c r="J22" t="s">
        <v>380</v>
      </c>
      <c r="K22" t="s">
        <v>535</v>
      </c>
      <c r="L22" t="s">
        <v>380</v>
      </c>
      <c r="M22" t="s">
        <v>380</v>
      </c>
      <c r="N22" t="s">
        <v>380</v>
      </c>
      <c r="O22" t="s">
        <v>380</v>
      </c>
      <c r="P22" t="s">
        <v>538</v>
      </c>
    </row>
    <row r="23" spans="1:16" x14ac:dyDescent="0.2">
      <c r="A23" t="s">
        <v>535</v>
      </c>
      <c r="B23" t="s">
        <v>380</v>
      </c>
      <c r="C23" t="s">
        <v>380</v>
      </c>
      <c r="D23" t="s">
        <v>380</v>
      </c>
      <c r="E23" t="s">
        <v>380</v>
      </c>
      <c r="F23" t="s">
        <v>535</v>
      </c>
      <c r="G23" t="s">
        <v>380</v>
      </c>
      <c r="H23" t="s">
        <v>380</v>
      </c>
      <c r="I23" t="s">
        <v>380</v>
      </c>
      <c r="J23" t="s">
        <v>380</v>
      </c>
      <c r="K23">
        <v>0</v>
      </c>
      <c r="L23" t="s">
        <v>380</v>
      </c>
      <c r="M23" t="s">
        <v>380</v>
      </c>
      <c r="N23" t="s">
        <v>380</v>
      </c>
      <c r="O23" t="s">
        <v>380</v>
      </c>
      <c r="P23" t="s">
        <v>538</v>
      </c>
    </row>
    <row r="24" spans="1:16" x14ac:dyDescent="0.2">
      <c r="A24">
        <v>12</v>
      </c>
      <c r="B24" t="s">
        <v>380</v>
      </c>
      <c r="C24" t="s">
        <v>380</v>
      </c>
      <c r="D24" t="s">
        <v>380</v>
      </c>
      <c r="E24" t="s">
        <v>380</v>
      </c>
      <c r="F24">
        <v>12</v>
      </c>
      <c r="G24" t="s">
        <v>380</v>
      </c>
      <c r="H24" t="s">
        <v>380</v>
      </c>
      <c r="I24" t="s">
        <v>380</v>
      </c>
      <c r="J24" t="s">
        <v>380</v>
      </c>
      <c r="K24">
        <v>12</v>
      </c>
      <c r="L24" t="s">
        <v>380</v>
      </c>
      <c r="M24" t="s">
        <v>380</v>
      </c>
      <c r="N24" t="s">
        <v>380</v>
      </c>
      <c r="O24" t="s">
        <v>380</v>
      </c>
      <c r="P24" t="s">
        <v>538</v>
      </c>
    </row>
    <row r="25" spans="1:16" x14ac:dyDescent="0.2">
      <c r="A25" t="s">
        <v>535</v>
      </c>
      <c r="B25" t="s">
        <v>380</v>
      </c>
      <c r="C25" t="s">
        <v>380</v>
      </c>
      <c r="D25" t="s">
        <v>380</v>
      </c>
      <c r="E25" t="s">
        <v>380</v>
      </c>
      <c r="F25" t="s">
        <v>535</v>
      </c>
      <c r="G25" t="s">
        <v>380</v>
      </c>
      <c r="H25" t="s">
        <v>380</v>
      </c>
      <c r="I25" t="s">
        <v>380</v>
      </c>
      <c r="J25" t="s">
        <v>380</v>
      </c>
      <c r="K25" t="s">
        <v>535</v>
      </c>
      <c r="L25" t="s">
        <v>380</v>
      </c>
      <c r="M25" t="s">
        <v>380</v>
      </c>
      <c r="N25" t="s">
        <v>380</v>
      </c>
      <c r="O25" t="s">
        <v>380</v>
      </c>
      <c r="P25" t="s">
        <v>538</v>
      </c>
    </row>
    <row r="26" spans="1:16" x14ac:dyDescent="0.2">
      <c r="A26" t="s">
        <v>535</v>
      </c>
      <c r="B26" t="s">
        <v>380</v>
      </c>
      <c r="C26" t="s">
        <v>380</v>
      </c>
      <c r="D26" t="s">
        <v>380</v>
      </c>
      <c r="E26" t="s">
        <v>380</v>
      </c>
      <c r="F26" t="s">
        <v>535</v>
      </c>
      <c r="G26" t="s">
        <v>380</v>
      </c>
      <c r="H26" t="s">
        <v>380</v>
      </c>
      <c r="I26" t="s">
        <v>380</v>
      </c>
      <c r="J26" t="s">
        <v>380</v>
      </c>
      <c r="K26">
        <v>0</v>
      </c>
      <c r="L26" t="s">
        <v>380</v>
      </c>
      <c r="M26" t="s">
        <v>380</v>
      </c>
      <c r="N26" t="s">
        <v>380</v>
      </c>
      <c r="O26" t="s">
        <v>380</v>
      </c>
      <c r="P26" t="s">
        <v>538</v>
      </c>
    </row>
    <row r="27" spans="1:16" x14ac:dyDescent="0.2">
      <c r="A27">
        <v>33</v>
      </c>
      <c r="B27" t="s">
        <v>380</v>
      </c>
      <c r="C27" t="s">
        <v>380</v>
      </c>
      <c r="D27" t="s">
        <v>380</v>
      </c>
      <c r="E27" t="s">
        <v>380</v>
      </c>
      <c r="F27">
        <v>33</v>
      </c>
      <c r="G27" t="s">
        <v>380</v>
      </c>
      <c r="H27" t="s">
        <v>380</v>
      </c>
      <c r="I27" t="s">
        <v>380</v>
      </c>
      <c r="J27" t="s">
        <v>380</v>
      </c>
      <c r="K27">
        <v>26</v>
      </c>
      <c r="L27" t="s">
        <v>380</v>
      </c>
      <c r="M27" t="s">
        <v>380</v>
      </c>
      <c r="N27" t="s">
        <v>380</v>
      </c>
      <c r="O27" t="s">
        <v>380</v>
      </c>
      <c r="P27" t="s">
        <v>538</v>
      </c>
    </row>
    <row r="28" spans="1:16" x14ac:dyDescent="0.2">
      <c r="A28">
        <v>16</v>
      </c>
      <c r="B28" t="s">
        <v>380</v>
      </c>
      <c r="C28" t="s">
        <v>380</v>
      </c>
      <c r="D28" t="s">
        <v>380</v>
      </c>
      <c r="E28" t="s">
        <v>380</v>
      </c>
      <c r="F28">
        <v>16</v>
      </c>
      <c r="G28" t="s">
        <v>380</v>
      </c>
      <c r="H28" t="s">
        <v>380</v>
      </c>
      <c r="I28" t="s">
        <v>380</v>
      </c>
      <c r="J28" t="s">
        <v>380</v>
      </c>
      <c r="K28" t="s">
        <v>535</v>
      </c>
      <c r="L28" t="s">
        <v>380</v>
      </c>
      <c r="M28" t="s">
        <v>380</v>
      </c>
      <c r="N28" t="s">
        <v>380</v>
      </c>
      <c r="O28" t="s">
        <v>380</v>
      </c>
      <c r="P28" t="s">
        <v>538</v>
      </c>
    </row>
    <row r="29" spans="1:16" x14ac:dyDescent="0.2">
      <c r="A29">
        <v>132</v>
      </c>
      <c r="B29" t="s">
        <v>380</v>
      </c>
      <c r="C29" t="s">
        <v>380</v>
      </c>
      <c r="D29" t="s">
        <v>380</v>
      </c>
      <c r="E29" t="s">
        <v>380</v>
      </c>
      <c r="F29">
        <v>132</v>
      </c>
      <c r="G29" t="s">
        <v>380</v>
      </c>
      <c r="H29" t="s">
        <v>380</v>
      </c>
      <c r="I29" t="s">
        <v>380</v>
      </c>
      <c r="J29" t="s">
        <v>380</v>
      </c>
      <c r="K29" t="s">
        <v>535</v>
      </c>
      <c r="L29" t="s">
        <v>380</v>
      </c>
      <c r="M29" t="s">
        <v>380</v>
      </c>
      <c r="N29" t="s">
        <v>380</v>
      </c>
      <c r="O29" t="s">
        <v>380</v>
      </c>
      <c r="P29" t="s">
        <v>538</v>
      </c>
    </row>
    <row r="30" spans="1:16" x14ac:dyDescent="0.2">
      <c r="A30">
        <v>60</v>
      </c>
      <c r="B30" t="s">
        <v>380</v>
      </c>
      <c r="C30" t="s">
        <v>380</v>
      </c>
      <c r="D30" t="s">
        <v>380</v>
      </c>
      <c r="E30" t="s">
        <v>380</v>
      </c>
      <c r="F30">
        <v>51</v>
      </c>
      <c r="G30" t="s">
        <v>380</v>
      </c>
      <c r="H30" t="s">
        <v>380</v>
      </c>
      <c r="I30" t="s">
        <v>380</v>
      </c>
      <c r="J30" t="s">
        <v>380</v>
      </c>
      <c r="K30">
        <v>22</v>
      </c>
      <c r="L30" t="s">
        <v>380</v>
      </c>
      <c r="M30" t="s">
        <v>380</v>
      </c>
      <c r="N30" t="s">
        <v>380</v>
      </c>
      <c r="O30" t="s">
        <v>380</v>
      </c>
      <c r="P30" t="s">
        <v>538</v>
      </c>
    </row>
    <row r="31" spans="1:16" x14ac:dyDescent="0.2">
      <c r="A31">
        <v>83</v>
      </c>
      <c r="B31">
        <v>-16</v>
      </c>
      <c r="C31">
        <v>-16.161616161600001</v>
      </c>
      <c r="D31">
        <v>-21</v>
      </c>
      <c r="E31">
        <v>-20.192307692300002</v>
      </c>
      <c r="F31">
        <v>83</v>
      </c>
      <c r="G31">
        <v>-16</v>
      </c>
      <c r="H31">
        <v>-16.161616161600001</v>
      </c>
      <c r="I31">
        <v>-21</v>
      </c>
      <c r="J31">
        <v>-20.192307692300002</v>
      </c>
      <c r="K31">
        <v>66</v>
      </c>
      <c r="L31">
        <v>-24</v>
      </c>
      <c r="M31">
        <v>-26.666666666699999</v>
      </c>
      <c r="N31">
        <v>-3</v>
      </c>
      <c r="O31">
        <v>-4.3478260869999996</v>
      </c>
      <c r="P31" t="s">
        <v>539</v>
      </c>
    </row>
    <row r="32" spans="1:16" x14ac:dyDescent="0.2">
      <c r="A32">
        <v>55</v>
      </c>
      <c r="B32" t="s">
        <v>380</v>
      </c>
      <c r="C32" t="s">
        <v>380</v>
      </c>
      <c r="D32" t="s">
        <v>380</v>
      </c>
      <c r="E32" t="s">
        <v>380</v>
      </c>
      <c r="F32">
        <v>55</v>
      </c>
      <c r="G32" t="s">
        <v>380</v>
      </c>
      <c r="H32" t="s">
        <v>380</v>
      </c>
      <c r="I32" t="s">
        <v>380</v>
      </c>
      <c r="J32" t="s">
        <v>380</v>
      </c>
      <c r="K32">
        <v>45</v>
      </c>
      <c r="L32" t="s">
        <v>380</v>
      </c>
      <c r="M32" t="s">
        <v>380</v>
      </c>
      <c r="N32" t="s">
        <v>380</v>
      </c>
      <c r="O32" t="s">
        <v>380</v>
      </c>
      <c r="P32" t="s">
        <v>539</v>
      </c>
    </row>
    <row r="33" spans="1:16" x14ac:dyDescent="0.2">
      <c r="A33">
        <v>18</v>
      </c>
      <c r="B33" t="s">
        <v>380</v>
      </c>
      <c r="C33" t="s">
        <v>380</v>
      </c>
      <c r="D33" t="s">
        <v>380</v>
      </c>
      <c r="E33" t="s">
        <v>380</v>
      </c>
      <c r="F33">
        <v>18</v>
      </c>
      <c r="G33" t="s">
        <v>380</v>
      </c>
      <c r="H33" t="s">
        <v>380</v>
      </c>
      <c r="I33" t="s">
        <v>380</v>
      </c>
      <c r="J33" t="s">
        <v>380</v>
      </c>
      <c r="K33" t="s">
        <v>535</v>
      </c>
      <c r="L33" t="s">
        <v>380</v>
      </c>
      <c r="M33" t="s">
        <v>380</v>
      </c>
      <c r="N33" t="s">
        <v>380</v>
      </c>
      <c r="O33" t="s">
        <v>380</v>
      </c>
      <c r="P33" t="s">
        <v>539</v>
      </c>
    </row>
    <row r="34" spans="1:16" x14ac:dyDescent="0.2">
      <c r="A34">
        <v>4</v>
      </c>
      <c r="B34" t="s">
        <v>380</v>
      </c>
      <c r="C34" t="s">
        <v>380</v>
      </c>
      <c r="D34" t="s">
        <v>380</v>
      </c>
      <c r="E34" t="s">
        <v>380</v>
      </c>
      <c r="F34">
        <v>4</v>
      </c>
      <c r="G34" t="s">
        <v>380</v>
      </c>
      <c r="H34" t="s">
        <v>380</v>
      </c>
      <c r="I34" t="s">
        <v>380</v>
      </c>
      <c r="J34" t="s">
        <v>380</v>
      </c>
      <c r="K34" t="s">
        <v>535</v>
      </c>
      <c r="L34" t="s">
        <v>380</v>
      </c>
      <c r="M34" t="s">
        <v>380</v>
      </c>
      <c r="N34" t="s">
        <v>380</v>
      </c>
      <c r="O34" t="s">
        <v>380</v>
      </c>
      <c r="P34" t="s">
        <v>539</v>
      </c>
    </row>
    <row r="35" spans="1:16" x14ac:dyDescent="0.2">
      <c r="A35" t="s">
        <v>535</v>
      </c>
      <c r="B35" t="s">
        <v>380</v>
      </c>
      <c r="C35" t="s">
        <v>380</v>
      </c>
      <c r="D35" t="s">
        <v>380</v>
      </c>
      <c r="E35" t="s">
        <v>380</v>
      </c>
      <c r="F35" t="s">
        <v>535</v>
      </c>
      <c r="G35" t="s">
        <v>380</v>
      </c>
      <c r="H35" t="s">
        <v>380</v>
      </c>
      <c r="I35" t="s">
        <v>380</v>
      </c>
      <c r="J35" t="s">
        <v>380</v>
      </c>
      <c r="K35" t="s">
        <v>535</v>
      </c>
      <c r="L35" t="s">
        <v>380</v>
      </c>
      <c r="M35" t="s">
        <v>380</v>
      </c>
      <c r="N35" t="s">
        <v>380</v>
      </c>
      <c r="O35" t="s">
        <v>380</v>
      </c>
      <c r="P35" t="s">
        <v>539</v>
      </c>
    </row>
    <row r="36" spans="1:16" x14ac:dyDescent="0.2">
      <c r="A36" t="s">
        <v>535</v>
      </c>
      <c r="B36" t="s">
        <v>380</v>
      </c>
      <c r="C36" t="s">
        <v>380</v>
      </c>
      <c r="D36" t="s">
        <v>380</v>
      </c>
      <c r="E36" t="s">
        <v>380</v>
      </c>
      <c r="F36" t="s">
        <v>535</v>
      </c>
      <c r="G36" t="s">
        <v>380</v>
      </c>
      <c r="H36" t="s">
        <v>380</v>
      </c>
      <c r="I36" t="s">
        <v>380</v>
      </c>
      <c r="J36" t="s">
        <v>380</v>
      </c>
      <c r="K36">
        <v>0</v>
      </c>
      <c r="L36" t="s">
        <v>380</v>
      </c>
      <c r="M36" t="s">
        <v>380</v>
      </c>
      <c r="N36" t="s">
        <v>380</v>
      </c>
      <c r="O36" t="s">
        <v>380</v>
      </c>
      <c r="P36" t="s">
        <v>539</v>
      </c>
    </row>
    <row r="37" spans="1:16" x14ac:dyDescent="0.2">
      <c r="A37">
        <v>0</v>
      </c>
      <c r="B37" t="s">
        <v>380</v>
      </c>
      <c r="C37" t="s">
        <v>380</v>
      </c>
      <c r="D37" t="s">
        <v>380</v>
      </c>
      <c r="E37" t="s">
        <v>380</v>
      </c>
      <c r="F37">
        <v>0</v>
      </c>
      <c r="G37" t="s">
        <v>380</v>
      </c>
      <c r="H37" t="s">
        <v>380</v>
      </c>
      <c r="I37" t="s">
        <v>380</v>
      </c>
      <c r="J37" t="s">
        <v>380</v>
      </c>
      <c r="K37">
        <v>0</v>
      </c>
      <c r="L37" t="s">
        <v>380</v>
      </c>
      <c r="M37" t="s">
        <v>380</v>
      </c>
      <c r="N37" t="s">
        <v>380</v>
      </c>
      <c r="O37" t="s">
        <v>380</v>
      </c>
      <c r="P37" t="s">
        <v>539</v>
      </c>
    </row>
    <row r="38" spans="1:16" x14ac:dyDescent="0.2">
      <c r="A38">
        <v>0</v>
      </c>
      <c r="B38" t="s">
        <v>380</v>
      </c>
      <c r="C38" t="s">
        <v>380</v>
      </c>
      <c r="D38" t="s">
        <v>380</v>
      </c>
      <c r="E38" t="s">
        <v>380</v>
      </c>
      <c r="F38">
        <v>0</v>
      </c>
      <c r="G38" t="s">
        <v>380</v>
      </c>
      <c r="H38" t="s">
        <v>380</v>
      </c>
      <c r="I38" t="s">
        <v>380</v>
      </c>
      <c r="J38" t="s">
        <v>380</v>
      </c>
      <c r="K38">
        <v>0</v>
      </c>
      <c r="L38" t="s">
        <v>380</v>
      </c>
      <c r="M38" t="s">
        <v>380</v>
      </c>
      <c r="N38" t="s">
        <v>380</v>
      </c>
      <c r="O38" t="s">
        <v>380</v>
      </c>
      <c r="P38" t="s">
        <v>539</v>
      </c>
    </row>
    <row r="39" spans="1:16" x14ac:dyDescent="0.2">
      <c r="A39" t="s">
        <v>535</v>
      </c>
      <c r="B39" t="s">
        <v>380</v>
      </c>
      <c r="C39" t="s">
        <v>380</v>
      </c>
      <c r="D39" t="s">
        <v>380</v>
      </c>
      <c r="E39" t="s">
        <v>380</v>
      </c>
      <c r="F39" t="s">
        <v>535</v>
      </c>
      <c r="G39" t="s">
        <v>380</v>
      </c>
      <c r="H39" t="s">
        <v>380</v>
      </c>
      <c r="I39" t="s">
        <v>380</v>
      </c>
      <c r="J39" t="s">
        <v>380</v>
      </c>
      <c r="K39" t="s">
        <v>535</v>
      </c>
      <c r="L39" t="s">
        <v>380</v>
      </c>
      <c r="M39" t="s">
        <v>380</v>
      </c>
      <c r="N39" t="s">
        <v>380</v>
      </c>
      <c r="O39" t="s">
        <v>380</v>
      </c>
      <c r="P39" t="s">
        <v>539</v>
      </c>
    </row>
    <row r="40" spans="1:16" x14ac:dyDescent="0.2">
      <c r="A40">
        <v>0</v>
      </c>
      <c r="B40" t="s">
        <v>380</v>
      </c>
      <c r="C40" t="s">
        <v>380</v>
      </c>
      <c r="D40" t="s">
        <v>380</v>
      </c>
      <c r="E40" t="s">
        <v>380</v>
      </c>
      <c r="F40">
        <v>0</v>
      </c>
      <c r="G40" t="s">
        <v>380</v>
      </c>
      <c r="H40" t="s">
        <v>380</v>
      </c>
      <c r="I40" t="s">
        <v>380</v>
      </c>
      <c r="J40" t="s">
        <v>380</v>
      </c>
      <c r="K40">
        <v>0</v>
      </c>
      <c r="L40" t="s">
        <v>380</v>
      </c>
      <c r="M40" t="s">
        <v>380</v>
      </c>
      <c r="N40" t="s">
        <v>380</v>
      </c>
      <c r="O40" t="s">
        <v>380</v>
      </c>
      <c r="P40" t="s">
        <v>539</v>
      </c>
    </row>
    <row r="41" spans="1:16" x14ac:dyDescent="0.2">
      <c r="A41">
        <v>0</v>
      </c>
      <c r="B41" t="s">
        <v>380</v>
      </c>
      <c r="C41" t="s">
        <v>380</v>
      </c>
      <c r="D41" t="s">
        <v>380</v>
      </c>
      <c r="E41" t="s">
        <v>380</v>
      </c>
      <c r="F41">
        <v>0</v>
      </c>
      <c r="G41" t="s">
        <v>380</v>
      </c>
      <c r="H41" t="s">
        <v>380</v>
      </c>
      <c r="I41" t="s">
        <v>380</v>
      </c>
      <c r="J41" t="s">
        <v>380</v>
      </c>
      <c r="K41">
        <v>0</v>
      </c>
      <c r="L41" t="s">
        <v>380</v>
      </c>
      <c r="M41" t="s">
        <v>380</v>
      </c>
      <c r="N41" t="s">
        <v>380</v>
      </c>
      <c r="O41" t="s">
        <v>380</v>
      </c>
      <c r="P41" t="s">
        <v>539</v>
      </c>
    </row>
    <row r="42" spans="1:16" x14ac:dyDescent="0.2">
      <c r="A42">
        <v>0</v>
      </c>
      <c r="B42" t="s">
        <v>380</v>
      </c>
      <c r="C42" t="s">
        <v>380</v>
      </c>
      <c r="D42" t="s">
        <v>380</v>
      </c>
      <c r="E42" t="s">
        <v>380</v>
      </c>
      <c r="F42">
        <v>0</v>
      </c>
      <c r="G42" t="s">
        <v>380</v>
      </c>
      <c r="H42" t="s">
        <v>380</v>
      </c>
      <c r="I42" t="s">
        <v>380</v>
      </c>
      <c r="J42" t="s">
        <v>380</v>
      </c>
      <c r="K42">
        <v>0</v>
      </c>
      <c r="L42" t="s">
        <v>380</v>
      </c>
      <c r="M42" t="s">
        <v>380</v>
      </c>
      <c r="N42" t="s">
        <v>380</v>
      </c>
      <c r="O42" t="s">
        <v>380</v>
      </c>
      <c r="P42" t="s">
        <v>539</v>
      </c>
    </row>
    <row r="43" spans="1:16" x14ac:dyDescent="0.2">
      <c r="A43">
        <v>0</v>
      </c>
      <c r="B43" t="s">
        <v>380</v>
      </c>
      <c r="C43" t="s">
        <v>380</v>
      </c>
      <c r="D43" t="s">
        <v>380</v>
      </c>
      <c r="E43" t="s">
        <v>380</v>
      </c>
      <c r="F43">
        <v>0</v>
      </c>
      <c r="G43" t="s">
        <v>380</v>
      </c>
      <c r="H43" t="s">
        <v>380</v>
      </c>
      <c r="I43" t="s">
        <v>380</v>
      </c>
      <c r="J43" t="s">
        <v>380</v>
      </c>
      <c r="K43">
        <v>0</v>
      </c>
      <c r="L43" t="s">
        <v>380</v>
      </c>
      <c r="M43" t="s">
        <v>380</v>
      </c>
      <c r="N43" t="s">
        <v>380</v>
      </c>
      <c r="O43" t="s">
        <v>380</v>
      </c>
      <c r="P43" t="s">
        <v>539</v>
      </c>
    </row>
    <row r="44" spans="1:16" x14ac:dyDescent="0.2">
      <c r="A44">
        <v>0</v>
      </c>
      <c r="B44" t="s">
        <v>380</v>
      </c>
      <c r="C44" t="s">
        <v>380</v>
      </c>
      <c r="D44" t="s">
        <v>380</v>
      </c>
      <c r="E44" t="s">
        <v>380</v>
      </c>
      <c r="F44">
        <v>0</v>
      </c>
      <c r="G44" t="s">
        <v>380</v>
      </c>
      <c r="H44" t="s">
        <v>380</v>
      </c>
      <c r="I44" t="s">
        <v>380</v>
      </c>
      <c r="J44" t="s">
        <v>380</v>
      </c>
      <c r="K44">
        <v>0</v>
      </c>
      <c r="L44" t="s">
        <v>380</v>
      </c>
      <c r="M44" t="s">
        <v>380</v>
      </c>
      <c r="N44" t="s">
        <v>380</v>
      </c>
      <c r="O44" t="s">
        <v>380</v>
      </c>
      <c r="P44" t="s">
        <v>539</v>
      </c>
    </row>
    <row r="45" spans="1:16" x14ac:dyDescent="0.2">
      <c r="A45">
        <v>6</v>
      </c>
      <c r="B45" t="s">
        <v>380</v>
      </c>
      <c r="C45" t="s">
        <v>380</v>
      </c>
      <c r="D45" t="s">
        <v>380</v>
      </c>
      <c r="E45" t="s">
        <v>380</v>
      </c>
      <c r="F45">
        <v>6</v>
      </c>
      <c r="G45" t="s">
        <v>380</v>
      </c>
      <c r="H45" t="s">
        <v>380</v>
      </c>
      <c r="I45" t="s">
        <v>380</v>
      </c>
      <c r="J45" t="s">
        <v>380</v>
      </c>
      <c r="K45">
        <v>5</v>
      </c>
      <c r="L45" t="s">
        <v>380</v>
      </c>
      <c r="M45" t="s">
        <v>380</v>
      </c>
      <c r="N45" t="s">
        <v>380</v>
      </c>
      <c r="O45" t="s">
        <v>380</v>
      </c>
      <c r="P45" t="s">
        <v>539</v>
      </c>
    </row>
    <row r="46" spans="1:16" x14ac:dyDescent="0.2">
      <c r="A46">
        <v>171</v>
      </c>
      <c r="B46">
        <v>-34</v>
      </c>
      <c r="C46">
        <v>-16.585365853700001</v>
      </c>
      <c r="D46">
        <v>-20</v>
      </c>
      <c r="E46">
        <v>-10.4712041885</v>
      </c>
      <c r="F46">
        <v>171</v>
      </c>
      <c r="G46">
        <v>-34</v>
      </c>
      <c r="H46">
        <v>-16.585365853700001</v>
      </c>
      <c r="I46">
        <v>-20</v>
      </c>
      <c r="J46">
        <v>-10.4712041885</v>
      </c>
      <c r="K46">
        <v>148</v>
      </c>
      <c r="L46">
        <v>-15</v>
      </c>
      <c r="M46">
        <v>-9.2024539877000002</v>
      </c>
      <c r="N46">
        <v>28</v>
      </c>
      <c r="O46">
        <v>23.333333333300001</v>
      </c>
      <c r="P46" t="s">
        <v>540</v>
      </c>
    </row>
    <row r="47" spans="1:16" x14ac:dyDescent="0.2">
      <c r="A47">
        <v>110</v>
      </c>
      <c r="B47" t="s">
        <v>380</v>
      </c>
      <c r="C47" t="s">
        <v>380</v>
      </c>
      <c r="D47" t="s">
        <v>380</v>
      </c>
      <c r="E47" t="s">
        <v>380</v>
      </c>
      <c r="F47">
        <v>110</v>
      </c>
      <c r="G47" t="s">
        <v>380</v>
      </c>
      <c r="H47" t="s">
        <v>380</v>
      </c>
      <c r="I47" t="s">
        <v>380</v>
      </c>
      <c r="J47" t="s">
        <v>380</v>
      </c>
      <c r="K47">
        <v>100</v>
      </c>
      <c r="L47" t="s">
        <v>380</v>
      </c>
      <c r="M47" t="s">
        <v>380</v>
      </c>
      <c r="N47" t="s">
        <v>380</v>
      </c>
      <c r="O47" t="s">
        <v>380</v>
      </c>
      <c r="P47" t="s">
        <v>540</v>
      </c>
    </row>
    <row r="48" spans="1:16" x14ac:dyDescent="0.2">
      <c r="A48">
        <v>29</v>
      </c>
      <c r="B48" t="s">
        <v>380</v>
      </c>
      <c r="C48" t="s">
        <v>380</v>
      </c>
      <c r="D48" t="s">
        <v>380</v>
      </c>
      <c r="E48" t="s">
        <v>380</v>
      </c>
      <c r="F48">
        <v>29</v>
      </c>
      <c r="G48" t="s">
        <v>380</v>
      </c>
      <c r="H48" t="s">
        <v>380</v>
      </c>
      <c r="I48" t="s">
        <v>380</v>
      </c>
      <c r="J48" t="s">
        <v>380</v>
      </c>
      <c r="K48" t="s">
        <v>535</v>
      </c>
      <c r="L48" t="s">
        <v>380</v>
      </c>
      <c r="M48" t="s">
        <v>380</v>
      </c>
      <c r="N48" t="s">
        <v>380</v>
      </c>
      <c r="O48" t="s">
        <v>380</v>
      </c>
      <c r="P48" t="s">
        <v>540</v>
      </c>
    </row>
    <row r="49" spans="1:16" x14ac:dyDescent="0.2">
      <c r="A49">
        <v>18</v>
      </c>
      <c r="B49" t="s">
        <v>380</v>
      </c>
      <c r="C49" t="s">
        <v>380</v>
      </c>
      <c r="D49" t="s">
        <v>380</v>
      </c>
      <c r="E49" t="s">
        <v>380</v>
      </c>
      <c r="F49">
        <v>18</v>
      </c>
      <c r="G49" t="s">
        <v>380</v>
      </c>
      <c r="H49" t="s">
        <v>380</v>
      </c>
      <c r="I49" t="s">
        <v>380</v>
      </c>
      <c r="J49" t="s">
        <v>380</v>
      </c>
      <c r="K49" t="s">
        <v>535</v>
      </c>
      <c r="L49" t="s">
        <v>380</v>
      </c>
      <c r="M49" t="s">
        <v>380</v>
      </c>
      <c r="N49" t="s">
        <v>380</v>
      </c>
      <c r="O49" t="s">
        <v>380</v>
      </c>
      <c r="P49" t="s">
        <v>540</v>
      </c>
    </row>
    <row r="50" spans="1:16" x14ac:dyDescent="0.2">
      <c r="A50" t="s">
        <v>535</v>
      </c>
      <c r="B50" t="s">
        <v>380</v>
      </c>
      <c r="C50" t="s">
        <v>380</v>
      </c>
      <c r="D50" t="s">
        <v>380</v>
      </c>
      <c r="E50" t="s">
        <v>380</v>
      </c>
      <c r="F50" t="s">
        <v>535</v>
      </c>
      <c r="G50" t="s">
        <v>380</v>
      </c>
      <c r="H50" t="s">
        <v>380</v>
      </c>
      <c r="I50" t="s">
        <v>380</v>
      </c>
      <c r="J50" t="s">
        <v>380</v>
      </c>
      <c r="K50" t="s">
        <v>535</v>
      </c>
      <c r="L50" t="s">
        <v>380</v>
      </c>
      <c r="M50" t="s">
        <v>380</v>
      </c>
      <c r="N50" t="s">
        <v>380</v>
      </c>
      <c r="O50" t="s">
        <v>380</v>
      </c>
      <c r="P50" t="s">
        <v>540</v>
      </c>
    </row>
    <row r="51" spans="1:16" x14ac:dyDescent="0.2">
      <c r="A51" t="s">
        <v>535</v>
      </c>
      <c r="B51" t="s">
        <v>380</v>
      </c>
      <c r="C51" t="s">
        <v>380</v>
      </c>
      <c r="D51" t="s">
        <v>380</v>
      </c>
      <c r="E51" t="s">
        <v>380</v>
      </c>
      <c r="F51" t="s">
        <v>535</v>
      </c>
      <c r="G51" t="s">
        <v>380</v>
      </c>
      <c r="H51" t="s">
        <v>380</v>
      </c>
      <c r="I51" t="s">
        <v>380</v>
      </c>
      <c r="J51" t="s">
        <v>380</v>
      </c>
      <c r="K51">
        <v>6</v>
      </c>
      <c r="L51" t="s">
        <v>380</v>
      </c>
      <c r="M51" t="s">
        <v>380</v>
      </c>
      <c r="N51" t="s">
        <v>380</v>
      </c>
      <c r="O51" t="s">
        <v>380</v>
      </c>
      <c r="P51" t="s">
        <v>540</v>
      </c>
    </row>
    <row r="52" spans="1:16" x14ac:dyDescent="0.2">
      <c r="A52">
        <v>0</v>
      </c>
      <c r="B52" t="s">
        <v>380</v>
      </c>
      <c r="C52" t="s">
        <v>380</v>
      </c>
      <c r="D52" t="s">
        <v>380</v>
      </c>
      <c r="E52" t="s">
        <v>380</v>
      </c>
      <c r="F52">
        <v>0</v>
      </c>
      <c r="G52" t="s">
        <v>380</v>
      </c>
      <c r="H52" t="s">
        <v>380</v>
      </c>
      <c r="I52" t="s">
        <v>380</v>
      </c>
      <c r="J52" t="s">
        <v>380</v>
      </c>
      <c r="K52">
        <v>0</v>
      </c>
      <c r="L52" t="s">
        <v>380</v>
      </c>
      <c r="M52" t="s">
        <v>380</v>
      </c>
      <c r="N52" t="s">
        <v>380</v>
      </c>
      <c r="O52" t="s">
        <v>380</v>
      </c>
      <c r="P52" t="s">
        <v>540</v>
      </c>
    </row>
    <row r="53" spans="1:16" x14ac:dyDescent="0.2">
      <c r="A53" t="s">
        <v>535</v>
      </c>
      <c r="B53" t="s">
        <v>380</v>
      </c>
      <c r="C53" t="s">
        <v>380</v>
      </c>
      <c r="D53" t="s">
        <v>380</v>
      </c>
      <c r="E53" t="s">
        <v>380</v>
      </c>
      <c r="F53" t="s">
        <v>535</v>
      </c>
      <c r="G53" t="s">
        <v>380</v>
      </c>
      <c r="H53" t="s">
        <v>380</v>
      </c>
      <c r="I53" t="s">
        <v>380</v>
      </c>
      <c r="J53" t="s">
        <v>380</v>
      </c>
      <c r="K53" t="s">
        <v>535</v>
      </c>
      <c r="L53" t="s">
        <v>380</v>
      </c>
      <c r="M53" t="s">
        <v>380</v>
      </c>
      <c r="N53" t="s">
        <v>380</v>
      </c>
      <c r="O53" t="s">
        <v>380</v>
      </c>
      <c r="P53" t="s">
        <v>540</v>
      </c>
    </row>
    <row r="54" spans="1:16" x14ac:dyDescent="0.2">
      <c r="A54" t="s">
        <v>535</v>
      </c>
      <c r="B54" t="s">
        <v>380</v>
      </c>
      <c r="C54" t="s">
        <v>380</v>
      </c>
      <c r="D54" t="s">
        <v>380</v>
      </c>
      <c r="E54" t="s">
        <v>380</v>
      </c>
      <c r="F54" t="s">
        <v>535</v>
      </c>
      <c r="G54" t="s">
        <v>380</v>
      </c>
      <c r="H54" t="s">
        <v>380</v>
      </c>
      <c r="I54" t="s">
        <v>380</v>
      </c>
      <c r="J54" t="s">
        <v>380</v>
      </c>
      <c r="K54" t="s">
        <v>535</v>
      </c>
      <c r="L54" t="s">
        <v>380</v>
      </c>
      <c r="M54" t="s">
        <v>380</v>
      </c>
      <c r="N54" t="s">
        <v>380</v>
      </c>
      <c r="O54" t="s">
        <v>380</v>
      </c>
      <c r="P54" t="s">
        <v>540</v>
      </c>
    </row>
    <row r="55" spans="1:16" x14ac:dyDescent="0.2">
      <c r="A55">
        <v>0</v>
      </c>
      <c r="B55" t="s">
        <v>380</v>
      </c>
      <c r="C55" t="s">
        <v>380</v>
      </c>
      <c r="D55" t="s">
        <v>380</v>
      </c>
      <c r="E55" t="s">
        <v>380</v>
      </c>
      <c r="F55">
        <v>0</v>
      </c>
      <c r="G55" t="s">
        <v>380</v>
      </c>
      <c r="H55" t="s">
        <v>380</v>
      </c>
      <c r="I55" t="s">
        <v>380</v>
      </c>
      <c r="J55" t="s">
        <v>380</v>
      </c>
      <c r="K55">
        <v>0</v>
      </c>
      <c r="L55" t="s">
        <v>380</v>
      </c>
      <c r="M55" t="s">
        <v>380</v>
      </c>
      <c r="N55" t="s">
        <v>380</v>
      </c>
      <c r="O55" t="s">
        <v>380</v>
      </c>
      <c r="P55" t="s">
        <v>540</v>
      </c>
    </row>
    <row r="56" spans="1:16" x14ac:dyDescent="0.2">
      <c r="A56">
        <v>0</v>
      </c>
      <c r="B56" t="s">
        <v>380</v>
      </c>
      <c r="C56" t="s">
        <v>380</v>
      </c>
      <c r="D56" t="s">
        <v>380</v>
      </c>
      <c r="E56" t="s">
        <v>380</v>
      </c>
      <c r="F56">
        <v>0</v>
      </c>
      <c r="G56" t="s">
        <v>380</v>
      </c>
      <c r="H56" t="s">
        <v>380</v>
      </c>
      <c r="I56" t="s">
        <v>380</v>
      </c>
      <c r="J56" t="s">
        <v>380</v>
      </c>
      <c r="K56">
        <v>0</v>
      </c>
      <c r="L56" t="s">
        <v>380</v>
      </c>
      <c r="M56" t="s">
        <v>380</v>
      </c>
      <c r="N56" t="s">
        <v>380</v>
      </c>
      <c r="O56" t="s">
        <v>380</v>
      </c>
      <c r="P56" t="s">
        <v>540</v>
      </c>
    </row>
    <row r="57" spans="1:16" x14ac:dyDescent="0.2">
      <c r="A57">
        <v>0</v>
      </c>
      <c r="B57" t="s">
        <v>380</v>
      </c>
      <c r="C57" t="s">
        <v>380</v>
      </c>
      <c r="D57" t="s">
        <v>380</v>
      </c>
      <c r="E57" t="s">
        <v>380</v>
      </c>
      <c r="F57">
        <v>0</v>
      </c>
      <c r="G57" t="s">
        <v>380</v>
      </c>
      <c r="H57" t="s">
        <v>380</v>
      </c>
      <c r="I57" t="s">
        <v>380</v>
      </c>
      <c r="J57" t="s">
        <v>380</v>
      </c>
      <c r="K57">
        <v>0</v>
      </c>
      <c r="L57" t="s">
        <v>380</v>
      </c>
      <c r="M57" t="s">
        <v>380</v>
      </c>
      <c r="N57" t="s">
        <v>380</v>
      </c>
      <c r="O57" t="s">
        <v>380</v>
      </c>
      <c r="P57" t="s">
        <v>540</v>
      </c>
    </row>
    <row r="58" spans="1:16" x14ac:dyDescent="0.2">
      <c r="A58" t="s">
        <v>535</v>
      </c>
      <c r="B58" t="s">
        <v>380</v>
      </c>
      <c r="C58" t="s">
        <v>380</v>
      </c>
      <c r="D58" t="s">
        <v>380</v>
      </c>
      <c r="E58" t="s">
        <v>380</v>
      </c>
      <c r="F58" t="s">
        <v>535</v>
      </c>
      <c r="G58" t="s">
        <v>380</v>
      </c>
      <c r="H58" t="s">
        <v>380</v>
      </c>
      <c r="I58" t="s">
        <v>380</v>
      </c>
      <c r="J58" t="s">
        <v>380</v>
      </c>
      <c r="K58" t="s">
        <v>535</v>
      </c>
      <c r="L58" t="s">
        <v>380</v>
      </c>
      <c r="M58" t="s">
        <v>380</v>
      </c>
      <c r="N58" t="s">
        <v>380</v>
      </c>
      <c r="O58" t="s">
        <v>380</v>
      </c>
      <c r="P58" t="s">
        <v>540</v>
      </c>
    </row>
    <row r="59" spans="1:16" x14ac:dyDescent="0.2">
      <c r="A59" t="s">
        <v>535</v>
      </c>
      <c r="B59" t="s">
        <v>380</v>
      </c>
      <c r="C59" t="s">
        <v>380</v>
      </c>
      <c r="D59" t="s">
        <v>380</v>
      </c>
      <c r="E59" t="s">
        <v>380</v>
      </c>
      <c r="F59" t="s">
        <v>535</v>
      </c>
      <c r="G59" t="s">
        <v>380</v>
      </c>
      <c r="H59" t="s">
        <v>380</v>
      </c>
      <c r="I59" t="s">
        <v>380</v>
      </c>
      <c r="J59" t="s">
        <v>380</v>
      </c>
      <c r="K59">
        <v>0</v>
      </c>
      <c r="L59" t="s">
        <v>380</v>
      </c>
      <c r="M59" t="s">
        <v>380</v>
      </c>
      <c r="N59" t="s">
        <v>380</v>
      </c>
      <c r="O59" t="s">
        <v>380</v>
      </c>
      <c r="P59" t="s">
        <v>540</v>
      </c>
    </row>
    <row r="60" spans="1:16" x14ac:dyDescent="0.2">
      <c r="A60">
        <v>8</v>
      </c>
      <c r="B60" t="s">
        <v>380</v>
      </c>
      <c r="C60" t="s">
        <v>380</v>
      </c>
      <c r="D60" t="s">
        <v>380</v>
      </c>
      <c r="E60" t="s">
        <v>380</v>
      </c>
      <c r="F60">
        <v>8</v>
      </c>
      <c r="G60" t="s">
        <v>380</v>
      </c>
      <c r="H60" t="s">
        <v>380</v>
      </c>
      <c r="I60" t="s">
        <v>380</v>
      </c>
      <c r="J60" t="s">
        <v>380</v>
      </c>
      <c r="K60">
        <v>8</v>
      </c>
      <c r="L60" t="s">
        <v>380</v>
      </c>
      <c r="M60" t="s">
        <v>380</v>
      </c>
      <c r="N60" t="s">
        <v>380</v>
      </c>
      <c r="O60" t="s">
        <v>380</v>
      </c>
      <c r="P60" t="s">
        <v>540</v>
      </c>
    </row>
    <row r="61" spans="1:16" x14ac:dyDescent="0.2">
      <c r="A61">
        <v>991</v>
      </c>
      <c r="B61">
        <v>-112</v>
      </c>
      <c r="C61">
        <v>-10.154125113299999</v>
      </c>
      <c r="D61">
        <v>-142</v>
      </c>
      <c r="E61">
        <v>-12.53309797</v>
      </c>
      <c r="F61">
        <v>972</v>
      </c>
      <c r="G61">
        <v>-118</v>
      </c>
      <c r="H61">
        <v>-10.8256880734</v>
      </c>
      <c r="I61">
        <v>-147</v>
      </c>
      <c r="J61">
        <v>-13.1367292225</v>
      </c>
      <c r="K61">
        <v>688</v>
      </c>
      <c r="L61">
        <v>-88</v>
      </c>
      <c r="M61">
        <v>-11.3402061856</v>
      </c>
      <c r="N61">
        <v>-29</v>
      </c>
      <c r="O61">
        <v>-4.0446304045000003</v>
      </c>
      <c r="P61" t="s">
        <v>541</v>
      </c>
    </row>
    <row r="62" spans="1:16" x14ac:dyDescent="0.2">
      <c r="A62">
        <v>626</v>
      </c>
      <c r="B62" t="s">
        <v>380</v>
      </c>
      <c r="C62" t="s">
        <v>380</v>
      </c>
      <c r="D62" t="s">
        <v>380</v>
      </c>
      <c r="E62" t="s">
        <v>380</v>
      </c>
      <c r="F62">
        <v>626</v>
      </c>
      <c r="G62" t="s">
        <v>380</v>
      </c>
      <c r="H62" t="s">
        <v>380</v>
      </c>
      <c r="I62" t="s">
        <v>380</v>
      </c>
      <c r="J62" t="s">
        <v>380</v>
      </c>
      <c r="K62">
        <v>445</v>
      </c>
      <c r="L62" t="s">
        <v>380</v>
      </c>
      <c r="M62" t="s">
        <v>380</v>
      </c>
      <c r="N62" t="s">
        <v>380</v>
      </c>
      <c r="O62" t="s">
        <v>380</v>
      </c>
      <c r="P62" t="s">
        <v>541</v>
      </c>
    </row>
    <row r="63" spans="1:16" x14ac:dyDescent="0.2">
      <c r="A63">
        <v>190</v>
      </c>
      <c r="B63" t="s">
        <v>380</v>
      </c>
      <c r="C63" t="s">
        <v>380</v>
      </c>
      <c r="D63" t="s">
        <v>380</v>
      </c>
      <c r="E63" t="s">
        <v>380</v>
      </c>
      <c r="F63">
        <v>190</v>
      </c>
      <c r="G63" t="s">
        <v>380</v>
      </c>
      <c r="H63" t="s">
        <v>380</v>
      </c>
      <c r="I63" t="s">
        <v>380</v>
      </c>
      <c r="J63" t="s">
        <v>380</v>
      </c>
      <c r="K63">
        <v>150</v>
      </c>
      <c r="L63" t="s">
        <v>380</v>
      </c>
      <c r="M63" t="s">
        <v>380</v>
      </c>
      <c r="N63" t="s">
        <v>380</v>
      </c>
      <c r="O63" t="s">
        <v>380</v>
      </c>
      <c r="P63" t="s">
        <v>541</v>
      </c>
    </row>
    <row r="64" spans="1:16" x14ac:dyDescent="0.2">
      <c r="A64">
        <v>92</v>
      </c>
      <c r="B64" t="s">
        <v>380</v>
      </c>
      <c r="C64" t="s">
        <v>380</v>
      </c>
      <c r="D64" t="s">
        <v>380</v>
      </c>
      <c r="E64" t="s">
        <v>380</v>
      </c>
      <c r="F64">
        <v>92</v>
      </c>
      <c r="G64" t="s">
        <v>380</v>
      </c>
      <c r="H64" t="s">
        <v>380</v>
      </c>
      <c r="I64" t="s">
        <v>380</v>
      </c>
      <c r="J64" t="s">
        <v>380</v>
      </c>
      <c r="K64">
        <v>58</v>
      </c>
      <c r="L64" t="s">
        <v>380</v>
      </c>
      <c r="M64" t="s">
        <v>380</v>
      </c>
      <c r="N64" t="s">
        <v>380</v>
      </c>
      <c r="O64" t="s">
        <v>380</v>
      </c>
      <c r="P64" t="s">
        <v>541</v>
      </c>
    </row>
    <row r="65" spans="1:16" x14ac:dyDescent="0.2">
      <c r="A65">
        <v>42</v>
      </c>
      <c r="B65" t="s">
        <v>380</v>
      </c>
      <c r="C65" t="s">
        <v>380</v>
      </c>
      <c r="D65" t="s">
        <v>380</v>
      </c>
      <c r="E65" t="s">
        <v>380</v>
      </c>
      <c r="F65">
        <v>42</v>
      </c>
      <c r="G65" t="s">
        <v>380</v>
      </c>
      <c r="H65" t="s">
        <v>380</v>
      </c>
      <c r="I65" t="s">
        <v>380</v>
      </c>
      <c r="J65" t="s">
        <v>380</v>
      </c>
      <c r="K65">
        <v>23</v>
      </c>
      <c r="L65" t="s">
        <v>380</v>
      </c>
      <c r="M65" t="s">
        <v>380</v>
      </c>
      <c r="N65" t="s">
        <v>380</v>
      </c>
      <c r="O65" t="s">
        <v>380</v>
      </c>
      <c r="P65" t="s">
        <v>541</v>
      </c>
    </row>
    <row r="66" spans="1:16" x14ac:dyDescent="0.2">
      <c r="A66">
        <v>27</v>
      </c>
      <c r="B66" t="s">
        <v>380</v>
      </c>
      <c r="C66" t="s">
        <v>380</v>
      </c>
      <c r="D66" t="s">
        <v>380</v>
      </c>
      <c r="E66" t="s">
        <v>380</v>
      </c>
      <c r="F66">
        <v>27</v>
      </c>
      <c r="G66" t="s">
        <v>380</v>
      </c>
      <c r="H66" t="s">
        <v>380</v>
      </c>
      <c r="I66" t="s">
        <v>380</v>
      </c>
      <c r="J66" t="s">
        <v>380</v>
      </c>
      <c r="K66">
        <v>19</v>
      </c>
      <c r="L66" t="s">
        <v>380</v>
      </c>
      <c r="M66" t="s">
        <v>380</v>
      </c>
      <c r="N66" t="s">
        <v>380</v>
      </c>
      <c r="O66" t="s">
        <v>380</v>
      </c>
      <c r="P66" t="s">
        <v>541</v>
      </c>
    </row>
    <row r="67" spans="1:16" x14ac:dyDescent="0.2">
      <c r="A67">
        <v>4</v>
      </c>
      <c r="B67" t="s">
        <v>380</v>
      </c>
      <c r="C67" t="s">
        <v>380</v>
      </c>
      <c r="D67" t="s">
        <v>380</v>
      </c>
      <c r="E67" t="s">
        <v>380</v>
      </c>
      <c r="F67">
        <v>4</v>
      </c>
      <c r="G67" t="s">
        <v>380</v>
      </c>
      <c r="H67" t="s">
        <v>380</v>
      </c>
      <c r="I67" t="s">
        <v>380</v>
      </c>
      <c r="J67" t="s">
        <v>380</v>
      </c>
      <c r="K67" t="s">
        <v>535</v>
      </c>
      <c r="L67" t="s">
        <v>380</v>
      </c>
      <c r="M67" t="s">
        <v>380</v>
      </c>
      <c r="N67" t="s">
        <v>380</v>
      </c>
      <c r="O67" t="s">
        <v>380</v>
      </c>
      <c r="P67" t="s">
        <v>541</v>
      </c>
    </row>
    <row r="68" spans="1:16" x14ac:dyDescent="0.2">
      <c r="A68" t="s">
        <v>535</v>
      </c>
      <c r="B68" t="s">
        <v>380</v>
      </c>
      <c r="C68" t="s">
        <v>380</v>
      </c>
      <c r="D68" t="s">
        <v>380</v>
      </c>
      <c r="E68" t="s">
        <v>380</v>
      </c>
      <c r="F68" t="s">
        <v>535</v>
      </c>
      <c r="G68" t="s">
        <v>380</v>
      </c>
      <c r="H68" t="s">
        <v>380</v>
      </c>
      <c r="I68" t="s">
        <v>380</v>
      </c>
      <c r="J68" t="s">
        <v>380</v>
      </c>
      <c r="K68" t="s">
        <v>535</v>
      </c>
      <c r="L68" t="s">
        <v>380</v>
      </c>
      <c r="M68" t="s">
        <v>380</v>
      </c>
      <c r="N68" t="s">
        <v>380</v>
      </c>
      <c r="O68" t="s">
        <v>380</v>
      </c>
      <c r="P68" t="s">
        <v>541</v>
      </c>
    </row>
    <row r="69" spans="1:16" x14ac:dyDescent="0.2">
      <c r="A69">
        <v>6</v>
      </c>
      <c r="B69" t="s">
        <v>380</v>
      </c>
      <c r="C69" t="s">
        <v>380</v>
      </c>
      <c r="D69" t="s">
        <v>380</v>
      </c>
      <c r="E69" t="s">
        <v>380</v>
      </c>
      <c r="F69">
        <v>6</v>
      </c>
      <c r="G69" t="s">
        <v>380</v>
      </c>
      <c r="H69" t="s">
        <v>380</v>
      </c>
      <c r="I69" t="s">
        <v>380</v>
      </c>
      <c r="J69" t="s">
        <v>380</v>
      </c>
      <c r="K69" t="s">
        <v>535</v>
      </c>
      <c r="L69" t="s">
        <v>380</v>
      </c>
      <c r="M69" t="s">
        <v>380</v>
      </c>
      <c r="N69" t="s">
        <v>380</v>
      </c>
      <c r="O69" t="s">
        <v>380</v>
      </c>
      <c r="P69" t="s">
        <v>541</v>
      </c>
    </row>
    <row r="70" spans="1:16" x14ac:dyDescent="0.2">
      <c r="A70" t="s">
        <v>535</v>
      </c>
      <c r="B70" t="s">
        <v>380</v>
      </c>
      <c r="C70" t="s">
        <v>380</v>
      </c>
      <c r="D70" t="s">
        <v>380</v>
      </c>
      <c r="E70" t="s">
        <v>380</v>
      </c>
      <c r="F70" t="s">
        <v>535</v>
      </c>
      <c r="G70" t="s">
        <v>380</v>
      </c>
      <c r="H70" t="s">
        <v>380</v>
      </c>
      <c r="I70" t="s">
        <v>380</v>
      </c>
      <c r="J70" t="s">
        <v>380</v>
      </c>
      <c r="K70" t="s">
        <v>535</v>
      </c>
      <c r="L70" t="s">
        <v>380</v>
      </c>
      <c r="M70" t="s">
        <v>380</v>
      </c>
      <c r="N70" t="s">
        <v>380</v>
      </c>
      <c r="O70" t="s">
        <v>380</v>
      </c>
      <c r="P70" t="s">
        <v>541</v>
      </c>
    </row>
    <row r="71" spans="1:16" x14ac:dyDescent="0.2">
      <c r="A71">
        <v>0</v>
      </c>
      <c r="B71" t="s">
        <v>380</v>
      </c>
      <c r="C71" t="s">
        <v>380</v>
      </c>
      <c r="D71" t="s">
        <v>380</v>
      </c>
      <c r="E71" t="s">
        <v>380</v>
      </c>
      <c r="F71">
        <v>0</v>
      </c>
      <c r="G71" t="s">
        <v>380</v>
      </c>
      <c r="H71" t="s">
        <v>380</v>
      </c>
      <c r="I71" t="s">
        <v>380</v>
      </c>
      <c r="J71" t="s">
        <v>380</v>
      </c>
      <c r="K71">
        <v>0</v>
      </c>
      <c r="L71" t="s">
        <v>380</v>
      </c>
      <c r="M71" t="s">
        <v>380</v>
      </c>
      <c r="N71" t="s">
        <v>380</v>
      </c>
      <c r="O71" t="s">
        <v>380</v>
      </c>
      <c r="P71" t="s">
        <v>541</v>
      </c>
    </row>
    <row r="72" spans="1:16" x14ac:dyDescent="0.2">
      <c r="A72">
        <v>8</v>
      </c>
      <c r="B72" t="s">
        <v>380</v>
      </c>
      <c r="C72" t="s">
        <v>380</v>
      </c>
      <c r="D72" t="s">
        <v>380</v>
      </c>
      <c r="E72" t="s">
        <v>380</v>
      </c>
      <c r="F72">
        <v>8</v>
      </c>
      <c r="G72" t="s">
        <v>380</v>
      </c>
      <c r="H72" t="s">
        <v>380</v>
      </c>
      <c r="I72" t="s">
        <v>380</v>
      </c>
      <c r="J72" t="s">
        <v>380</v>
      </c>
      <c r="K72">
        <v>7</v>
      </c>
      <c r="L72" t="s">
        <v>380</v>
      </c>
      <c r="M72" t="s">
        <v>380</v>
      </c>
      <c r="N72" t="s">
        <v>380</v>
      </c>
      <c r="O72" t="s">
        <v>380</v>
      </c>
      <c r="P72" t="s">
        <v>541</v>
      </c>
    </row>
    <row r="73" spans="1:16" x14ac:dyDescent="0.2">
      <c r="A73" t="s">
        <v>535</v>
      </c>
      <c r="B73" t="s">
        <v>380</v>
      </c>
      <c r="C73" t="s">
        <v>380</v>
      </c>
      <c r="D73" t="s">
        <v>380</v>
      </c>
      <c r="E73" t="s">
        <v>380</v>
      </c>
      <c r="F73" t="s">
        <v>535</v>
      </c>
      <c r="G73" t="s">
        <v>380</v>
      </c>
      <c r="H73" t="s">
        <v>380</v>
      </c>
      <c r="I73" t="s">
        <v>380</v>
      </c>
      <c r="J73" t="s">
        <v>380</v>
      </c>
      <c r="K73" t="s">
        <v>535</v>
      </c>
      <c r="L73" t="s">
        <v>380</v>
      </c>
      <c r="M73" t="s">
        <v>380</v>
      </c>
      <c r="N73" t="s">
        <v>380</v>
      </c>
      <c r="O73" t="s">
        <v>380</v>
      </c>
      <c r="P73" t="s">
        <v>541</v>
      </c>
    </row>
    <row r="74" spans="1:16" x14ac:dyDescent="0.2">
      <c r="A74" t="s">
        <v>535</v>
      </c>
      <c r="B74" t="s">
        <v>380</v>
      </c>
      <c r="C74" t="s">
        <v>380</v>
      </c>
      <c r="D74" t="s">
        <v>380</v>
      </c>
      <c r="E74" t="s">
        <v>380</v>
      </c>
      <c r="F74" t="s">
        <v>535</v>
      </c>
      <c r="G74" t="s">
        <v>380</v>
      </c>
      <c r="H74" t="s">
        <v>380</v>
      </c>
      <c r="I74" t="s">
        <v>380</v>
      </c>
      <c r="J74" t="s">
        <v>380</v>
      </c>
      <c r="K74" t="s">
        <v>535</v>
      </c>
      <c r="L74" t="s">
        <v>380</v>
      </c>
      <c r="M74" t="s">
        <v>380</v>
      </c>
      <c r="N74" t="s">
        <v>380</v>
      </c>
      <c r="O74" t="s">
        <v>380</v>
      </c>
      <c r="P74" t="s">
        <v>541</v>
      </c>
    </row>
    <row r="75" spans="1:16" x14ac:dyDescent="0.2">
      <c r="A75">
        <v>53</v>
      </c>
      <c r="B75" t="s">
        <v>380</v>
      </c>
      <c r="C75" t="s">
        <v>380</v>
      </c>
      <c r="D75" t="s">
        <v>380</v>
      </c>
      <c r="E75" t="s">
        <v>380</v>
      </c>
      <c r="F75">
        <v>34</v>
      </c>
      <c r="G75" t="s">
        <v>380</v>
      </c>
      <c r="H75" t="s">
        <v>380</v>
      </c>
      <c r="I75" t="s">
        <v>380</v>
      </c>
      <c r="J75" t="s">
        <v>380</v>
      </c>
      <c r="K75">
        <v>23</v>
      </c>
      <c r="L75" t="s">
        <v>380</v>
      </c>
      <c r="M75" t="s">
        <v>380</v>
      </c>
      <c r="N75" t="s">
        <v>380</v>
      </c>
      <c r="O75" t="s">
        <v>380</v>
      </c>
      <c r="P75" t="s">
        <v>541</v>
      </c>
    </row>
    <row r="77" spans="1:16" x14ac:dyDescent="0.2">
      <c r="B77" t="s">
        <v>380</v>
      </c>
      <c r="C77" t="s">
        <v>380</v>
      </c>
      <c r="D77" t="s">
        <v>380</v>
      </c>
      <c r="E77" t="s">
        <v>380</v>
      </c>
      <c r="G77" t="s">
        <v>380</v>
      </c>
      <c r="H77" t="s">
        <v>380</v>
      </c>
      <c r="I77" t="s">
        <v>380</v>
      </c>
      <c r="J77" t="s">
        <v>380</v>
      </c>
      <c r="L77" t="s">
        <v>380</v>
      </c>
      <c r="M77" t="s">
        <v>380</v>
      </c>
      <c r="N77" t="s">
        <v>380</v>
      </c>
      <c r="O77" t="s">
        <v>380</v>
      </c>
    </row>
    <row r="78" spans="1:16" x14ac:dyDescent="0.2">
      <c r="B78" t="s">
        <v>380</v>
      </c>
      <c r="C78" t="s">
        <v>380</v>
      </c>
      <c r="D78" t="s">
        <v>380</v>
      </c>
      <c r="E78" t="s">
        <v>380</v>
      </c>
      <c r="G78" t="s">
        <v>380</v>
      </c>
      <c r="H78" t="s">
        <v>380</v>
      </c>
      <c r="I78" t="s">
        <v>380</v>
      </c>
      <c r="J78" t="s">
        <v>380</v>
      </c>
      <c r="L78" t="s">
        <v>380</v>
      </c>
      <c r="M78" t="s">
        <v>380</v>
      </c>
      <c r="N78" t="s">
        <v>380</v>
      </c>
      <c r="O78" t="s">
        <v>380</v>
      </c>
    </row>
    <row r="79" spans="1:16" x14ac:dyDescent="0.2">
      <c r="B79" t="s">
        <v>380</v>
      </c>
      <c r="C79" t="s">
        <v>380</v>
      </c>
      <c r="D79" t="s">
        <v>380</v>
      </c>
      <c r="E79" t="s">
        <v>380</v>
      </c>
      <c r="G79" t="s">
        <v>380</v>
      </c>
      <c r="H79" t="s">
        <v>380</v>
      </c>
      <c r="I79" t="s">
        <v>380</v>
      </c>
      <c r="J79" t="s">
        <v>380</v>
      </c>
      <c r="L79" t="s">
        <v>380</v>
      </c>
      <c r="M79" t="s">
        <v>380</v>
      </c>
      <c r="N79" t="s">
        <v>380</v>
      </c>
      <c r="O79" t="s">
        <v>380</v>
      </c>
    </row>
    <row r="80" spans="1:16" x14ac:dyDescent="0.2">
      <c r="B80" t="s">
        <v>380</v>
      </c>
      <c r="C80" t="s">
        <v>380</v>
      </c>
      <c r="D80" t="s">
        <v>380</v>
      </c>
      <c r="E80" t="s">
        <v>380</v>
      </c>
      <c r="G80" t="s">
        <v>380</v>
      </c>
      <c r="H80" t="s">
        <v>380</v>
      </c>
      <c r="I80" t="s">
        <v>380</v>
      </c>
      <c r="J80" t="s">
        <v>380</v>
      </c>
      <c r="L80" t="s">
        <v>380</v>
      </c>
      <c r="M80" t="s">
        <v>380</v>
      </c>
      <c r="N80" t="s">
        <v>380</v>
      </c>
      <c r="O80" t="s">
        <v>380</v>
      </c>
    </row>
    <row r="81" spans="2:15" x14ac:dyDescent="0.2">
      <c r="B81" t="s">
        <v>380</v>
      </c>
      <c r="C81" t="s">
        <v>380</v>
      </c>
      <c r="D81" t="s">
        <v>380</v>
      </c>
      <c r="E81" t="s">
        <v>380</v>
      </c>
      <c r="G81" t="s">
        <v>380</v>
      </c>
      <c r="H81" t="s">
        <v>380</v>
      </c>
      <c r="I81" t="s">
        <v>380</v>
      </c>
      <c r="J81" t="s">
        <v>380</v>
      </c>
      <c r="L81" t="s">
        <v>380</v>
      </c>
      <c r="M81" t="s">
        <v>380</v>
      </c>
      <c r="N81" t="s">
        <v>380</v>
      </c>
      <c r="O81" t="s">
        <v>380</v>
      </c>
    </row>
    <row r="82" spans="2:15" x14ac:dyDescent="0.2">
      <c r="B82" t="s">
        <v>380</v>
      </c>
      <c r="C82" t="s">
        <v>380</v>
      </c>
      <c r="D82" t="s">
        <v>380</v>
      </c>
      <c r="E82" t="s">
        <v>380</v>
      </c>
      <c r="G82" t="s">
        <v>380</v>
      </c>
      <c r="H82" t="s">
        <v>380</v>
      </c>
      <c r="I82" t="s">
        <v>380</v>
      </c>
      <c r="J82" t="s">
        <v>380</v>
      </c>
      <c r="L82" t="s">
        <v>380</v>
      </c>
      <c r="M82" t="s">
        <v>380</v>
      </c>
      <c r="N82" t="s">
        <v>380</v>
      </c>
      <c r="O82" t="s">
        <v>380</v>
      </c>
    </row>
    <row r="83" spans="2:15" x14ac:dyDescent="0.2">
      <c r="B83" t="s">
        <v>380</v>
      </c>
      <c r="C83" t="s">
        <v>380</v>
      </c>
      <c r="D83" t="s">
        <v>380</v>
      </c>
      <c r="E83" t="s">
        <v>380</v>
      </c>
      <c r="G83" t="s">
        <v>380</v>
      </c>
      <c r="H83" t="s">
        <v>380</v>
      </c>
      <c r="I83" t="s">
        <v>380</v>
      </c>
      <c r="J83" t="s">
        <v>380</v>
      </c>
      <c r="L83" t="s">
        <v>380</v>
      </c>
      <c r="M83" t="s">
        <v>380</v>
      </c>
      <c r="N83" t="s">
        <v>380</v>
      </c>
      <c r="O83" t="s">
        <v>380</v>
      </c>
    </row>
    <row r="84" spans="2:15" x14ac:dyDescent="0.2">
      <c r="B84" t="s">
        <v>380</v>
      </c>
      <c r="C84" t="s">
        <v>380</v>
      </c>
      <c r="D84" t="s">
        <v>380</v>
      </c>
      <c r="E84" t="s">
        <v>380</v>
      </c>
      <c r="G84" t="s">
        <v>380</v>
      </c>
      <c r="H84" t="s">
        <v>380</v>
      </c>
      <c r="I84" t="s">
        <v>380</v>
      </c>
      <c r="J84" t="s">
        <v>380</v>
      </c>
      <c r="L84" t="s">
        <v>380</v>
      </c>
      <c r="M84" t="s">
        <v>380</v>
      </c>
      <c r="N84" t="s">
        <v>380</v>
      </c>
      <c r="O84" t="s">
        <v>380</v>
      </c>
    </row>
    <row r="85" spans="2:15" x14ac:dyDescent="0.2">
      <c r="B85" t="s">
        <v>380</v>
      </c>
      <c r="C85" t="s">
        <v>380</v>
      </c>
      <c r="D85" t="s">
        <v>380</v>
      </c>
      <c r="E85" t="s">
        <v>380</v>
      </c>
      <c r="G85" t="s">
        <v>380</v>
      </c>
      <c r="H85" t="s">
        <v>380</v>
      </c>
      <c r="I85" t="s">
        <v>380</v>
      </c>
      <c r="J85" t="s">
        <v>380</v>
      </c>
      <c r="L85" t="s">
        <v>380</v>
      </c>
      <c r="M85" t="s">
        <v>380</v>
      </c>
      <c r="N85" t="s">
        <v>380</v>
      </c>
      <c r="O85" t="s">
        <v>380</v>
      </c>
    </row>
    <row r="86" spans="2:15" x14ac:dyDescent="0.2">
      <c r="B86" t="s">
        <v>380</v>
      </c>
      <c r="C86" t="s">
        <v>380</v>
      </c>
      <c r="D86" t="s">
        <v>380</v>
      </c>
      <c r="E86" t="s">
        <v>380</v>
      </c>
      <c r="G86" t="s">
        <v>380</v>
      </c>
      <c r="H86" t="s">
        <v>380</v>
      </c>
      <c r="I86" t="s">
        <v>380</v>
      </c>
      <c r="J86" t="s">
        <v>380</v>
      </c>
      <c r="L86" t="s">
        <v>380</v>
      </c>
      <c r="M86" t="s">
        <v>380</v>
      </c>
      <c r="N86" t="s">
        <v>380</v>
      </c>
      <c r="O86" t="s">
        <v>380</v>
      </c>
    </row>
    <row r="87" spans="2:15" x14ac:dyDescent="0.2">
      <c r="B87" t="s">
        <v>380</v>
      </c>
      <c r="C87" t="s">
        <v>380</v>
      </c>
      <c r="D87" t="s">
        <v>380</v>
      </c>
      <c r="E87" t="s">
        <v>380</v>
      </c>
      <c r="G87" t="s">
        <v>380</v>
      </c>
      <c r="H87" t="s">
        <v>380</v>
      </c>
      <c r="I87" t="s">
        <v>380</v>
      </c>
      <c r="J87" t="s">
        <v>380</v>
      </c>
      <c r="L87" t="s">
        <v>380</v>
      </c>
      <c r="M87" t="s">
        <v>380</v>
      </c>
      <c r="N87" t="s">
        <v>380</v>
      </c>
      <c r="O87" t="s">
        <v>380</v>
      </c>
    </row>
    <row r="88" spans="2:15" x14ac:dyDescent="0.2">
      <c r="B88" t="s">
        <v>380</v>
      </c>
      <c r="C88" t="s">
        <v>380</v>
      </c>
      <c r="D88" t="s">
        <v>380</v>
      </c>
      <c r="E88" t="s">
        <v>380</v>
      </c>
      <c r="G88" t="s">
        <v>380</v>
      </c>
      <c r="H88" t="s">
        <v>380</v>
      </c>
      <c r="I88" t="s">
        <v>380</v>
      </c>
      <c r="J88" t="s">
        <v>380</v>
      </c>
      <c r="L88" t="s">
        <v>380</v>
      </c>
      <c r="M88" t="s">
        <v>380</v>
      </c>
      <c r="N88" t="s">
        <v>380</v>
      </c>
      <c r="O88" t="s">
        <v>380</v>
      </c>
    </row>
    <row r="89" spans="2:15" x14ac:dyDescent="0.2">
      <c r="B89" t="s">
        <v>380</v>
      </c>
      <c r="C89" t="s">
        <v>380</v>
      </c>
      <c r="D89" t="s">
        <v>380</v>
      </c>
      <c r="E89" t="s">
        <v>380</v>
      </c>
      <c r="G89" t="s">
        <v>380</v>
      </c>
      <c r="H89" t="s">
        <v>380</v>
      </c>
      <c r="I89" t="s">
        <v>380</v>
      </c>
      <c r="J89" t="s">
        <v>380</v>
      </c>
      <c r="L89" t="s">
        <v>380</v>
      </c>
      <c r="M89" t="s">
        <v>380</v>
      </c>
      <c r="N89" t="s">
        <v>380</v>
      </c>
      <c r="O89" t="s">
        <v>380</v>
      </c>
    </row>
    <row r="90" spans="2:15" x14ac:dyDescent="0.2">
      <c r="B90" t="s">
        <v>380</v>
      </c>
      <c r="C90" t="s">
        <v>380</v>
      </c>
      <c r="D90" t="s">
        <v>380</v>
      </c>
      <c r="E90" t="s">
        <v>380</v>
      </c>
      <c r="G90" t="s">
        <v>380</v>
      </c>
      <c r="H90" t="s">
        <v>380</v>
      </c>
      <c r="I90" t="s">
        <v>380</v>
      </c>
      <c r="J90" t="s">
        <v>380</v>
      </c>
      <c r="L90" t="s">
        <v>380</v>
      </c>
      <c r="M90" t="s">
        <v>380</v>
      </c>
      <c r="N90" t="s">
        <v>380</v>
      </c>
      <c r="O90" t="s">
        <v>380</v>
      </c>
    </row>
    <row r="92" spans="2:15" x14ac:dyDescent="0.2">
      <c r="B92" t="s">
        <v>380</v>
      </c>
      <c r="C92" t="s">
        <v>380</v>
      </c>
      <c r="D92" t="s">
        <v>380</v>
      </c>
      <c r="E92" t="s">
        <v>380</v>
      </c>
      <c r="G92" t="s">
        <v>380</v>
      </c>
      <c r="H92" t="s">
        <v>380</v>
      </c>
      <c r="I92" t="s">
        <v>380</v>
      </c>
      <c r="J92" t="s">
        <v>380</v>
      </c>
      <c r="L92" t="s">
        <v>380</v>
      </c>
      <c r="M92" t="s">
        <v>380</v>
      </c>
      <c r="N92" t="s">
        <v>380</v>
      </c>
      <c r="O92" t="s">
        <v>380</v>
      </c>
    </row>
    <row r="93" spans="2:15" x14ac:dyDescent="0.2">
      <c r="B93" t="s">
        <v>380</v>
      </c>
      <c r="C93" t="s">
        <v>380</v>
      </c>
      <c r="D93" t="s">
        <v>380</v>
      </c>
      <c r="E93" t="s">
        <v>380</v>
      </c>
      <c r="G93" t="s">
        <v>380</v>
      </c>
      <c r="H93" t="s">
        <v>380</v>
      </c>
      <c r="I93" t="s">
        <v>380</v>
      </c>
      <c r="J93" t="s">
        <v>380</v>
      </c>
      <c r="L93" t="s">
        <v>380</v>
      </c>
      <c r="M93" t="s">
        <v>380</v>
      </c>
      <c r="N93" t="s">
        <v>380</v>
      </c>
      <c r="O93" t="s">
        <v>380</v>
      </c>
    </row>
    <row r="94" spans="2:15" x14ac:dyDescent="0.2">
      <c r="B94" t="s">
        <v>380</v>
      </c>
      <c r="C94" t="s">
        <v>380</v>
      </c>
      <c r="D94" t="s">
        <v>380</v>
      </c>
      <c r="E94" t="s">
        <v>380</v>
      </c>
      <c r="G94" t="s">
        <v>380</v>
      </c>
      <c r="H94" t="s">
        <v>380</v>
      </c>
      <c r="I94" t="s">
        <v>380</v>
      </c>
      <c r="J94" t="s">
        <v>380</v>
      </c>
      <c r="L94" t="s">
        <v>380</v>
      </c>
      <c r="M94" t="s">
        <v>380</v>
      </c>
      <c r="N94" t="s">
        <v>380</v>
      </c>
      <c r="O94" t="s">
        <v>380</v>
      </c>
    </row>
    <row r="95" spans="2:15" x14ac:dyDescent="0.2">
      <c r="B95" t="s">
        <v>380</v>
      </c>
      <c r="C95" t="s">
        <v>380</v>
      </c>
      <c r="D95" t="s">
        <v>380</v>
      </c>
      <c r="E95" t="s">
        <v>380</v>
      </c>
      <c r="G95" t="s">
        <v>380</v>
      </c>
      <c r="H95" t="s">
        <v>380</v>
      </c>
      <c r="I95" t="s">
        <v>380</v>
      </c>
      <c r="J95" t="s">
        <v>380</v>
      </c>
      <c r="L95" t="s">
        <v>380</v>
      </c>
      <c r="M95" t="s">
        <v>380</v>
      </c>
      <c r="N95" t="s">
        <v>380</v>
      </c>
      <c r="O95" t="s">
        <v>380</v>
      </c>
    </row>
    <row r="96" spans="2:15" x14ac:dyDescent="0.2">
      <c r="B96" t="s">
        <v>380</v>
      </c>
      <c r="C96" t="s">
        <v>380</v>
      </c>
      <c r="D96" t="s">
        <v>380</v>
      </c>
      <c r="E96" t="s">
        <v>380</v>
      </c>
      <c r="G96" t="s">
        <v>380</v>
      </c>
      <c r="H96" t="s">
        <v>380</v>
      </c>
      <c r="I96" t="s">
        <v>380</v>
      </c>
      <c r="J96" t="s">
        <v>380</v>
      </c>
      <c r="L96" t="s">
        <v>380</v>
      </c>
      <c r="M96" t="s">
        <v>380</v>
      </c>
      <c r="N96" t="s">
        <v>380</v>
      </c>
      <c r="O96" t="s">
        <v>380</v>
      </c>
    </row>
    <row r="97" spans="2:15" x14ac:dyDescent="0.2">
      <c r="B97" t="s">
        <v>380</v>
      </c>
      <c r="C97" t="s">
        <v>380</v>
      </c>
      <c r="D97" t="s">
        <v>380</v>
      </c>
      <c r="E97" t="s">
        <v>380</v>
      </c>
      <c r="G97" t="s">
        <v>380</v>
      </c>
      <c r="H97" t="s">
        <v>380</v>
      </c>
      <c r="I97" t="s">
        <v>380</v>
      </c>
      <c r="J97" t="s">
        <v>380</v>
      </c>
      <c r="L97" t="s">
        <v>380</v>
      </c>
      <c r="M97" t="s">
        <v>380</v>
      </c>
      <c r="N97" t="s">
        <v>380</v>
      </c>
      <c r="O97" t="s">
        <v>380</v>
      </c>
    </row>
    <row r="98" spans="2:15" x14ac:dyDescent="0.2">
      <c r="B98" t="s">
        <v>380</v>
      </c>
      <c r="C98" t="s">
        <v>380</v>
      </c>
      <c r="D98" t="s">
        <v>380</v>
      </c>
      <c r="E98" t="s">
        <v>380</v>
      </c>
      <c r="G98" t="s">
        <v>380</v>
      </c>
      <c r="H98" t="s">
        <v>380</v>
      </c>
      <c r="I98" t="s">
        <v>380</v>
      </c>
      <c r="J98" t="s">
        <v>380</v>
      </c>
      <c r="L98" t="s">
        <v>380</v>
      </c>
      <c r="M98" t="s">
        <v>380</v>
      </c>
      <c r="N98" t="s">
        <v>380</v>
      </c>
      <c r="O98" t="s">
        <v>380</v>
      </c>
    </row>
    <row r="99" spans="2:15" x14ac:dyDescent="0.2">
      <c r="B99" t="s">
        <v>380</v>
      </c>
      <c r="C99" t="s">
        <v>380</v>
      </c>
      <c r="D99" t="s">
        <v>380</v>
      </c>
      <c r="E99" t="s">
        <v>380</v>
      </c>
      <c r="G99" t="s">
        <v>380</v>
      </c>
      <c r="H99" t="s">
        <v>380</v>
      </c>
      <c r="I99" t="s">
        <v>380</v>
      </c>
      <c r="J99" t="s">
        <v>380</v>
      </c>
      <c r="L99" t="s">
        <v>380</v>
      </c>
      <c r="M99" t="s">
        <v>380</v>
      </c>
      <c r="N99" t="s">
        <v>380</v>
      </c>
      <c r="O99" t="s">
        <v>380</v>
      </c>
    </row>
    <row r="100" spans="2:15" x14ac:dyDescent="0.2">
      <c r="B100" t="s">
        <v>380</v>
      </c>
      <c r="C100" t="s">
        <v>380</v>
      </c>
      <c r="D100" t="s">
        <v>380</v>
      </c>
      <c r="E100" t="s">
        <v>380</v>
      </c>
      <c r="G100" t="s">
        <v>380</v>
      </c>
      <c r="H100" t="s">
        <v>380</v>
      </c>
      <c r="I100" t="s">
        <v>380</v>
      </c>
      <c r="J100" t="s">
        <v>380</v>
      </c>
      <c r="L100" t="s">
        <v>380</v>
      </c>
      <c r="M100" t="s">
        <v>380</v>
      </c>
      <c r="N100" t="s">
        <v>380</v>
      </c>
      <c r="O100" t="s">
        <v>380</v>
      </c>
    </row>
    <row r="101" spans="2:15" x14ac:dyDescent="0.2">
      <c r="B101" t="s">
        <v>380</v>
      </c>
      <c r="C101" t="s">
        <v>380</v>
      </c>
      <c r="D101" t="s">
        <v>380</v>
      </c>
      <c r="E101" t="s">
        <v>380</v>
      </c>
      <c r="G101" t="s">
        <v>380</v>
      </c>
      <c r="H101" t="s">
        <v>380</v>
      </c>
      <c r="I101" t="s">
        <v>380</v>
      </c>
      <c r="J101" t="s">
        <v>380</v>
      </c>
      <c r="L101" t="s">
        <v>380</v>
      </c>
      <c r="M101" t="s">
        <v>380</v>
      </c>
      <c r="N101" t="s">
        <v>380</v>
      </c>
      <c r="O101" t="s">
        <v>380</v>
      </c>
    </row>
    <row r="102" spans="2:15" x14ac:dyDescent="0.2">
      <c r="B102" t="s">
        <v>380</v>
      </c>
      <c r="C102" t="s">
        <v>380</v>
      </c>
      <c r="D102" t="s">
        <v>380</v>
      </c>
      <c r="E102" t="s">
        <v>380</v>
      </c>
      <c r="G102" t="s">
        <v>380</v>
      </c>
      <c r="H102" t="s">
        <v>380</v>
      </c>
      <c r="I102" t="s">
        <v>380</v>
      </c>
      <c r="J102" t="s">
        <v>380</v>
      </c>
      <c r="L102" t="s">
        <v>380</v>
      </c>
      <c r="M102" t="s">
        <v>380</v>
      </c>
      <c r="N102" t="s">
        <v>380</v>
      </c>
      <c r="O102" t="s">
        <v>380</v>
      </c>
    </row>
    <row r="103" spans="2:15" x14ac:dyDescent="0.2">
      <c r="B103" t="s">
        <v>380</v>
      </c>
      <c r="C103" t="s">
        <v>380</v>
      </c>
      <c r="D103" t="s">
        <v>380</v>
      </c>
      <c r="E103" t="s">
        <v>380</v>
      </c>
      <c r="G103" t="s">
        <v>380</v>
      </c>
      <c r="H103" t="s">
        <v>380</v>
      </c>
      <c r="I103" t="s">
        <v>380</v>
      </c>
      <c r="J103" t="s">
        <v>380</v>
      </c>
      <c r="L103" t="s">
        <v>380</v>
      </c>
      <c r="M103" t="s">
        <v>380</v>
      </c>
      <c r="N103" t="s">
        <v>380</v>
      </c>
      <c r="O103" t="s">
        <v>380</v>
      </c>
    </row>
    <row r="104" spans="2:15" x14ac:dyDescent="0.2">
      <c r="B104" t="s">
        <v>380</v>
      </c>
      <c r="C104" t="s">
        <v>380</v>
      </c>
      <c r="D104" t="s">
        <v>380</v>
      </c>
      <c r="E104" t="s">
        <v>380</v>
      </c>
      <c r="G104" t="s">
        <v>380</v>
      </c>
      <c r="H104" t="s">
        <v>380</v>
      </c>
      <c r="I104" t="s">
        <v>380</v>
      </c>
      <c r="J104" t="s">
        <v>380</v>
      </c>
      <c r="L104" t="s">
        <v>380</v>
      </c>
      <c r="M104" t="s">
        <v>380</v>
      </c>
      <c r="N104" t="s">
        <v>380</v>
      </c>
      <c r="O104" t="s">
        <v>380</v>
      </c>
    </row>
    <row r="105" spans="2:15" x14ac:dyDescent="0.2">
      <c r="B105" t="s">
        <v>380</v>
      </c>
      <c r="C105" t="s">
        <v>380</v>
      </c>
      <c r="D105" t="s">
        <v>380</v>
      </c>
      <c r="E105" t="s">
        <v>380</v>
      </c>
      <c r="G105" t="s">
        <v>380</v>
      </c>
      <c r="H105" t="s">
        <v>380</v>
      </c>
      <c r="I105" t="s">
        <v>380</v>
      </c>
      <c r="J105" t="s">
        <v>380</v>
      </c>
      <c r="L105" t="s">
        <v>380</v>
      </c>
      <c r="M105" t="s">
        <v>380</v>
      </c>
      <c r="N105" t="s">
        <v>380</v>
      </c>
      <c r="O105" t="s">
        <v>380</v>
      </c>
    </row>
    <row r="107" spans="2:15" x14ac:dyDescent="0.2">
      <c r="B107" t="s">
        <v>380</v>
      </c>
      <c r="C107" t="s">
        <v>380</v>
      </c>
      <c r="D107" t="s">
        <v>380</v>
      </c>
      <c r="E107" t="s">
        <v>380</v>
      </c>
      <c r="G107" t="s">
        <v>380</v>
      </c>
      <c r="H107" t="s">
        <v>380</v>
      </c>
      <c r="I107" t="s">
        <v>380</v>
      </c>
      <c r="J107" t="s">
        <v>380</v>
      </c>
      <c r="L107" t="s">
        <v>380</v>
      </c>
      <c r="M107" t="s">
        <v>380</v>
      </c>
      <c r="N107" t="s">
        <v>380</v>
      </c>
      <c r="O107" t="s">
        <v>380</v>
      </c>
    </row>
    <row r="108" spans="2:15" x14ac:dyDescent="0.2">
      <c r="B108" t="s">
        <v>380</v>
      </c>
      <c r="C108" t="s">
        <v>380</v>
      </c>
      <c r="D108" t="s">
        <v>380</v>
      </c>
      <c r="E108" t="s">
        <v>380</v>
      </c>
      <c r="G108" t="s">
        <v>380</v>
      </c>
      <c r="H108" t="s">
        <v>380</v>
      </c>
      <c r="I108" t="s">
        <v>380</v>
      </c>
      <c r="J108" t="s">
        <v>380</v>
      </c>
      <c r="L108" t="s">
        <v>380</v>
      </c>
      <c r="M108" t="s">
        <v>380</v>
      </c>
      <c r="N108" t="s">
        <v>380</v>
      </c>
      <c r="O108" t="s">
        <v>380</v>
      </c>
    </row>
    <row r="109" spans="2:15" x14ac:dyDescent="0.2">
      <c r="B109" t="s">
        <v>380</v>
      </c>
      <c r="C109" t="s">
        <v>380</v>
      </c>
      <c r="D109" t="s">
        <v>380</v>
      </c>
      <c r="E109" t="s">
        <v>380</v>
      </c>
      <c r="G109" t="s">
        <v>380</v>
      </c>
      <c r="H109" t="s">
        <v>380</v>
      </c>
      <c r="I109" t="s">
        <v>380</v>
      </c>
      <c r="J109" t="s">
        <v>380</v>
      </c>
      <c r="L109" t="s">
        <v>380</v>
      </c>
      <c r="M109" t="s">
        <v>380</v>
      </c>
      <c r="N109" t="s">
        <v>380</v>
      </c>
      <c r="O109" t="s">
        <v>380</v>
      </c>
    </row>
    <row r="110" spans="2:15" x14ac:dyDescent="0.2">
      <c r="B110" t="s">
        <v>380</v>
      </c>
      <c r="C110" t="s">
        <v>380</v>
      </c>
      <c r="D110" t="s">
        <v>380</v>
      </c>
      <c r="E110" t="s">
        <v>380</v>
      </c>
      <c r="G110" t="s">
        <v>380</v>
      </c>
      <c r="H110" t="s">
        <v>380</v>
      </c>
      <c r="I110" t="s">
        <v>380</v>
      </c>
      <c r="J110" t="s">
        <v>380</v>
      </c>
      <c r="L110" t="s">
        <v>380</v>
      </c>
      <c r="M110" t="s">
        <v>380</v>
      </c>
      <c r="N110" t="s">
        <v>380</v>
      </c>
      <c r="O110" t="s">
        <v>380</v>
      </c>
    </row>
    <row r="111" spans="2:15" x14ac:dyDescent="0.2">
      <c r="B111" t="s">
        <v>380</v>
      </c>
      <c r="C111" t="s">
        <v>380</v>
      </c>
      <c r="D111" t="s">
        <v>380</v>
      </c>
      <c r="E111" t="s">
        <v>380</v>
      </c>
      <c r="G111" t="s">
        <v>380</v>
      </c>
      <c r="H111" t="s">
        <v>380</v>
      </c>
      <c r="I111" t="s">
        <v>380</v>
      </c>
      <c r="J111" t="s">
        <v>380</v>
      </c>
      <c r="L111" t="s">
        <v>380</v>
      </c>
      <c r="M111" t="s">
        <v>380</v>
      </c>
      <c r="N111" t="s">
        <v>380</v>
      </c>
      <c r="O111" t="s">
        <v>380</v>
      </c>
    </row>
    <row r="112" spans="2:15" x14ac:dyDescent="0.2">
      <c r="B112" t="s">
        <v>380</v>
      </c>
      <c r="C112" t="s">
        <v>380</v>
      </c>
      <c r="D112" t="s">
        <v>380</v>
      </c>
      <c r="E112" t="s">
        <v>380</v>
      </c>
      <c r="G112" t="s">
        <v>380</v>
      </c>
      <c r="H112" t="s">
        <v>380</v>
      </c>
      <c r="I112" t="s">
        <v>380</v>
      </c>
      <c r="J112" t="s">
        <v>380</v>
      </c>
      <c r="L112" t="s">
        <v>380</v>
      </c>
      <c r="M112" t="s">
        <v>380</v>
      </c>
      <c r="N112" t="s">
        <v>380</v>
      </c>
      <c r="O112" t="s">
        <v>380</v>
      </c>
    </row>
    <row r="113" spans="2:15" x14ac:dyDescent="0.2">
      <c r="B113" t="s">
        <v>380</v>
      </c>
      <c r="C113" t="s">
        <v>380</v>
      </c>
      <c r="D113" t="s">
        <v>380</v>
      </c>
      <c r="E113" t="s">
        <v>380</v>
      </c>
      <c r="G113" t="s">
        <v>380</v>
      </c>
      <c r="H113" t="s">
        <v>380</v>
      </c>
      <c r="I113" t="s">
        <v>380</v>
      </c>
      <c r="J113" t="s">
        <v>380</v>
      </c>
      <c r="L113" t="s">
        <v>380</v>
      </c>
      <c r="M113" t="s">
        <v>380</v>
      </c>
      <c r="N113" t="s">
        <v>380</v>
      </c>
      <c r="O113" t="s">
        <v>380</v>
      </c>
    </row>
    <row r="114" spans="2:15" x14ac:dyDescent="0.2">
      <c r="B114" t="s">
        <v>380</v>
      </c>
      <c r="C114" t="s">
        <v>380</v>
      </c>
      <c r="D114" t="s">
        <v>380</v>
      </c>
      <c r="E114" t="s">
        <v>380</v>
      </c>
      <c r="G114" t="s">
        <v>380</v>
      </c>
      <c r="H114" t="s">
        <v>380</v>
      </c>
      <c r="I114" t="s">
        <v>380</v>
      </c>
      <c r="J114" t="s">
        <v>380</v>
      </c>
      <c r="L114" t="s">
        <v>380</v>
      </c>
      <c r="M114" t="s">
        <v>380</v>
      </c>
      <c r="N114" t="s">
        <v>380</v>
      </c>
      <c r="O114" t="s">
        <v>380</v>
      </c>
    </row>
    <row r="115" spans="2:15" x14ac:dyDescent="0.2">
      <c r="B115" t="s">
        <v>380</v>
      </c>
      <c r="C115" t="s">
        <v>380</v>
      </c>
      <c r="D115" t="s">
        <v>380</v>
      </c>
      <c r="E115" t="s">
        <v>380</v>
      </c>
      <c r="G115" t="s">
        <v>380</v>
      </c>
      <c r="H115" t="s">
        <v>380</v>
      </c>
      <c r="I115" t="s">
        <v>380</v>
      </c>
      <c r="J115" t="s">
        <v>380</v>
      </c>
      <c r="L115" t="s">
        <v>380</v>
      </c>
      <c r="M115" t="s">
        <v>380</v>
      </c>
      <c r="N115" t="s">
        <v>380</v>
      </c>
      <c r="O115" t="s">
        <v>380</v>
      </c>
    </row>
    <row r="116" spans="2:15" x14ac:dyDescent="0.2">
      <c r="B116" t="s">
        <v>380</v>
      </c>
      <c r="C116" t="s">
        <v>380</v>
      </c>
      <c r="D116" t="s">
        <v>380</v>
      </c>
      <c r="E116" t="s">
        <v>380</v>
      </c>
      <c r="G116" t="s">
        <v>380</v>
      </c>
      <c r="H116" t="s">
        <v>380</v>
      </c>
      <c r="I116" t="s">
        <v>380</v>
      </c>
      <c r="J116" t="s">
        <v>380</v>
      </c>
      <c r="L116" t="s">
        <v>380</v>
      </c>
      <c r="M116" t="s">
        <v>380</v>
      </c>
      <c r="N116" t="s">
        <v>380</v>
      </c>
      <c r="O116" t="s">
        <v>380</v>
      </c>
    </row>
    <row r="117" spans="2:15" x14ac:dyDescent="0.2">
      <c r="B117" t="s">
        <v>380</v>
      </c>
      <c r="C117" t="s">
        <v>380</v>
      </c>
      <c r="D117" t="s">
        <v>380</v>
      </c>
      <c r="E117" t="s">
        <v>380</v>
      </c>
      <c r="G117" t="s">
        <v>380</v>
      </c>
      <c r="H117" t="s">
        <v>380</v>
      </c>
      <c r="I117" t="s">
        <v>380</v>
      </c>
      <c r="J117" t="s">
        <v>380</v>
      </c>
      <c r="L117" t="s">
        <v>380</v>
      </c>
      <c r="M117" t="s">
        <v>380</v>
      </c>
      <c r="N117" t="s">
        <v>380</v>
      </c>
      <c r="O117" t="s">
        <v>380</v>
      </c>
    </row>
    <row r="118" spans="2:15" x14ac:dyDescent="0.2">
      <c r="B118" t="s">
        <v>380</v>
      </c>
      <c r="C118" t="s">
        <v>380</v>
      </c>
      <c r="D118" t="s">
        <v>380</v>
      </c>
      <c r="E118" t="s">
        <v>380</v>
      </c>
      <c r="G118" t="s">
        <v>380</v>
      </c>
      <c r="H118" t="s">
        <v>380</v>
      </c>
      <c r="I118" t="s">
        <v>380</v>
      </c>
      <c r="J118" t="s">
        <v>380</v>
      </c>
      <c r="L118" t="s">
        <v>380</v>
      </c>
      <c r="M118" t="s">
        <v>380</v>
      </c>
      <c r="N118" t="s">
        <v>380</v>
      </c>
      <c r="O118" t="s">
        <v>380</v>
      </c>
    </row>
    <row r="119" spans="2:15" x14ac:dyDescent="0.2">
      <c r="B119" t="s">
        <v>380</v>
      </c>
      <c r="C119" t="s">
        <v>380</v>
      </c>
      <c r="D119" t="s">
        <v>380</v>
      </c>
      <c r="E119" t="s">
        <v>380</v>
      </c>
      <c r="G119" t="s">
        <v>380</v>
      </c>
      <c r="H119" t="s">
        <v>380</v>
      </c>
      <c r="I119" t="s">
        <v>380</v>
      </c>
      <c r="J119" t="s">
        <v>380</v>
      </c>
      <c r="L119" t="s">
        <v>380</v>
      </c>
      <c r="M119" t="s">
        <v>380</v>
      </c>
      <c r="N119" t="s">
        <v>380</v>
      </c>
      <c r="O119" t="s">
        <v>380</v>
      </c>
    </row>
    <row r="120" spans="2:15" x14ac:dyDescent="0.2">
      <c r="B120" t="s">
        <v>380</v>
      </c>
      <c r="C120" t="s">
        <v>380</v>
      </c>
      <c r="D120" t="s">
        <v>380</v>
      </c>
      <c r="E120" t="s">
        <v>380</v>
      </c>
      <c r="G120" t="s">
        <v>380</v>
      </c>
      <c r="H120" t="s">
        <v>380</v>
      </c>
      <c r="I120" t="s">
        <v>380</v>
      </c>
      <c r="J120" t="s">
        <v>380</v>
      </c>
      <c r="L120" t="s">
        <v>380</v>
      </c>
      <c r="M120" t="s">
        <v>380</v>
      </c>
      <c r="N120" t="s">
        <v>380</v>
      </c>
      <c r="O120" t="s">
        <v>380</v>
      </c>
    </row>
    <row r="122" spans="2:15" x14ac:dyDescent="0.2">
      <c r="B122" t="s">
        <v>380</v>
      </c>
      <c r="C122" t="s">
        <v>380</v>
      </c>
      <c r="D122" t="s">
        <v>380</v>
      </c>
      <c r="E122" t="s">
        <v>380</v>
      </c>
      <c r="G122" t="s">
        <v>380</v>
      </c>
      <c r="H122" t="s">
        <v>380</v>
      </c>
      <c r="I122" t="s">
        <v>380</v>
      </c>
      <c r="J122" t="s">
        <v>380</v>
      </c>
      <c r="L122" t="s">
        <v>380</v>
      </c>
      <c r="M122" t="s">
        <v>380</v>
      </c>
      <c r="N122" t="s">
        <v>380</v>
      </c>
      <c r="O122" t="s">
        <v>380</v>
      </c>
    </row>
    <row r="123" spans="2:15" x14ac:dyDescent="0.2">
      <c r="B123" t="s">
        <v>380</v>
      </c>
      <c r="C123" t="s">
        <v>380</v>
      </c>
      <c r="D123" t="s">
        <v>380</v>
      </c>
      <c r="E123" t="s">
        <v>380</v>
      </c>
      <c r="G123" t="s">
        <v>380</v>
      </c>
      <c r="H123" t="s">
        <v>380</v>
      </c>
      <c r="I123" t="s">
        <v>380</v>
      </c>
      <c r="J123" t="s">
        <v>380</v>
      </c>
      <c r="L123" t="s">
        <v>380</v>
      </c>
      <c r="M123" t="s">
        <v>380</v>
      </c>
      <c r="N123" t="s">
        <v>380</v>
      </c>
      <c r="O123" t="s">
        <v>380</v>
      </c>
    </row>
    <row r="124" spans="2:15" x14ac:dyDescent="0.2">
      <c r="B124" t="s">
        <v>380</v>
      </c>
      <c r="C124" t="s">
        <v>380</v>
      </c>
      <c r="D124" t="s">
        <v>380</v>
      </c>
      <c r="E124" t="s">
        <v>380</v>
      </c>
      <c r="G124" t="s">
        <v>380</v>
      </c>
      <c r="H124" t="s">
        <v>380</v>
      </c>
      <c r="I124" t="s">
        <v>380</v>
      </c>
      <c r="J124" t="s">
        <v>380</v>
      </c>
      <c r="L124" t="s">
        <v>380</v>
      </c>
      <c r="M124" t="s">
        <v>380</v>
      </c>
      <c r="N124" t="s">
        <v>380</v>
      </c>
      <c r="O124" t="s">
        <v>380</v>
      </c>
    </row>
    <row r="125" spans="2:15" x14ac:dyDescent="0.2">
      <c r="B125" t="s">
        <v>380</v>
      </c>
      <c r="C125" t="s">
        <v>380</v>
      </c>
      <c r="D125" t="s">
        <v>380</v>
      </c>
      <c r="E125" t="s">
        <v>380</v>
      </c>
      <c r="G125" t="s">
        <v>380</v>
      </c>
      <c r="H125" t="s">
        <v>380</v>
      </c>
      <c r="I125" t="s">
        <v>380</v>
      </c>
      <c r="J125" t="s">
        <v>380</v>
      </c>
      <c r="L125" t="s">
        <v>380</v>
      </c>
      <c r="M125" t="s">
        <v>380</v>
      </c>
      <c r="N125" t="s">
        <v>380</v>
      </c>
      <c r="O125" t="s">
        <v>380</v>
      </c>
    </row>
    <row r="126" spans="2:15" x14ac:dyDescent="0.2">
      <c r="B126" t="s">
        <v>380</v>
      </c>
      <c r="C126" t="s">
        <v>380</v>
      </c>
      <c r="D126" t="s">
        <v>380</v>
      </c>
      <c r="E126" t="s">
        <v>380</v>
      </c>
      <c r="G126" t="s">
        <v>380</v>
      </c>
      <c r="H126" t="s">
        <v>380</v>
      </c>
      <c r="I126" t="s">
        <v>380</v>
      </c>
      <c r="J126" t="s">
        <v>380</v>
      </c>
      <c r="L126" t="s">
        <v>380</v>
      </c>
      <c r="M126" t="s">
        <v>380</v>
      </c>
      <c r="N126" t="s">
        <v>380</v>
      </c>
      <c r="O126" t="s">
        <v>380</v>
      </c>
    </row>
    <row r="127" spans="2:15" x14ac:dyDescent="0.2">
      <c r="B127" t="s">
        <v>380</v>
      </c>
      <c r="C127" t="s">
        <v>380</v>
      </c>
      <c r="D127" t="s">
        <v>380</v>
      </c>
      <c r="E127" t="s">
        <v>380</v>
      </c>
      <c r="G127" t="s">
        <v>380</v>
      </c>
      <c r="H127" t="s">
        <v>380</v>
      </c>
      <c r="I127" t="s">
        <v>380</v>
      </c>
      <c r="J127" t="s">
        <v>380</v>
      </c>
      <c r="L127" t="s">
        <v>380</v>
      </c>
      <c r="M127" t="s">
        <v>380</v>
      </c>
      <c r="N127" t="s">
        <v>380</v>
      </c>
      <c r="O127" t="s">
        <v>380</v>
      </c>
    </row>
    <row r="128" spans="2:15" x14ac:dyDescent="0.2">
      <c r="B128" t="s">
        <v>380</v>
      </c>
      <c r="C128" t="s">
        <v>380</v>
      </c>
      <c r="D128" t="s">
        <v>380</v>
      </c>
      <c r="E128" t="s">
        <v>380</v>
      </c>
      <c r="G128" t="s">
        <v>380</v>
      </c>
      <c r="H128" t="s">
        <v>380</v>
      </c>
      <c r="I128" t="s">
        <v>380</v>
      </c>
      <c r="J128" t="s">
        <v>380</v>
      </c>
      <c r="L128" t="s">
        <v>380</v>
      </c>
      <c r="M128" t="s">
        <v>380</v>
      </c>
      <c r="N128" t="s">
        <v>380</v>
      </c>
      <c r="O128" t="s">
        <v>380</v>
      </c>
    </row>
    <row r="129" spans="2:15" x14ac:dyDescent="0.2">
      <c r="B129" t="s">
        <v>380</v>
      </c>
      <c r="C129" t="s">
        <v>380</v>
      </c>
      <c r="D129" t="s">
        <v>380</v>
      </c>
      <c r="E129" t="s">
        <v>380</v>
      </c>
      <c r="G129" t="s">
        <v>380</v>
      </c>
      <c r="H129" t="s">
        <v>380</v>
      </c>
      <c r="I129" t="s">
        <v>380</v>
      </c>
      <c r="J129" t="s">
        <v>380</v>
      </c>
      <c r="L129" t="s">
        <v>380</v>
      </c>
      <c r="M129" t="s">
        <v>380</v>
      </c>
      <c r="N129" t="s">
        <v>380</v>
      </c>
      <c r="O129" t="s">
        <v>380</v>
      </c>
    </row>
    <row r="130" spans="2:15" x14ac:dyDescent="0.2">
      <c r="B130" t="s">
        <v>380</v>
      </c>
      <c r="C130" t="s">
        <v>380</v>
      </c>
      <c r="D130" t="s">
        <v>380</v>
      </c>
      <c r="E130" t="s">
        <v>380</v>
      </c>
      <c r="G130" t="s">
        <v>380</v>
      </c>
      <c r="H130" t="s">
        <v>380</v>
      </c>
      <c r="I130" t="s">
        <v>380</v>
      </c>
      <c r="J130" t="s">
        <v>380</v>
      </c>
      <c r="L130" t="s">
        <v>380</v>
      </c>
      <c r="M130" t="s">
        <v>380</v>
      </c>
      <c r="N130" t="s">
        <v>380</v>
      </c>
      <c r="O130" t="s">
        <v>380</v>
      </c>
    </row>
    <row r="131" spans="2:15" x14ac:dyDescent="0.2">
      <c r="B131" t="s">
        <v>380</v>
      </c>
      <c r="C131" t="s">
        <v>380</v>
      </c>
      <c r="D131" t="s">
        <v>380</v>
      </c>
      <c r="E131" t="s">
        <v>380</v>
      </c>
      <c r="G131" t="s">
        <v>380</v>
      </c>
      <c r="H131" t="s">
        <v>380</v>
      </c>
      <c r="I131" t="s">
        <v>380</v>
      </c>
      <c r="J131" t="s">
        <v>380</v>
      </c>
      <c r="L131" t="s">
        <v>380</v>
      </c>
      <c r="M131" t="s">
        <v>380</v>
      </c>
      <c r="N131" t="s">
        <v>380</v>
      </c>
      <c r="O131" t="s">
        <v>380</v>
      </c>
    </row>
    <row r="132" spans="2:15" x14ac:dyDescent="0.2">
      <c r="B132" t="s">
        <v>380</v>
      </c>
      <c r="C132" t="s">
        <v>380</v>
      </c>
      <c r="D132" t="s">
        <v>380</v>
      </c>
      <c r="E132" t="s">
        <v>380</v>
      </c>
      <c r="G132" t="s">
        <v>380</v>
      </c>
      <c r="H132" t="s">
        <v>380</v>
      </c>
      <c r="I132" t="s">
        <v>380</v>
      </c>
      <c r="J132" t="s">
        <v>380</v>
      </c>
      <c r="L132" t="s">
        <v>380</v>
      </c>
      <c r="M132" t="s">
        <v>380</v>
      </c>
      <c r="N132" t="s">
        <v>380</v>
      </c>
      <c r="O132" t="s">
        <v>380</v>
      </c>
    </row>
    <row r="133" spans="2:15" x14ac:dyDescent="0.2">
      <c r="B133" t="s">
        <v>380</v>
      </c>
      <c r="C133" t="s">
        <v>380</v>
      </c>
      <c r="D133" t="s">
        <v>380</v>
      </c>
      <c r="E133" t="s">
        <v>380</v>
      </c>
      <c r="G133" t="s">
        <v>380</v>
      </c>
      <c r="H133" t="s">
        <v>380</v>
      </c>
      <c r="I133" t="s">
        <v>380</v>
      </c>
      <c r="J133" t="s">
        <v>380</v>
      </c>
      <c r="L133" t="s">
        <v>380</v>
      </c>
      <c r="M133" t="s">
        <v>380</v>
      </c>
      <c r="N133" t="s">
        <v>380</v>
      </c>
      <c r="O133" t="s">
        <v>380</v>
      </c>
    </row>
    <row r="134" spans="2:15" x14ac:dyDescent="0.2">
      <c r="B134" t="s">
        <v>380</v>
      </c>
      <c r="C134" t="s">
        <v>380</v>
      </c>
      <c r="D134" t="s">
        <v>380</v>
      </c>
      <c r="E134" t="s">
        <v>380</v>
      </c>
      <c r="G134" t="s">
        <v>380</v>
      </c>
      <c r="H134" t="s">
        <v>380</v>
      </c>
      <c r="I134" t="s">
        <v>380</v>
      </c>
      <c r="J134" t="s">
        <v>380</v>
      </c>
      <c r="L134" t="s">
        <v>380</v>
      </c>
      <c r="M134" t="s">
        <v>380</v>
      </c>
      <c r="N134" t="s">
        <v>380</v>
      </c>
      <c r="O134" t="s">
        <v>380</v>
      </c>
    </row>
    <row r="135" spans="2:15" x14ac:dyDescent="0.2">
      <c r="B135" t="s">
        <v>380</v>
      </c>
      <c r="C135" t="s">
        <v>380</v>
      </c>
      <c r="D135" t="s">
        <v>380</v>
      </c>
      <c r="E135" t="s">
        <v>380</v>
      </c>
      <c r="G135" t="s">
        <v>380</v>
      </c>
      <c r="H135" t="s">
        <v>380</v>
      </c>
      <c r="I135" t="s">
        <v>380</v>
      </c>
      <c r="J135" t="s">
        <v>380</v>
      </c>
      <c r="L135" t="s">
        <v>380</v>
      </c>
      <c r="M135" t="s">
        <v>380</v>
      </c>
      <c r="N135" t="s">
        <v>380</v>
      </c>
      <c r="O135" t="s">
        <v>380</v>
      </c>
    </row>
    <row r="137" spans="2:15" x14ac:dyDescent="0.2">
      <c r="B137" t="s">
        <v>380</v>
      </c>
      <c r="C137" t="s">
        <v>380</v>
      </c>
      <c r="D137" t="s">
        <v>380</v>
      </c>
      <c r="E137" t="s">
        <v>380</v>
      </c>
      <c r="G137" t="s">
        <v>380</v>
      </c>
      <c r="H137" t="s">
        <v>380</v>
      </c>
      <c r="I137" t="s">
        <v>380</v>
      </c>
      <c r="J137" t="s">
        <v>380</v>
      </c>
      <c r="L137" t="s">
        <v>380</v>
      </c>
      <c r="M137" t="s">
        <v>380</v>
      </c>
      <c r="N137" t="s">
        <v>380</v>
      </c>
      <c r="O137" t="s">
        <v>380</v>
      </c>
    </row>
    <row r="138" spans="2:15" x14ac:dyDescent="0.2">
      <c r="B138" t="s">
        <v>380</v>
      </c>
      <c r="C138" t="s">
        <v>380</v>
      </c>
      <c r="D138" t="s">
        <v>380</v>
      </c>
      <c r="E138" t="s">
        <v>380</v>
      </c>
      <c r="G138" t="s">
        <v>380</v>
      </c>
      <c r="H138" t="s">
        <v>380</v>
      </c>
      <c r="I138" t="s">
        <v>380</v>
      </c>
      <c r="J138" t="s">
        <v>380</v>
      </c>
      <c r="L138" t="s">
        <v>380</v>
      </c>
      <c r="M138" t="s">
        <v>380</v>
      </c>
      <c r="N138" t="s">
        <v>380</v>
      </c>
      <c r="O138" t="s">
        <v>380</v>
      </c>
    </row>
    <row r="139" spans="2:15" x14ac:dyDescent="0.2">
      <c r="B139" t="s">
        <v>380</v>
      </c>
      <c r="C139" t="s">
        <v>380</v>
      </c>
      <c r="D139" t="s">
        <v>380</v>
      </c>
      <c r="E139" t="s">
        <v>380</v>
      </c>
      <c r="G139" t="s">
        <v>380</v>
      </c>
      <c r="H139" t="s">
        <v>380</v>
      </c>
      <c r="I139" t="s">
        <v>380</v>
      </c>
      <c r="J139" t="s">
        <v>380</v>
      </c>
      <c r="L139" t="s">
        <v>380</v>
      </c>
      <c r="M139" t="s">
        <v>380</v>
      </c>
      <c r="N139" t="s">
        <v>380</v>
      </c>
      <c r="O139" t="s">
        <v>380</v>
      </c>
    </row>
    <row r="140" spans="2:15" x14ac:dyDescent="0.2">
      <c r="B140" t="s">
        <v>380</v>
      </c>
      <c r="C140" t="s">
        <v>380</v>
      </c>
      <c r="D140" t="s">
        <v>380</v>
      </c>
      <c r="E140" t="s">
        <v>380</v>
      </c>
      <c r="G140" t="s">
        <v>380</v>
      </c>
      <c r="H140" t="s">
        <v>380</v>
      </c>
      <c r="I140" t="s">
        <v>380</v>
      </c>
      <c r="J140" t="s">
        <v>380</v>
      </c>
      <c r="L140" t="s">
        <v>380</v>
      </c>
      <c r="M140" t="s">
        <v>380</v>
      </c>
      <c r="N140" t="s">
        <v>380</v>
      </c>
      <c r="O140" t="s">
        <v>380</v>
      </c>
    </row>
    <row r="141" spans="2:15" x14ac:dyDescent="0.2">
      <c r="B141" t="s">
        <v>380</v>
      </c>
      <c r="C141" t="s">
        <v>380</v>
      </c>
      <c r="D141" t="s">
        <v>380</v>
      </c>
      <c r="E141" t="s">
        <v>380</v>
      </c>
      <c r="G141" t="s">
        <v>380</v>
      </c>
      <c r="H141" t="s">
        <v>380</v>
      </c>
      <c r="I141" t="s">
        <v>380</v>
      </c>
      <c r="J141" t="s">
        <v>380</v>
      </c>
      <c r="L141" t="s">
        <v>380</v>
      </c>
      <c r="M141" t="s">
        <v>380</v>
      </c>
      <c r="N141" t="s">
        <v>380</v>
      </c>
      <c r="O141" t="s">
        <v>380</v>
      </c>
    </row>
    <row r="142" spans="2:15" x14ac:dyDescent="0.2">
      <c r="B142" t="s">
        <v>380</v>
      </c>
      <c r="C142" t="s">
        <v>380</v>
      </c>
      <c r="D142" t="s">
        <v>380</v>
      </c>
      <c r="E142" t="s">
        <v>380</v>
      </c>
      <c r="G142" t="s">
        <v>380</v>
      </c>
      <c r="H142" t="s">
        <v>380</v>
      </c>
      <c r="I142" t="s">
        <v>380</v>
      </c>
      <c r="J142" t="s">
        <v>380</v>
      </c>
      <c r="L142" t="s">
        <v>380</v>
      </c>
      <c r="M142" t="s">
        <v>380</v>
      </c>
      <c r="N142" t="s">
        <v>380</v>
      </c>
      <c r="O142" t="s">
        <v>380</v>
      </c>
    </row>
    <row r="143" spans="2:15" x14ac:dyDescent="0.2">
      <c r="B143" t="s">
        <v>380</v>
      </c>
      <c r="C143" t="s">
        <v>380</v>
      </c>
      <c r="D143" t="s">
        <v>380</v>
      </c>
      <c r="E143" t="s">
        <v>380</v>
      </c>
      <c r="G143" t="s">
        <v>380</v>
      </c>
      <c r="H143" t="s">
        <v>380</v>
      </c>
      <c r="I143" t="s">
        <v>380</v>
      </c>
      <c r="J143" t="s">
        <v>380</v>
      </c>
      <c r="L143" t="s">
        <v>380</v>
      </c>
      <c r="M143" t="s">
        <v>380</v>
      </c>
      <c r="N143" t="s">
        <v>380</v>
      </c>
      <c r="O143" t="s">
        <v>380</v>
      </c>
    </row>
    <row r="144" spans="2:15" x14ac:dyDescent="0.2">
      <c r="B144" t="s">
        <v>380</v>
      </c>
      <c r="C144" t="s">
        <v>380</v>
      </c>
      <c r="D144" t="s">
        <v>380</v>
      </c>
      <c r="E144" t="s">
        <v>380</v>
      </c>
      <c r="G144" t="s">
        <v>380</v>
      </c>
      <c r="H144" t="s">
        <v>380</v>
      </c>
      <c r="I144" t="s">
        <v>380</v>
      </c>
      <c r="J144" t="s">
        <v>380</v>
      </c>
      <c r="L144" t="s">
        <v>380</v>
      </c>
      <c r="M144" t="s">
        <v>380</v>
      </c>
      <c r="N144" t="s">
        <v>380</v>
      </c>
      <c r="O144" t="s">
        <v>380</v>
      </c>
    </row>
    <row r="145" spans="2:15" x14ac:dyDescent="0.2">
      <c r="B145" t="s">
        <v>380</v>
      </c>
      <c r="C145" t="s">
        <v>380</v>
      </c>
      <c r="D145" t="s">
        <v>380</v>
      </c>
      <c r="E145" t="s">
        <v>380</v>
      </c>
      <c r="G145" t="s">
        <v>380</v>
      </c>
      <c r="H145" t="s">
        <v>380</v>
      </c>
      <c r="I145" t="s">
        <v>380</v>
      </c>
      <c r="J145" t="s">
        <v>380</v>
      </c>
      <c r="L145" t="s">
        <v>380</v>
      </c>
      <c r="M145" t="s">
        <v>380</v>
      </c>
      <c r="N145" t="s">
        <v>380</v>
      </c>
      <c r="O145" t="s">
        <v>380</v>
      </c>
    </row>
    <row r="146" spans="2:15" x14ac:dyDescent="0.2">
      <c r="B146" t="s">
        <v>380</v>
      </c>
      <c r="C146" t="s">
        <v>380</v>
      </c>
      <c r="D146" t="s">
        <v>380</v>
      </c>
      <c r="E146" t="s">
        <v>380</v>
      </c>
      <c r="G146" t="s">
        <v>380</v>
      </c>
      <c r="H146" t="s">
        <v>380</v>
      </c>
      <c r="I146" t="s">
        <v>380</v>
      </c>
      <c r="J146" t="s">
        <v>380</v>
      </c>
      <c r="L146" t="s">
        <v>380</v>
      </c>
      <c r="M146" t="s">
        <v>380</v>
      </c>
      <c r="N146" t="s">
        <v>380</v>
      </c>
      <c r="O146" t="s">
        <v>380</v>
      </c>
    </row>
    <row r="147" spans="2:15" x14ac:dyDescent="0.2">
      <c r="B147" t="s">
        <v>380</v>
      </c>
      <c r="C147" t="s">
        <v>380</v>
      </c>
      <c r="D147" t="s">
        <v>380</v>
      </c>
      <c r="E147" t="s">
        <v>380</v>
      </c>
      <c r="G147" t="s">
        <v>380</v>
      </c>
      <c r="H147" t="s">
        <v>380</v>
      </c>
      <c r="I147" t="s">
        <v>380</v>
      </c>
      <c r="J147" t="s">
        <v>380</v>
      </c>
      <c r="L147" t="s">
        <v>380</v>
      </c>
      <c r="M147" t="s">
        <v>380</v>
      </c>
      <c r="N147" t="s">
        <v>380</v>
      </c>
      <c r="O147" t="s">
        <v>380</v>
      </c>
    </row>
    <row r="148" spans="2:15" x14ac:dyDescent="0.2">
      <c r="B148" t="s">
        <v>380</v>
      </c>
      <c r="C148" t="s">
        <v>380</v>
      </c>
      <c r="D148" t="s">
        <v>380</v>
      </c>
      <c r="E148" t="s">
        <v>380</v>
      </c>
      <c r="G148" t="s">
        <v>380</v>
      </c>
      <c r="H148" t="s">
        <v>380</v>
      </c>
      <c r="I148" t="s">
        <v>380</v>
      </c>
      <c r="J148" t="s">
        <v>380</v>
      </c>
      <c r="L148" t="s">
        <v>380</v>
      </c>
      <c r="M148" t="s">
        <v>380</v>
      </c>
      <c r="N148" t="s">
        <v>380</v>
      </c>
      <c r="O148" t="s">
        <v>380</v>
      </c>
    </row>
    <row r="149" spans="2:15" x14ac:dyDescent="0.2">
      <c r="B149" t="s">
        <v>380</v>
      </c>
      <c r="C149" t="s">
        <v>380</v>
      </c>
      <c r="D149" t="s">
        <v>380</v>
      </c>
      <c r="E149" t="s">
        <v>380</v>
      </c>
      <c r="G149" t="s">
        <v>380</v>
      </c>
      <c r="H149" t="s">
        <v>380</v>
      </c>
      <c r="I149" t="s">
        <v>380</v>
      </c>
      <c r="J149" t="s">
        <v>380</v>
      </c>
      <c r="L149" t="s">
        <v>380</v>
      </c>
      <c r="M149" t="s">
        <v>380</v>
      </c>
      <c r="N149" t="s">
        <v>380</v>
      </c>
      <c r="O149" t="s">
        <v>380</v>
      </c>
    </row>
    <row r="150" spans="2:15" x14ac:dyDescent="0.2">
      <c r="B150" t="s">
        <v>380</v>
      </c>
      <c r="C150" t="s">
        <v>380</v>
      </c>
      <c r="D150" t="s">
        <v>380</v>
      </c>
      <c r="E150" t="s">
        <v>380</v>
      </c>
      <c r="G150" t="s">
        <v>380</v>
      </c>
      <c r="H150" t="s">
        <v>380</v>
      </c>
      <c r="I150" t="s">
        <v>380</v>
      </c>
      <c r="J150" t="s">
        <v>380</v>
      </c>
      <c r="L150" t="s">
        <v>380</v>
      </c>
      <c r="M150" t="s">
        <v>380</v>
      </c>
      <c r="N150" t="s">
        <v>380</v>
      </c>
      <c r="O150" t="s">
        <v>380</v>
      </c>
    </row>
    <row r="152" spans="2:15" x14ac:dyDescent="0.2">
      <c r="B152" t="s">
        <v>380</v>
      </c>
      <c r="C152" t="s">
        <v>380</v>
      </c>
      <c r="D152" t="s">
        <v>380</v>
      </c>
      <c r="E152" t="s">
        <v>380</v>
      </c>
      <c r="G152" t="s">
        <v>380</v>
      </c>
      <c r="H152" t="s">
        <v>380</v>
      </c>
      <c r="I152" t="s">
        <v>380</v>
      </c>
      <c r="J152" t="s">
        <v>380</v>
      </c>
      <c r="L152" t="s">
        <v>380</v>
      </c>
      <c r="M152" t="s">
        <v>380</v>
      </c>
      <c r="N152" t="s">
        <v>380</v>
      </c>
      <c r="O152" t="s">
        <v>380</v>
      </c>
    </row>
    <row r="153" spans="2:15" x14ac:dyDescent="0.2">
      <c r="B153" t="s">
        <v>380</v>
      </c>
      <c r="C153" t="s">
        <v>380</v>
      </c>
      <c r="D153" t="s">
        <v>380</v>
      </c>
      <c r="E153" t="s">
        <v>380</v>
      </c>
      <c r="G153" t="s">
        <v>380</v>
      </c>
      <c r="H153" t="s">
        <v>380</v>
      </c>
      <c r="I153" t="s">
        <v>380</v>
      </c>
      <c r="J153" t="s">
        <v>380</v>
      </c>
      <c r="L153" t="s">
        <v>380</v>
      </c>
      <c r="M153" t="s">
        <v>380</v>
      </c>
      <c r="N153" t="s">
        <v>380</v>
      </c>
      <c r="O153" t="s">
        <v>380</v>
      </c>
    </row>
    <row r="154" spans="2:15" x14ac:dyDescent="0.2">
      <c r="B154" t="s">
        <v>380</v>
      </c>
      <c r="C154" t="s">
        <v>380</v>
      </c>
      <c r="D154" t="s">
        <v>380</v>
      </c>
      <c r="E154" t="s">
        <v>380</v>
      </c>
      <c r="G154" t="s">
        <v>380</v>
      </c>
      <c r="H154" t="s">
        <v>380</v>
      </c>
      <c r="I154" t="s">
        <v>380</v>
      </c>
      <c r="J154" t="s">
        <v>380</v>
      </c>
      <c r="L154" t="s">
        <v>380</v>
      </c>
      <c r="M154" t="s">
        <v>380</v>
      </c>
      <c r="N154" t="s">
        <v>380</v>
      </c>
      <c r="O154" t="s">
        <v>380</v>
      </c>
    </row>
    <row r="155" spans="2:15" x14ac:dyDescent="0.2">
      <c r="B155" t="s">
        <v>380</v>
      </c>
      <c r="C155" t="s">
        <v>380</v>
      </c>
      <c r="D155" t="s">
        <v>380</v>
      </c>
      <c r="E155" t="s">
        <v>380</v>
      </c>
      <c r="G155" t="s">
        <v>380</v>
      </c>
      <c r="H155" t="s">
        <v>380</v>
      </c>
      <c r="I155" t="s">
        <v>380</v>
      </c>
      <c r="J155" t="s">
        <v>380</v>
      </c>
      <c r="L155" t="s">
        <v>380</v>
      </c>
      <c r="M155" t="s">
        <v>380</v>
      </c>
      <c r="N155" t="s">
        <v>380</v>
      </c>
      <c r="O155" t="s">
        <v>380</v>
      </c>
    </row>
    <row r="156" spans="2:15" x14ac:dyDescent="0.2">
      <c r="B156" t="s">
        <v>380</v>
      </c>
      <c r="C156" t="s">
        <v>380</v>
      </c>
      <c r="D156" t="s">
        <v>380</v>
      </c>
      <c r="E156" t="s">
        <v>380</v>
      </c>
      <c r="G156" t="s">
        <v>380</v>
      </c>
      <c r="H156" t="s">
        <v>380</v>
      </c>
      <c r="I156" t="s">
        <v>380</v>
      </c>
      <c r="J156" t="s">
        <v>380</v>
      </c>
      <c r="L156" t="s">
        <v>380</v>
      </c>
      <c r="M156" t="s">
        <v>380</v>
      </c>
      <c r="N156" t="s">
        <v>380</v>
      </c>
      <c r="O156" t="s">
        <v>380</v>
      </c>
    </row>
    <row r="157" spans="2:15" x14ac:dyDescent="0.2">
      <c r="B157" t="s">
        <v>380</v>
      </c>
      <c r="C157" t="s">
        <v>380</v>
      </c>
      <c r="D157" t="s">
        <v>380</v>
      </c>
      <c r="E157" t="s">
        <v>380</v>
      </c>
      <c r="G157" t="s">
        <v>380</v>
      </c>
      <c r="H157" t="s">
        <v>380</v>
      </c>
      <c r="I157" t="s">
        <v>380</v>
      </c>
      <c r="J157" t="s">
        <v>380</v>
      </c>
      <c r="L157" t="s">
        <v>380</v>
      </c>
      <c r="M157" t="s">
        <v>380</v>
      </c>
      <c r="N157" t="s">
        <v>380</v>
      </c>
      <c r="O157" t="s">
        <v>380</v>
      </c>
    </row>
    <row r="158" spans="2:15" x14ac:dyDescent="0.2">
      <c r="B158" t="s">
        <v>380</v>
      </c>
      <c r="C158" t="s">
        <v>380</v>
      </c>
      <c r="D158" t="s">
        <v>380</v>
      </c>
      <c r="E158" t="s">
        <v>380</v>
      </c>
      <c r="G158" t="s">
        <v>380</v>
      </c>
      <c r="H158" t="s">
        <v>380</v>
      </c>
      <c r="I158" t="s">
        <v>380</v>
      </c>
      <c r="J158" t="s">
        <v>380</v>
      </c>
      <c r="L158" t="s">
        <v>380</v>
      </c>
      <c r="M158" t="s">
        <v>380</v>
      </c>
      <c r="N158" t="s">
        <v>380</v>
      </c>
      <c r="O158" t="s">
        <v>380</v>
      </c>
    </row>
    <row r="159" spans="2:15" x14ac:dyDescent="0.2">
      <c r="B159" t="s">
        <v>380</v>
      </c>
      <c r="C159" t="s">
        <v>380</v>
      </c>
      <c r="D159" t="s">
        <v>380</v>
      </c>
      <c r="E159" t="s">
        <v>380</v>
      </c>
      <c r="G159" t="s">
        <v>380</v>
      </c>
      <c r="H159" t="s">
        <v>380</v>
      </c>
      <c r="I159" t="s">
        <v>380</v>
      </c>
      <c r="J159" t="s">
        <v>380</v>
      </c>
      <c r="L159" t="s">
        <v>380</v>
      </c>
      <c r="M159" t="s">
        <v>380</v>
      </c>
      <c r="N159" t="s">
        <v>380</v>
      </c>
      <c r="O159" t="s">
        <v>380</v>
      </c>
    </row>
    <row r="160" spans="2:15" x14ac:dyDescent="0.2">
      <c r="B160" t="s">
        <v>380</v>
      </c>
      <c r="C160" t="s">
        <v>380</v>
      </c>
      <c r="D160" t="s">
        <v>380</v>
      </c>
      <c r="E160" t="s">
        <v>380</v>
      </c>
      <c r="G160" t="s">
        <v>380</v>
      </c>
      <c r="H160" t="s">
        <v>380</v>
      </c>
      <c r="I160" t="s">
        <v>380</v>
      </c>
      <c r="J160" t="s">
        <v>380</v>
      </c>
      <c r="L160" t="s">
        <v>380</v>
      </c>
      <c r="M160" t="s">
        <v>380</v>
      </c>
      <c r="N160" t="s">
        <v>380</v>
      </c>
      <c r="O160" t="s">
        <v>380</v>
      </c>
    </row>
    <row r="161" spans="2:15" x14ac:dyDescent="0.2">
      <c r="B161" t="s">
        <v>380</v>
      </c>
      <c r="C161" t="s">
        <v>380</v>
      </c>
      <c r="D161" t="s">
        <v>380</v>
      </c>
      <c r="E161" t="s">
        <v>380</v>
      </c>
      <c r="G161" t="s">
        <v>380</v>
      </c>
      <c r="H161" t="s">
        <v>380</v>
      </c>
      <c r="I161" t="s">
        <v>380</v>
      </c>
      <c r="J161" t="s">
        <v>380</v>
      </c>
      <c r="L161" t="s">
        <v>380</v>
      </c>
      <c r="M161" t="s">
        <v>380</v>
      </c>
      <c r="N161" t="s">
        <v>380</v>
      </c>
      <c r="O161" t="s">
        <v>380</v>
      </c>
    </row>
    <row r="162" spans="2:15" x14ac:dyDescent="0.2">
      <c r="B162" t="s">
        <v>380</v>
      </c>
      <c r="C162" t="s">
        <v>380</v>
      </c>
      <c r="D162" t="s">
        <v>380</v>
      </c>
      <c r="E162" t="s">
        <v>380</v>
      </c>
      <c r="G162" t="s">
        <v>380</v>
      </c>
      <c r="H162" t="s">
        <v>380</v>
      </c>
      <c r="I162" t="s">
        <v>380</v>
      </c>
      <c r="J162" t="s">
        <v>380</v>
      </c>
      <c r="L162" t="s">
        <v>380</v>
      </c>
      <c r="M162" t="s">
        <v>380</v>
      </c>
      <c r="N162" t="s">
        <v>380</v>
      </c>
      <c r="O162" t="s">
        <v>380</v>
      </c>
    </row>
    <row r="163" spans="2:15" x14ac:dyDescent="0.2">
      <c r="B163" t="s">
        <v>380</v>
      </c>
      <c r="C163" t="s">
        <v>380</v>
      </c>
      <c r="D163" t="s">
        <v>380</v>
      </c>
      <c r="E163" t="s">
        <v>380</v>
      </c>
      <c r="G163" t="s">
        <v>380</v>
      </c>
      <c r="H163" t="s">
        <v>380</v>
      </c>
      <c r="I163" t="s">
        <v>380</v>
      </c>
      <c r="J163" t="s">
        <v>380</v>
      </c>
      <c r="L163" t="s">
        <v>380</v>
      </c>
      <c r="M163" t="s">
        <v>380</v>
      </c>
      <c r="N163" t="s">
        <v>380</v>
      </c>
      <c r="O163" t="s">
        <v>380</v>
      </c>
    </row>
    <row r="164" spans="2:15" x14ac:dyDescent="0.2">
      <c r="B164" t="s">
        <v>380</v>
      </c>
      <c r="C164" t="s">
        <v>380</v>
      </c>
      <c r="D164" t="s">
        <v>380</v>
      </c>
      <c r="E164" t="s">
        <v>380</v>
      </c>
      <c r="G164" t="s">
        <v>380</v>
      </c>
      <c r="H164" t="s">
        <v>380</v>
      </c>
      <c r="I164" t="s">
        <v>380</v>
      </c>
      <c r="J164" t="s">
        <v>380</v>
      </c>
      <c r="L164" t="s">
        <v>380</v>
      </c>
      <c r="M164" t="s">
        <v>380</v>
      </c>
      <c r="N164" t="s">
        <v>380</v>
      </c>
      <c r="O164" t="s">
        <v>380</v>
      </c>
    </row>
    <row r="165" spans="2:15" x14ac:dyDescent="0.2">
      <c r="B165" t="s">
        <v>380</v>
      </c>
      <c r="C165" t="s">
        <v>380</v>
      </c>
      <c r="D165" t="s">
        <v>380</v>
      </c>
      <c r="E165" t="s">
        <v>380</v>
      </c>
      <c r="G165" t="s">
        <v>380</v>
      </c>
      <c r="H165" t="s">
        <v>380</v>
      </c>
      <c r="I165" t="s">
        <v>380</v>
      </c>
      <c r="J165" t="s">
        <v>380</v>
      </c>
      <c r="L165" t="s">
        <v>380</v>
      </c>
      <c r="M165" t="s">
        <v>380</v>
      </c>
      <c r="N165" t="s">
        <v>380</v>
      </c>
      <c r="O165" t="s">
        <v>380</v>
      </c>
    </row>
    <row r="167" spans="2:15" x14ac:dyDescent="0.2">
      <c r="B167" t="s">
        <v>380</v>
      </c>
      <c r="C167" t="s">
        <v>380</v>
      </c>
      <c r="D167" t="s">
        <v>380</v>
      </c>
      <c r="E167" t="s">
        <v>380</v>
      </c>
      <c r="G167" t="s">
        <v>380</v>
      </c>
      <c r="H167" t="s">
        <v>380</v>
      </c>
      <c r="I167" t="s">
        <v>380</v>
      </c>
      <c r="J167" t="s">
        <v>380</v>
      </c>
      <c r="L167" t="s">
        <v>380</v>
      </c>
      <c r="M167" t="s">
        <v>380</v>
      </c>
      <c r="N167" t="s">
        <v>380</v>
      </c>
      <c r="O167" t="s">
        <v>380</v>
      </c>
    </row>
    <row r="168" spans="2:15" x14ac:dyDescent="0.2">
      <c r="B168" t="s">
        <v>380</v>
      </c>
      <c r="C168" t="s">
        <v>380</v>
      </c>
      <c r="D168" t="s">
        <v>380</v>
      </c>
      <c r="E168" t="s">
        <v>380</v>
      </c>
      <c r="G168" t="s">
        <v>380</v>
      </c>
      <c r="H168" t="s">
        <v>380</v>
      </c>
      <c r="I168" t="s">
        <v>380</v>
      </c>
      <c r="J168" t="s">
        <v>380</v>
      </c>
      <c r="L168" t="s">
        <v>380</v>
      </c>
      <c r="M168" t="s">
        <v>380</v>
      </c>
      <c r="N168" t="s">
        <v>380</v>
      </c>
      <c r="O168" t="s">
        <v>380</v>
      </c>
    </row>
    <row r="169" spans="2:15" x14ac:dyDescent="0.2">
      <c r="B169" t="s">
        <v>380</v>
      </c>
      <c r="C169" t="s">
        <v>380</v>
      </c>
      <c r="D169" t="s">
        <v>380</v>
      </c>
      <c r="E169" t="s">
        <v>380</v>
      </c>
      <c r="G169" t="s">
        <v>380</v>
      </c>
      <c r="H169" t="s">
        <v>380</v>
      </c>
      <c r="I169" t="s">
        <v>380</v>
      </c>
      <c r="J169" t="s">
        <v>380</v>
      </c>
      <c r="L169" t="s">
        <v>380</v>
      </c>
      <c r="M169" t="s">
        <v>380</v>
      </c>
      <c r="N169" t="s">
        <v>380</v>
      </c>
      <c r="O169" t="s">
        <v>380</v>
      </c>
    </row>
    <row r="170" spans="2:15" x14ac:dyDescent="0.2">
      <c r="B170" t="s">
        <v>380</v>
      </c>
      <c r="C170" t="s">
        <v>380</v>
      </c>
      <c r="D170" t="s">
        <v>380</v>
      </c>
      <c r="E170" t="s">
        <v>380</v>
      </c>
      <c r="G170" t="s">
        <v>380</v>
      </c>
      <c r="H170" t="s">
        <v>380</v>
      </c>
      <c r="I170" t="s">
        <v>380</v>
      </c>
      <c r="J170" t="s">
        <v>380</v>
      </c>
      <c r="L170" t="s">
        <v>380</v>
      </c>
      <c r="M170" t="s">
        <v>380</v>
      </c>
      <c r="N170" t="s">
        <v>380</v>
      </c>
      <c r="O170" t="s">
        <v>380</v>
      </c>
    </row>
    <row r="171" spans="2:15" x14ac:dyDescent="0.2">
      <c r="B171" t="s">
        <v>380</v>
      </c>
      <c r="C171" t="s">
        <v>380</v>
      </c>
      <c r="D171" t="s">
        <v>380</v>
      </c>
      <c r="E171" t="s">
        <v>380</v>
      </c>
      <c r="G171" t="s">
        <v>380</v>
      </c>
      <c r="H171" t="s">
        <v>380</v>
      </c>
      <c r="I171" t="s">
        <v>380</v>
      </c>
      <c r="J171" t="s">
        <v>380</v>
      </c>
      <c r="L171" t="s">
        <v>380</v>
      </c>
      <c r="M171" t="s">
        <v>380</v>
      </c>
      <c r="N171" t="s">
        <v>380</v>
      </c>
      <c r="O171" t="s">
        <v>380</v>
      </c>
    </row>
    <row r="172" spans="2:15" x14ac:dyDescent="0.2">
      <c r="B172" t="s">
        <v>380</v>
      </c>
      <c r="C172" t="s">
        <v>380</v>
      </c>
      <c r="D172" t="s">
        <v>380</v>
      </c>
      <c r="E172" t="s">
        <v>380</v>
      </c>
      <c r="G172" t="s">
        <v>380</v>
      </c>
      <c r="H172" t="s">
        <v>380</v>
      </c>
      <c r="I172" t="s">
        <v>380</v>
      </c>
      <c r="J172" t="s">
        <v>380</v>
      </c>
      <c r="L172" t="s">
        <v>380</v>
      </c>
      <c r="M172" t="s">
        <v>380</v>
      </c>
      <c r="N172" t="s">
        <v>380</v>
      </c>
      <c r="O172" t="s">
        <v>380</v>
      </c>
    </row>
    <row r="173" spans="2:15" x14ac:dyDescent="0.2">
      <c r="B173" t="s">
        <v>380</v>
      </c>
      <c r="C173" t="s">
        <v>380</v>
      </c>
      <c r="D173" t="s">
        <v>380</v>
      </c>
      <c r="E173" t="s">
        <v>380</v>
      </c>
      <c r="G173" t="s">
        <v>380</v>
      </c>
      <c r="H173" t="s">
        <v>380</v>
      </c>
      <c r="I173" t="s">
        <v>380</v>
      </c>
      <c r="J173" t="s">
        <v>380</v>
      </c>
      <c r="L173" t="s">
        <v>380</v>
      </c>
      <c r="M173" t="s">
        <v>380</v>
      </c>
      <c r="N173" t="s">
        <v>380</v>
      </c>
      <c r="O173" t="s">
        <v>380</v>
      </c>
    </row>
    <row r="174" spans="2:15" x14ac:dyDescent="0.2">
      <c r="B174" t="s">
        <v>380</v>
      </c>
      <c r="C174" t="s">
        <v>380</v>
      </c>
      <c r="D174" t="s">
        <v>380</v>
      </c>
      <c r="E174" t="s">
        <v>380</v>
      </c>
      <c r="G174" t="s">
        <v>380</v>
      </c>
      <c r="H174" t="s">
        <v>380</v>
      </c>
      <c r="I174" t="s">
        <v>380</v>
      </c>
      <c r="J174" t="s">
        <v>380</v>
      </c>
      <c r="L174" t="s">
        <v>380</v>
      </c>
      <c r="M174" t="s">
        <v>380</v>
      </c>
      <c r="N174" t="s">
        <v>380</v>
      </c>
      <c r="O174" t="s">
        <v>380</v>
      </c>
    </row>
    <row r="175" spans="2:15" x14ac:dyDescent="0.2">
      <c r="B175" t="s">
        <v>380</v>
      </c>
      <c r="C175" t="s">
        <v>380</v>
      </c>
      <c r="D175" t="s">
        <v>380</v>
      </c>
      <c r="E175" t="s">
        <v>380</v>
      </c>
      <c r="G175" t="s">
        <v>380</v>
      </c>
      <c r="H175" t="s">
        <v>380</v>
      </c>
      <c r="I175" t="s">
        <v>380</v>
      </c>
      <c r="J175" t="s">
        <v>380</v>
      </c>
      <c r="L175" t="s">
        <v>380</v>
      </c>
      <c r="M175" t="s">
        <v>380</v>
      </c>
      <c r="N175" t="s">
        <v>380</v>
      </c>
      <c r="O175" t="s">
        <v>380</v>
      </c>
    </row>
    <row r="176" spans="2:15" x14ac:dyDescent="0.2">
      <c r="B176" t="s">
        <v>380</v>
      </c>
      <c r="C176" t="s">
        <v>380</v>
      </c>
      <c r="D176" t="s">
        <v>380</v>
      </c>
      <c r="E176" t="s">
        <v>380</v>
      </c>
      <c r="G176" t="s">
        <v>380</v>
      </c>
      <c r="H176" t="s">
        <v>380</v>
      </c>
      <c r="I176" t="s">
        <v>380</v>
      </c>
      <c r="J176" t="s">
        <v>380</v>
      </c>
      <c r="L176" t="s">
        <v>380</v>
      </c>
      <c r="M176" t="s">
        <v>380</v>
      </c>
      <c r="N176" t="s">
        <v>380</v>
      </c>
      <c r="O176" t="s">
        <v>380</v>
      </c>
    </row>
    <row r="177" spans="2:15" x14ac:dyDescent="0.2">
      <c r="B177" t="s">
        <v>380</v>
      </c>
      <c r="C177" t="s">
        <v>380</v>
      </c>
      <c r="D177" t="s">
        <v>380</v>
      </c>
      <c r="E177" t="s">
        <v>380</v>
      </c>
      <c r="G177" t="s">
        <v>380</v>
      </c>
      <c r="H177" t="s">
        <v>380</v>
      </c>
      <c r="I177" t="s">
        <v>380</v>
      </c>
      <c r="J177" t="s">
        <v>380</v>
      </c>
      <c r="L177" t="s">
        <v>380</v>
      </c>
      <c r="M177" t="s">
        <v>380</v>
      </c>
      <c r="N177" t="s">
        <v>380</v>
      </c>
      <c r="O177" t="s">
        <v>380</v>
      </c>
    </row>
    <row r="178" spans="2:15" x14ac:dyDescent="0.2">
      <c r="B178" t="s">
        <v>380</v>
      </c>
      <c r="C178" t="s">
        <v>380</v>
      </c>
      <c r="D178" t="s">
        <v>380</v>
      </c>
      <c r="E178" t="s">
        <v>380</v>
      </c>
      <c r="G178" t="s">
        <v>380</v>
      </c>
      <c r="H178" t="s">
        <v>380</v>
      </c>
      <c r="I178" t="s">
        <v>380</v>
      </c>
      <c r="J178" t="s">
        <v>380</v>
      </c>
      <c r="L178" t="s">
        <v>380</v>
      </c>
      <c r="M178" t="s">
        <v>380</v>
      </c>
      <c r="N178" t="s">
        <v>380</v>
      </c>
      <c r="O178" t="s">
        <v>380</v>
      </c>
    </row>
    <row r="179" spans="2:15" x14ac:dyDescent="0.2">
      <c r="B179" t="s">
        <v>380</v>
      </c>
      <c r="C179" t="s">
        <v>380</v>
      </c>
      <c r="D179" t="s">
        <v>380</v>
      </c>
      <c r="E179" t="s">
        <v>380</v>
      </c>
      <c r="G179" t="s">
        <v>380</v>
      </c>
      <c r="H179" t="s">
        <v>380</v>
      </c>
      <c r="I179" t="s">
        <v>380</v>
      </c>
      <c r="J179" t="s">
        <v>380</v>
      </c>
      <c r="L179" t="s">
        <v>380</v>
      </c>
      <c r="M179" t="s">
        <v>380</v>
      </c>
      <c r="N179" t="s">
        <v>380</v>
      </c>
      <c r="O179" t="s">
        <v>380</v>
      </c>
    </row>
    <row r="180" spans="2:15" x14ac:dyDescent="0.2">
      <c r="B180" t="s">
        <v>380</v>
      </c>
      <c r="C180" t="s">
        <v>380</v>
      </c>
      <c r="D180" t="s">
        <v>380</v>
      </c>
      <c r="E180" t="s">
        <v>380</v>
      </c>
      <c r="G180" t="s">
        <v>380</v>
      </c>
      <c r="H180" t="s">
        <v>380</v>
      </c>
      <c r="I180" t="s">
        <v>380</v>
      </c>
      <c r="J180" t="s">
        <v>380</v>
      </c>
      <c r="L180" t="s">
        <v>380</v>
      </c>
      <c r="M180" t="s">
        <v>380</v>
      </c>
      <c r="N180" t="s">
        <v>380</v>
      </c>
      <c r="O180" t="s">
        <v>380</v>
      </c>
    </row>
    <row r="182" spans="2:15" x14ac:dyDescent="0.2">
      <c r="B182" t="s">
        <v>380</v>
      </c>
      <c r="C182" t="s">
        <v>380</v>
      </c>
      <c r="D182" t="s">
        <v>380</v>
      </c>
      <c r="E182" t="s">
        <v>380</v>
      </c>
      <c r="G182" t="s">
        <v>380</v>
      </c>
      <c r="H182" t="s">
        <v>380</v>
      </c>
      <c r="I182" t="s">
        <v>380</v>
      </c>
      <c r="J182" t="s">
        <v>380</v>
      </c>
      <c r="L182" t="s">
        <v>380</v>
      </c>
      <c r="M182" t="s">
        <v>380</v>
      </c>
      <c r="N182" t="s">
        <v>380</v>
      </c>
      <c r="O182" t="s">
        <v>380</v>
      </c>
    </row>
    <row r="183" spans="2:15" x14ac:dyDescent="0.2">
      <c r="B183" t="s">
        <v>380</v>
      </c>
      <c r="C183" t="s">
        <v>380</v>
      </c>
      <c r="D183" t="s">
        <v>380</v>
      </c>
      <c r="E183" t="s">
        <v>380</v>
      </c>
      <c r="G183" t="s">
        <v>380</v>
      </c>
      <c r="H183" t="s">
        <v>380</v>
      </c>
      <c r="I183" t="s">
        <v>380</v>
      </c>
      <c r="J183" t="s">
        <v>380</v>
      </c>
      <c r="L183" t="s">
        <v>380</v>
      </c>
      <c r="M183" t="s">
        <v>380</v>
      </c>
      <c r="N183" t="s">
        <v>380</v>
      </c>
      <c r="O183" t="s">
        <v>380</v>
      </c>
    </row>
    <row r="184" spans="2:15" x14ac:dyDescent="0.2">
      <c r="B184" t="s">
        <v>380</v>
      </c>
      <c r="C184" t="s">
        <v>380</v>
      </c>
      <c r="D184" t="s">
        <v>380</v>
      </c>
      <c r="E184" t="s">
        <v>380</v>
      </c>
      <c r="G184" t="s">
        <v>380</v>
      </c>
      <c r="H184" t="s">
        <v>380</v>
      </c>
      <c r="I184" t="s">
        <v>380</v>
      </c>
      <c r="J184" t="s">
        <v>380</v>
      </c>
      <c r="L184" t="s">
        <v>380</v>
      </c>
      <c r="M184" t="s">
        <v>380</v>
      </c>
      <c r="N184" t="s">
        <v>380</v>
      </c>
      <c r="O184" t="s">
        <v>380</v>
      </c>
    </row>
    <row r="185" spans="2:15" x14ac:dyDescent="0.2">
      <c r="B185" t="s">
        <v>380</v>
      </c>
      <c r="C185" t="s">
        <v>380</v>
      </c>
      <c r="D185" t="s">
        <v>380</v>
      </c>
      <c r="E185" t="s">
        <v>380</v>
      </c>
      <c r="G185" t="s">
        <v>380</v>
      </c>
      <c r="H185" t="s">
        <v>380</v>
      </c>
      <c r="I185" t="s">
        <v>380</v>
      </c>
      <c r="J185" t="s">
        <v>380</v>
      </c>
      <c r="L185" t="s">
        <v>380</v>
      </c>
      <c r="M185" t="s">
        <v>380</v>
      </c>
      <c r="N185" t="s">
        <v>380</v>
      </c>
      <c r="O185" t="s">
        <v>380</v>
      </c>
    </row>
    <row r="186" spans="2:15" x14ac:dyDescent="0.2">
      <c r="B186" t="s">
        <v>380</v>
      </c>
      <c r="C186" t="s">
        <v>380</v>
      </c>
      <c r="D186" t="s">
        <v>380</v>
      </c>
      <c r="E186" t="s">
        <v>380</v>
      </c>
      <c r="G186" t="s">
        <v>380</v>
      </c>
      <c r="H186" t="s">
        <v>380</v>
      </c>
      <c r="I186" t="s">
        <v>380</v>
      </c>
      <c r="J186" t="s">
        <v>380</v>
      </c>
      <c r="L186" t="s">
        <v>380</v>
      </c>
      <c r="M186" t="s">
        <v>380</v>
      </c>
      <c r="N186" t="s">
        <v>380</v>
      </c>
      <c r="O186" t="s">
        <v>380</v>
      </c>
    </row>
    <row r="187" spans="2:15" x14ac:dyDescent="0.2">
      <c r="B187" t="s">
        <v>380</v>
      </c>
      <c r="C187" t="s">
        <v>380</v>
      </c>
      <c r="D187" t="s">
        <v>380</v>
      </c>
      <c r="E187" t="s">
        <v>380</v>
      </c>
      <c r="G187" t="s">
        <v>380</v>
      </c>
      <c r="H187" t="s">
        <v>380</v>
      </c>
      <c r="I187" t="s">
        <v>380</v>
      </c>
      <c r="J187" t="s">
        <v>380</v>
      </c>
      <c r="L187" t="s">
        <v>380</v>
      </c>
      <c r="M187" t="s">
        <v>380</v>
      </c>
      <c r="N187" t="s">
        <v>380</v>
      </c>
      <c r="O187" t="s">
        <v>380</v>
      </c>
    </row>
    <row r="188" spans="2:15" x14ac:dyDescent="0.2">
      <c r="B188" t="s">
        <v>380</v>
      </c>
      <c r="C188" t="s">
        <v>380</v>
      </c>
      <c r="D188" t="s">
        <v>380</v>
      </c>
      <c r="E188" t="s">
        <v>380</v>
      </c>
      <c r="G188" t="s">
        <v>380</v>
      </c>
      <c r="H188" t="s">
        <v>380</v>
      </c>
      <c r="I188" t="s">
        <v>380</v>
      </c>
      <c r="J188" t="s">
        <v>380</v>
      </c>
      <c r="L188" t="s">
        <v>380</v>
      </c>
      <c r="M188" t="s">
        <v>380</v>
      </c>
      <c r="N188" t="s">
        <v>380</v>
      </c>
      <c r="O188" t="s">
        <v>380</v>
      </c>
    </row>
    <row r="189" spans="2:15" x14ac:dyDescent="0.2">
      <c r="B189" t="s">
        <v>380</v>
      </c>
      <c r="C189" t="s">
        <v>380</v>
      </c>
      <c r="D189" t="s">
        <v>380</v>
      </c>
      <c r="E189" t="s">
        <v>380</v>
      </c>
      <c r="G189" t="s">
        <v>380</v>
      </c>
      <c r="H189" t="s">
        <v>380</v>
      </c>
      <c r="I189" t="s">
        <v>380</v>
      </c>
      <c r="J189" t="s">
        <v>380</v>
      </c>
      <c r="L189" t="s">
        <v>380</v>
      </c>
      <c r="M189" t="s">
        <v>380</v>
      </c>
      <c r="N189" t="s">
        <v>380</v>
      </c>
      <c r="O189" t="s">
        <v>380</v>
      </c>
    </row>
    <row r="190" spans="2:15" x14ac:dyDescent="0.2">
      <c r="B190" t="s">
        <v>380</v>
      </c>
      <c r="C190" t="s">
        <v>380</v>
      </c>
      <c r="D190" t="s">
        <v>380</v>
      </c>
      <c r="E190" t="s">
        <v>380</v>
      </c>
      <c r="G190" t="s">
        <v>380</v>
      </c>
      <c r="H190" t="s">
        <v>380</v>
      </c>
      <c r="I190" t="s">
        <v>380</v>
      </c>
      <c r="J190" t="s">
        <v>380</v>
      </c>
      <c r="L190" t="s">
        <v>380</v>
      </c>
      <c r="M190" t="s">
        <v>380</v>
      </c>
      <c r="N190" t="s">
        <v>380</v>
      </c>
      <c r="O190" t="s">
        <v>380</v>
      </c>
    </row>
    <row r="191" spans="2:15" x14ac:dyDescent="0.2">
      <c r="B191" t="s">
        <v>380</v>
      </c>
      <c r="C191" t="s">
        <v>380</v>
      </c>
      <c r="D191" t="s">
        <v>380</v>
      </c>
      <c r="E191" t="s">
        <v>380</v>
      </c>
      <c r="G191" t="s">
        <v>380</v>
      </c>
      <c r="H191" t="s">
        <v>380</v>
      </c>
      <c r="I191" t="s">
        <v>380</v>
      </c>
      <c r="J191" t="s">
        <v>380</v>
      </c>
      <c r="L191" t="s">
        <v>380</v>
      </c>
      <c r="M191" t="s">
        <v>380</v>
      </c>
      <c r="N191" t="s">
        <v>380</v>
      </c>
      <c r="O191" t="s">
        <v>380</v>
      </c>
    </row>
    <row r="192" spans="2:15" x14ac:dyDescent="0.2">
      <c r="B192" t="s">
        <v>380</v>
      </c>
      <c r="C192" t="s">
        <v>380</v>
      </c>
      <c r="D192" t="s">
        <v>380</v>
      </c>
      <c r="E192" t="s">
        <v>380</v>
      </c>
      <c r="G192" t="s">
        <v>380</v>
      </c>
      <c r="H192" t="s">
        <v>380</v>
      </c>
      <c r="I192" t="s">
        <v>380</v>
      </c>
      <c r="J192" t="s">
        <v>380</v>
      </c>
      <c r="L192" t="s">
        <v>380</v>
      </c>
      <c r="M192" t="s">
        <v>380</v>
      </c>
      <c r="N192" t="s">
        <v>380</v>
      </c>
      <c r="O192" t="s">
        <v>380</v>
      </c>
    </row>
    <row r="193" spans="2:15" x14ac:dyDescent="0.2">
      <c r="B193" t="s">
        <v>380</v>
      </c>
      <c r="C193" t="s">
        <v>380</v>
      </c>
      <c r="D193" t="s">
        <v>380</v>
      </c>
      <c r="E193" t="s">
        <v>380</v>
      </c>
      <c r="G193" t="s">
        <v>380</v>
      </c>
      <c r="H193" t="s">
        <v>380</v>
      </c>
      <c r="I193" t="s">
        <v>380</v>
      </c>
      <c r="J193" t="s">
        <v>380</v>
      </c>
      <c r="L193" t="s">
        <v>380</v>
      </c>
      <c r="M193" t="s">
        <v>380</v>
      </c>
      <c r="N193" t="s">
        <v>380</v>
      </c>
      <c r="O193" t="s">
        <v>380</v>
      </c>
    </row>
    <row r="194" spans="2:15" x14ac:dyDescent="0.2">
      <c r="B194" t="s">
        <v>380</v>
      </c>
      <c r="C194" t="s">
        <v>380</v>
      </c>
      <c r="D194" t="s">
        <v>380</v>
      </c>
      <c r="E194" t="s">
        <v>380</v>
      </c>
      <c r="G194" t="s">
        <v>380</v>
      </c>
      <c r="H194" t="s">
        <v>380</v>
      </c>
      <c r="I194" t="s">
        <v>380</v>
      </c>
      <c r="J194" t="s">
        <v>380</v>
      </c>
      <c r="L194" t="s">
        <v>380</v>
      </c>
      <c r="M194" t="s">
        <v>380</v>
      </c>
      <c r="N194" t="s">
        <v>380</v>
      </c>
      <c r="O194" t="s">
        <v>380</v>
      </c>
    </row>
    <row r="195" spans="2:15" x14ac:dyDescent="0.2">
      <c r="B195" t="s">
        <v>380</v>
      </c>
      <c r="C195" t="s">
        <v>380</v>
      </c>
      <c r="D195" t="s">
        <v>380</v>
      </c>
      <c r="E195" t="s">
        <v>380</v>
      </c>
      <c r="G195" t="s">
        <v>380</v>
      </c>
      <c r="H195" t="s">
        <v>380</v>
      </c>
      <c r="I195" t="s">
        <v>380</v>
      </c>
      <c r="J195" t="s">
        <v>380</v>
      </c>
      <c r="L195" t="s">
        <v>380</v>
      </c>
      <c r="M195" t="s">
        <v>380</v>
      </c>
      <c r="N195" t="s">
        <v>380</v>
      </c>
      <c r="O195" t="s">
        <v>380</v>
      </c>
    </row>
    <row r="197" spans="2:15" x14ac:dyDescent="0.2">
      <c r="B197" t="s">
        <v>380</v>
      </c>
      <c r="C197" t="s">
        <v>380</v>
      </c>
      <c r="D197" t="s">
        <v>380</v>
      </c>
      <c r="E197" t="s">
        <v>380</v>
      </c>
      <c r="G197" t="s">
        <v>380</v>
      </c>
      <c r="H197" t="s">
        <v>380</v>
      </c>
      <c r="I197" t="s">
        <v>380</v>
      </c>
      <c r="J197" t="s">
        <v>380</v>
      </c>
      <c r="L197" t="s">
        <v>380</v>
      </c>
      <c r="M197" t="s">
        <v>380</v>
      </c>
      <c r="N197" t="s">
        <v>380</v>
      </c>
      <c r="O197" t="s">
        <v>380</v>
      </c>
    </row>
    <row r="198" spans="2:15" x14ac:dyDescent="0.2">
      <c r="B198" t="s">
        <v>380</v>
      </c>
      <c r="C198" t="s">
        <v>380</v>
      </c>
      <c r="D198" t="s">
        <v>380</v>
      </c>
      <c r="E198" t="s">
        <v>380</v>
      </c>
      <c r="G198" t="s">
        <v>380</v>
      </c>
      <c r="H198" t="s">
        <v>380</v>
      </c>
      <c r="I198" t="s">
        <v>380</v>
      </c>
      <c r="J198" t="s">
        <v>380</v>
      </c>
      <c r="L198" t="s">
        <v>380</v>
      </c>
      <c r="M198" t="s">
        <v>380</v>
      </c>
      <c r="N198" t="s">
        <v>380</v>
      </c>
      <c r="O198" t="s">
        <v>380</v>
      </c>
    </row>
    <row r="199" spans="2:15" x14ac:dyDescent="0.2">
      <c r="B199" t="s">
        <v>380</v>
      </c>
      <c r="C199" t="s">
        <v>380</v>
      </c>
      <c r="D199" t="s">
        <v>380</v>
      </c>
      <c r="E199" t="s">
        <v>380</v>
      </c>
      <c r="G199" t="s">
        <v>380</v>
      </c>
      <c r="H199" t="s">
        <v>380</v>
      </c>
      <c r="I199" t="s">
        <v>380</v>
      </c>
      <c r="J199" t="s">
        <v>380</v>
      </c>
      <c r="L199" t="s">
        <v>380</v>
      </c>
      <c r="M199" t="s">
        <v>380</v>
      </c>
      <c r="N199" t="s">
        <v>380</v>
      </c>
      <c r="O199" t="s">
        <v>380</v>
      </c>
    </row>
    <row r="200" spans="2:15" x14ac:dyDescent="0.2">
      <c r="B200" t="s">
        <v>380</v>
      </c>
      <c r="C200" t="s">
        <v>380</v>
      </c>
      <c r="D200" t="s">
        <v>380</v>
      </c>
      <c r="E200" t="s">
        <v>380</v>
      </c>
      <c r="G200" t="s">
        <v>380</v>
      </c>
      <c r="H200" t="s">
        <v>380</v>
      </c>
      <c r="I200" t="s">
        <v>380</v>
      </c>
      <c r="J200" t="s">
        <v>380</v>
      </c>
      <c r="L200" t="s">
        <v>380</v>
      </c>
      <c r="M200" t="s">
        <v>380</v>
      </c>
      <c r="N200" t="s">
        <v>380</v>
      </c>
      <c r="O200" t="s">
        <v>380</v>
      </c>
    </row>
    <row r="201" spans="2:15" x14ac:dyDescent="0.2">
      <c r="B201" t="s">
        <v>380</v>
      </c>
      <c r="C201" t="s">
        <v>380</v>
      </c>
      <c r="D201" t="s">
        <v>380</v>
      </c>
      <c r="E201" t="s">
        <v>380</v>
      </c>
      <c r="G201" t="s">
        <v>380</v>
      </c>
      <c r="H201" t="s">
        <v>380</v>
      </c>
      <c r="I201" t="s">
        <v>380</v>
      </c>
      <c r="J201" t="s">
        <v>380</v>
      </c>
      <c r="L201" t="s">
        <v>380</v>
      </c>
      <c r="M201" t="s">
        <v>380</v>
      </c>
      <c r="N201" t="s">
        <v>380</v>
      </c>
      <c r="O201" t="s">
        <v>380</v>
      </c>
    </row>
    <row r="202" spans="2:15" x14ac:dyDescent="0.2">
      <c r="B202" t="s">
        <v>380</v>
      </c>
      <c r="C202" t="s">
        <v>380</v>
      </c>
      <c r="D202" t="s">
        <v>380</v>
      </c>
      <c r="E202" t="s">
        <v>380</v>
      </c>
      <c r="G202" t="s">
        <v>380</v>
      </c>
      <c r="H202" t="s">
        <v>380</v>
      </c>
      <c r="I202" t="s">
        <v>380</v>
      </c>
      <c r="J202" t="s">
        <v>380</v>
      </c>
      <c r="L202" t="s">
        <v>380</v>
      </c>
      <c r="M202" t="s">
        <v>380</v>
      </c>
      <c r="N202" t="s">
        <v>380</v>
      </c>
      <c r="O202" t="s">
        <v>380</v>
      </c>
    </row>
    <row r="203" spans="2:15" x14ac:dyDescent="0.2">
      <c r="B203" t="s">
        <v>380</v>
      </c>
      <c r="C203" t="s">
        <v>380</v>
      </c>
      <c r="D203" t="s">
        <v>380</v>
      </c>
      <c r="E203" t="s">
        <v>380</v>
      </c>
      <c r="G203" t="s">
        <v>380</v>
      </c>
      <c r="H203" t="s">
        <v>380</v>
      </c>
      <c r="I203" t="s">
        <v>380</v>
      </c>
      <c r="J203" t="s">
        <v>380</v>
      </c>
      <c r="L203" t="s">
        <v>380</v>
      </c>
      <c r="M203" t="s">
        <v>380</v>
      </c>
      <c r="N203" t="s">
        <v>380</v>
      </c>
      <c r="O203" t="s">
        <v>380</v>
      </c>
    </row>
    <row r="204" spans="2:15" x14ac:dyDescent="0.2">
      <c r="B204" t="s">
        <v>380</v>
      </c>
      <c r="C204" t="s">
        <v>380</v>
      </c>
      <c r="D204" t="s">
        <v>380</v>
      </c>
      <c r="E204" t="s">
        <v>380</v>
      </c>
      <c r="G204" t="s">
        <v>380</v>
      </c>
      <c r="H204" t="s">
        <v>380</v>
      </c>
      <c r="I204" t="s">
        <v>380</v>
      </c>
      <c r="J204" t="s">
        <v>380</v>
      </c>
      <c r="L204" t="s">
        <v>380</v>
      </c>
      <c r="M204" t="s">
        <v>380</v>
      </c>
      <c r="N204" t="s">
        <v>380</v>
      </c>
      <c r="O204" t="s">
        <v>380</v>
      </c>
    </row>
    <row r="205" spans="2:15" x14ac:dyDescent="0.2">
      <c r="B205" t="s">
        <v>380</v>
      </c>
      <c r="C205" t="s">
        <v>380</v>
      </c>
      <c r="D205" t="s">
        <v>380</v>
      </c>
      <c r="E205" t="s">
        <v>380</v>
      </c>
      <c r="G205" t="s">
        <v>380</v>
      </c>
      <c r="H205" t="s">
        <v>380</v>
      </c>
      <c r="I205" t="s">
        <v>380</v>
      </c>
      <c r="J205" t="s">
        <v>380</v>
      </c>
      <c r="L205" t="s">
        <v>380</v>
      </c>
      <c r="M205" t="s">
        <v>380</v>
      </c>
      <c r="N205" t="s">
        <v>380</v>
      </c>
      <c r="O205" t="s">
        <v>380</v>
      </c>
    </row>
    <row r="206" spans="2:15" x14ac:dyDescent="0.2">
      <c r="B206" t="s">
        <v>380</v>
      </c>
      <c r="C206" t="s">
        <v>380</v>
      </c>
      <c r="D206" t="s">
        <v>380</v>
      </c>
      <c r="E206" t="s">
        <v>380</v>
      </c>
      <c r="G206" t="s">
        <v>380</v>
      </c>
      <c r="H206" t="s">
        <v>380</v>
      </c>
      <c r="I206" t="s">
        <v>380</v>
      </c>
      <c r="J206" t="s">
        <v>380</v>
      </c>
      <c r="L206" t="s">
        <v>380</v>
      </c>
      <c r="M206" t="s">
        <v>380</v>
      </c>
      <c r="N206" t="s">
        <v>380</v>
      </c>
      <c r="O206" t="s">
        <v>380</v>
      </c>
    </row>
    <row r="207" spans="2:15" x14ac:dyDescent="0.2">
      <c r="B207" t="s">
        <v>380</v>
      </c>
      <c r="C207" t="s">
        <v>380</v>
      </c>
      <c r="D207" t="s">
        <v>380</v>
      </c>
      <c r="E207" t="s">
        <v>380</v>
      </c>
      <c r="G207" t="s">
        <v>380</v>
      </c>
      <c r="H207" t="s">
        <v>380</v>
      </c>
      <c r="I207" t="s">
        <v>380</v>
      </c>
      <c r="J207" t="s">
        <v>380</v>
      </c>
      <c r="L207" t="s">
        <v>380</v>
      </c>
      <c r="M207" t="s">
        <v>380</v>
      </c>
      <c r="N207" t="s">
        <v>380</v>
      </c>
      <c r="O207" t="s">
        <v>380</v>
      </c>
    </row>
    <row r="208" spans="2:15" x14ac:dyDescent="0.2">
      <c r="B208" t="s">
        <v>380</v>
      </c>
      <c r="C208" t="s">
        <v>380</v>
      </c>
      <c r="D208" t="s">
        <v>380</v>
      </c>
      <c r="E208" t="s">
        <v>380</v>
      </c>
      <c r="G208" t="s">
        <v>380</v>
      </c>
      <c r="H208" t="s">
        <v>380</v>
      </c>
      <c r="I208" t="s">
        <v>380</v>
      </c>
      <c r="J208" t="s">
        <v>380</v>
      </c>
      <c r="L208" t="s">
        <v>380</v>
      </c>
      <c r="M208" t="s">
        <v>380</v>
      </c>
      <c r="N208" t="s">
        <v>380</v>
      </c>
      <c r="O208" t="s">
        <v>380</v>
      </c>
    </row>
    <row r="209" spans="2:15" x14ac:dyDescent="0.2">
      <c r="B209" t="s">
        <v>380</v>
      </c>
      <c r="C209" t="s">
        <v>380</v>
      </c>
      <c r="D209" t="s">
        <v>380</v>
      </c>
      <c r="E209" t="s">
        <v>380</v>
      </c>
      <c r="G209" t="s">
        <v>380</v>
      </c>
      <c r="H209" t="s">
        <v>380</v>
      </c>
      <c r="I209" t="s">
        <v>380</v>
      </c>
      <c r="J209" t="s">
        <v>380</v>
      </c>
      <c r="L209" t="s">
        <v>380</v>
      </c>
      <c r="M209" t="s">
        <v>380</v>
      </c>
      <c r="N209" t="s">
        <v>380</v>
      </c>
      <c r="O209" t="s">
        <v>380</v>
      </c>
    </row>
    <row r="210" spans="2:15" x14ac:dyDescent="0.2">
      <c r="B210" t="s">
        <v>380</v>
      </c>
      <c r="C210" t="s">
        <v>380</v>
      </c>
      <c r="D210" t="s">
        <v>380</v>
      </c>
      <c r="E210" t="s">
        <v>380</v>
      </c>
      <c r="G210" t="s">
        <v>380</v>
      </c>
      <c r="H210" t="s">
        <v>380</v>
      </c>
      <c r="I210" t="s">
        <v>380</v>
      </c>
      <c r="J210" t="s">
        <v>380</v>
      </c>
      <c r="L210" t="s">
        <v>380</v>
      </c>
      <c r="M210" t="s">
        <v>380</v>
      </c>
      <c r="N210" t="s">
        <v>380</v>
      </c>
      <c r="O210" t="s">
        <v>380</v>
      </c>
    </row>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dimension ref="A1:G44"/>
  <sheetViews>
    <sheetView showGridLines="0" zoomScaleNormal="100" zoomScaleSheetLayoutView="100" workbookViewId="0"/>
  </sheetViews>
  <sheetFormatPr baseColWidth="10" defaultColWidth="8.625" defaultRowHeight="16.5" customHeight="1" x14ac:dyDescent="0.2"/>
  <cols>
    <col min="1" max="1" width="19.125" style="323" customWidth="1"/>
    <col min="2" max="2" width="65.625" style="323" customWidth="1"/>
    <col min="3" max="252" width="8.625" style="323"/>
    <col min="253" max="253" width="6.5" style="323" customWidth="1"/>
    <col min="254" max="254" width="14.125" style="323" customWidth="1"/>
    <col min="255" max="255" width="42.375" style="323" customWidth="1"/>
    <col min="256" max="257" width="5" style="323" customWidth="1"/>
    <col min="258" max="258" width="10.75" style="323" customWidth="1"/>
    <col min="259" max="508" width="8.625" style="323"/>
    <col min="509" max="509" width="6.5" style="323" customWidth="1"/>
    <col min="510" max="510" width="14.125" style="323" customWidth="1"/>
    <col min="511" max="511" width="42.375" style="323" customWidth="1"/>
    <col min="512" max="513" width="5" style="323" customWidth="1"/>
    <col min="514" max="514" width="10.75" style="323" customWidth="1"/>
    <col min="515" max="764" width="8.625" style="323"/>
    <col min="765" max="765" width="6.5" style="323" customWidth="1"/>
    <col min="766" max="766" width="14.125" style="323" customWidth="1"/>
    <col min="767" max="767" width="42.375" style="323" customWidth="1"/>
    <col min="768" max="769" width="5" style="323" customWidth="1"/>
    <col min="770" max="770" width="10.75" style="323" customWidth="1"/>
    <col min="771" max="1020" width="8.625" style="323"/>
    <col min="1021" max="1021" width="6.5" style="323" customWidth="1"/>
    <col min="1022" max="1022" width="14.125" style="323" customWidth="1"/>
    <col min="1023" max="1023" width="42.375" style="323" customWidth="1"/>
    <col min="1024" max="1025" width="5" style="323" customWidth="1"/>
    <col min="1026" max="1026" width="10.75" style="323" customWidth="1"/>
    <col min="1027" max="1276" width="8.625" style="323"/>
    <col min="1277" max="1277" width="6.5" style="323" customWidth="1"/>
    <col min="1278" max="1278" width="14.125" style="323" customWidth="1"/>
    <col min="1279" max="1279" width="42.375" style="323" customWidth="1"/>
    <col min="1280" max="1281" width="5" style="323" customWidth="1"/>
    <col min="1282" max="1282" width="10.75" style="323" customWidth="1"/>
    <col min="1283" max="1532" width="8.625" style="323"/>
    <col min="1533" max="1533" width="6.5" style="323" customWidth="1"/>
    <col min="1534" max="1534" width="14.125" style="323" customWidth="1"/>
    <col min="1535" max="1535" width="42.375" style="323" customWidth="1"/>
    <col min="1536" max="1537" width="5" style="323" customWidth="1"/>
    <col min="1538" max="1538" width="10.75" style="323" customWidth="1"/>
    <col min="1539" max="1788" width="8.625" style="323"/>
    <col min="1789" max="1789" width="6.5" style="323" customWidth="1"/>
    <col min="1790" max="1790" width="14.125" style="323" customWidth="1"/>
    <col min="1791" max="1791" width="42.375" style="323" customWidth="1"/>
    <col min="1792" max="1793" width="5" style="323" customWidth="1"/>
    <col min="1794" max="1794" width="10.75" style="323" customWidth="1"/>
    <col min="1795" max="2044" width="8.625" style="323"/>
    <col min="2045" max="2045" width="6.5" style="323" customWidth="1"/>
    <col min="2046" max="2046" width="14.125" style="323" customWidth="1"/>
    <col min="2047" max="2047" width="42.375" style="323" customWidth="1"/>
    <col min="2048" max="2049" width="5" style="323" customWidth="1"/>
    <col min="2050" max="2050" width="10.75" style="323" customWidth="1"/>
    <col min="2051" max="2300" width="8.625" style="323"/>
    <col min="2301" max="2301" width="6.5" style="323" customWidth="1"/>
    <col min="2302" max="2302" width="14.125" style="323" customWidth="1"/>
    <col min="2303" max="2303" width="42.375" style="323" customWidth="1"/>
    <col min="2304" max="2305" width="5" style="323" customWidth="1"/>
    <col min="2306" max="2306" width="10.75" style="323" customWidth="1"/>
    <col min="2307" max="2556" width="8.625" style="323"/>
    <col min="2557" max="2557" width="6.5" style="323" customWidth="1"/>
    <col min="2558" max="2558" width="14.125" style="323" customWidth="1"/>
    <col min="2559" max="2559" width="42.375" style="323" customWidth="1"/>
    <col min="2560" max="2561" width="5" style="323" customWidth="1"/>
    <col min="2562" max="2562" width="10.75" style="323" customWidth="1"/>
    <col min="2563" max="2812" width="8.625" style="323"/>
    <col min="2813" max="2813" width="6.5" style="323" customWidth="1"/>
    <col min="2814" max="2814" width="14.125" style="323" customWidth="1"/>
    <col min="2815" max="2815" width="42.375" style="323" customWidth="1"/>
    <col min="2816" max="2817" width="5" style="323" customWidth="1"/>
    <col min="2818" max="2818" width="10.75" style="323" customWidth="1"/>
    <col min="2819" max="3068" width="8.625" style="323"/>
    <col min="3069" max="3069" width="6.5" style="323" customWidth="1"/>
    <col min="3070" max="3070" width="14.125" style="323" customWidth="1"/>
    <col min="3071" max="3071" width="42.375" style="323" customWidth="1"/>
    <col min="3072" max="3073" width="5" style="323" customWidth="1"/>
    <col min="3074" max="3074" width="10.75" style="323" customWidth="1"/>
    <col min="3075" max="3324" width="8.625" style="323"/>
    <col min="3325" max="3325" width="6.5" style="323" customWidth="1"/>
    <col min="3326" max="3326" width="14.125" style="323" customWidth="1"/>
    <col min="3327" max="3327" width="42.375" style="323" customWidth="1"/>
    <col min="3328" max="3329" width="5" style="323" customWidth="1"/>
    <col min="3330" max="3330" width="10.75" style="323" customWidth="1"/>
    <col min="3331" max="3580" width="8.625" style="323"/>
    <col min="3581" max="3581" width="6.5" style="323" customWidth="1"/>
    <col min="3582" max="3582" width="14.125" style="323" customWidth="1"/>
    <col min="3583" max="3583" width="42.375" style="323" customWidth="1"/>
    <col min="3584" max="3585" width="5" style="323" customWidth="1"/>
    <col min="3586" max="3586" width="10.75" style="323" customWidth="1"/>
    <col min="3587" max="3836" width="8.625" style="323"/>
    <col min="3837" max="3837" width="6.5" style="323" customWidth="1"/>
    <col min="3838" max="3838" width="14.125" style="323" customWidth="1"/>
    <col min="3839" max="3839" width="42.375" style="323" customWidth="1"/>
    <col min="3840" max="3841" width="5" style="323" customWidth="1"/>
    <col min="3842" max="3842" width="10.75" style="323" customWidth="1"/>
    <col min="3843" max="4092" width="8.625" style="323"/>
    <col min="4093" max="4093" width="6.5" style="323" customWidth="1"/>
    <col min="4094" max="4094" width="14.125" style="323" customWidth="1"/>
    <col min="4095" max="4095" width="42.375" style="323" customWidth="1"/>
    <col min="4096" max="4097" width="5" style="323" customWidth="1"/>
    <col min="4098" max="4098" width="10.75" style="323" customWidth="1"/>
    <col min="4099" max="4348" width="8.625" style="323"/>
    <col min="4349" max="4349" width="6.5" style="323" customWidth="1"/>
    <col min="4350" max="4350" width="14.125" style="323" customWidth="1"/>
    <col min="4351" max="4351" width="42.375" style="323" customWidth="1"/>
    <col min="4352" max="4353" width="5" style="323" customWidth="1"/>
    <col min="4354" max="4354" width="10.75" style="323" customWidth="1"/>
    <col min="4355" max="4604" width="8.625" style="323"/>
    <col min="4605" max="4605" width="6.5" style="323" customWidth="1"/>
    <col min="4606" max="4606" width="14.125" style="323" customWidth="1"/>
    <col min="4607" max="4607" width="42.375" style="323" customWidth="1"/>
    <col min="4608" max="4609" width="5" style="323" customWidth="1"/>
    <col min="4610" max="4610" width="10.75" style="323" customWidth="1"/>
    <col min="4611" max="4860" width="8.625" style="323"/>
    <col min="4861" max="4861" width="6.5" style="323" customWidth="1"/>
    <col min="4862" max="4862" width="14.125" style="323" customWidth="1"/>
    <col min="4863" max="4863" width="42.375" style="323" customWidth="1"/>
    <col min="4864" max="4865" width="5" style="323" customWidth="1"/>
    <col min="4866" max="4866" width="10.75" style="323" customWidth="1"/>
    <col min="4867" max="5116" width="8.625" style="323"/>
    <col min="5117" max="5117" width="6.5" style="323" customWidth="1"/>
    <col min="5118" max="5118" width="14.125" style="323" customWidth="1"/>
    <col min="5119" max="5119" width="42.375" style="323" customWidth="1"/>
    <col min="5120" max="5121" width="5" style="323" customWidth="1"/>
    <col min="5122" max="5122" width="10.75" style="323" customWidth="1"/>
    <col min="5123" max="5372" width="8.625" style="323"/>
    <col min="5373" max="5373" width="6.5" style="323" customWidth="1"/>
    <col min="5374" max="5374" width="14.125" style="323" customWidth="1"/>
    <col min="5375" max="5375" width="42.375" style="323" customWidth="1"/>
    <col min="5376" max="5377" width="5" style="323" customWidth="1"/>
    <col min="5378" max="5378" width="10.75" style="323" customWidth="1"/>
    <col min="5379" max="5628" width="8.625" style="323"/>
    <col min="5629" max="5629" width="6.5" style="323" customWidth="1"/>
    <col min="5630" max="5630" width="14.125" style="323" customWidth="1"/>
    <col min="5631" max="5631" width="42.375" style="323" customWidth="1"/>
    <col min="5632" max="5633" width="5" style="323" customWidth="1"/>
    <col min="5634" max="5634" width="10.75" style="323" customWidth="1"/>
    <col min="5635" max="5884" width="8.625" style="323"/>
    <col min="5885" max="5885" width="6.5" style="323" customWidth="1"/>
    <col min="5886" max="5886" width="14.125" style="323" customWidth="1"/>
    <col min="5887" max="5887" width="42.375" style="323" customWidth="1"/>
    <col min="5888" max="5889" width="5" style="323" customWidth="1"/>
    <col min="5890" max="5890" width="10.75" style="323" customWidth="1"/>
    <col min="5891" max="6140" width="8.625" style="323"/>
    <col min="6141" max="6141" width="6.5" style="323" customWidth="1"/>
    <col min="6142" max="6142" width="14.125" style="323" customWidth="1"/>
    <col min="6143" max="6143" width="42.375" style="323" customWidth="1"/>
    <col min="6144" max="6145" width="5" style="323" customWidth="1"/>
    <col min="6146" max="6146" width="10.75" style="323" customWidth="1"/>
    <col min="6147" max="6396" width="8.625" style="323"/>
    <col min="6397" max="6397" width="6.5" style="323" customWidth="1"/>
    <col min="6398" max="6398" width="14.125" style="323" customWidth="1"/>
    <col min="6399" max="6399" width="42.375" style="323" customWidth="1"/>
    <col min="6400" max="6401" width="5" style="323" customWidth="1"/>
    <col min="6402" max="6402" width="10.75" style="323" customWidth="1"/>
    <col min="6403" max="6652" width="8.625" style="323"/>
    <col min="6653" max="6653" width="6.5" style="323" customWidth="1"/>
    <col min="6654" max="6654" width="14.125" style="323" customWidth="1"/>
    <col min="6655" max="6655" width="42.375" style="323" customWidth="1"/>
    <col min="6656" max="6657" width="5" style="323" customWidth="1"/>
    <col min="6658" max="6658" width="10.75" style="323" customWidth="1"/>
    <col min="6659" max="6908" width="8.625" style="323"/>
    <col min="6909" max="6909" width="6.5" style="323" customWidth="1"/>
    <col min="6910" max="6910" width="14.125" style="323" customWidth="1"/>
    <col min="6911" max="6911" width="42.375" style="323" customWidth="1"/>
    <col min="6912" max="6913" width="5" style="323" customWidth="1"/>
    <col min="6914" max="6914" width="10.75" style="323" customWidth="1"/>
    <col min="6915" max="7164" width="8.625" style="323"/>
    <col min="7165" max="7165" width="6.5" style="323" customWidth="1"/>
    <col min="7166" max="7166" width="14.125" style="323" customWidth="1"/>
    <col min="7167" max="7167" width="42.375" style="323" customWidth="1"/>
    <col min="7168" max="7169" width="5" style="323" customWidth="1"/>
    <col min="7170" max="7170" width="10.75" style="323" customWidth="1"/>
    <col min="7171" max="7420" width="8.625" style="323"/>
    <col min="7421" max="7421" width="6.5" style="323" customWidth="1"/>
    <col min="7422" max="7422" width="14.125" style="323" customWidth="1"/>
    <col min="7423" max="7423" width="42.375" style="323" customWidth="1"/>
    <col min="7424" max="7425" width="5" style="323" customWidth="1"/>
    <col min="7426" max="7426" width="10.75" style="323" customWidth="1"/>
    <col min="7427" max="7676" width="8.625" style="323"/>
    <col min="7677" max="7677" width="6.5" style="323" customWidth="1"/>
    <col min="7678" max="7678" width="14.125" style="323" customWidth="1"/>
    <col min="7679" max="7679" width="42.375" style="323" customWidth="1"/>
    <col min="7680" max="7681" width="5" style="323" customWidth="1"/>
    <col min="7682" max="7682" width="10.75" style="323" customWidth="1"/>
    <col min="7683" max="7932" width="8.625" style="323"/>
    <col min="7933" max="7933" width="6.5" style="323" customWidth="1"/>
    <col min="7934" max="7934" width="14.125" style="323" customWidth="1"/>
    <col min="7935" max="7935" width="42.375" style="323" customWidth="1"/>
    <col min="7936" max="7937" width="5" style="323" customWidth="1"/>
    <col min="7938" max="7938" width="10.75" style="323" customWidth="1"/>
    <col min="7939" max="8188" width="8.625" style="323"/>
    <col min="8189" max="8189" width="6.5" style="323" customWidth="1"/>
    <col min="8190" max="8190" width="14.125" style="323" customWidth="1"/>
    <col min="8191" max="8191" width="42.375" style="323" customWidth="1"/>
    <col min="8192" max="8193" width="5" style="323" customWidth="1"/>
    <col min="8194" max="8194" width="10.75" style="323" customWidth="1"/>
    <col min="8195" max="8444" width="8.625" style="323"/>
    <col min="8445" max="8445" width="6.5" style="323" customWidth="1"/>
    <col min="8446" max="8446" width="14.125" style="323" customWidth="1"/>
    <col min="8447" max="8447" width="42.375" style="323" customWidth="1"/>
    <col min="8448" max="8449" width="5" style="323" customWidth="1"/>
    <col min="8450" max="8450" width="10.75" style="323" customWidth="1"/>
    <col min="8451" max="8700" width="8.625" style="323"/>
    <col min="8701" max="8701" width="6.5" style="323" customWidth="1"/>
    <col min="8702" max="8702" width="14.125" style="323" customWidth="1"/>
    <col min="8703" max="8703" width="42.375" style="323" customWidth="1"/>
    <col min="8704" max="8705" width="5" style="323" customWidth="1"/>
    <col min="8706" max="8706" width="10.75" style="323" customWidth="1"/>
    <col min="8707" max="8956" width="8.625" style="323"/>
    <col min="8957" max="8957" width="6.5" style="323" customWidth="1"/>
    <col min="8958" max="8958" width="14.125" style="323" customWidth="1"/>
    <col min="8959" max="8959" width="42.375" style="323" customWidth="1"/>
    <col min="8960" max="8961" width="5" style="323" customWidth="1"/>
    <col min="8962" max="8962" width="10.75" style="323" customWidth="1"/>
    <col min="8963" max="9212" width="8.625" style="323"/>
    <col min="9213" max="9213" width="6.5" style="323" customWidth="1"/>
    <col min="9214" max="9214" width="14.125" style="323" customWidth="1"/>
    <col min="9215" max="9215" width="42.375" style="323" customWidth="1"/>
    <col min="9216" max="9217" width="5" style="323" customWidth="1"/>
    <col min="9218" max="9218" width="10.75" style="323" customWidth="1"/>
    <col min="9219" max="9468" width="8.625" style="323"/>
    <col min="9469" max="9469" width="6.5" style="323" customWidth="1"/>
    <col min="9470" max="9470" width="14.125" style="323" customWidth="1"/>
    <col min="9471" max="9471" width="42.375" style="323" customWidth="1"/>
    <col min="9472" max="9473" width="5" style="323" customWidth="1"/>
    <col min="9474" max="9474" width="10.75" style="323" customWidth="1"/>
    <col min="9475" max="9724" width="8.625" style="323"/>
    <col min="9725" max="9725" width="6.5" style="323" customWidth="1"/>
    <col min="9726" max="9726" width="14.125" style="323" customWidth="1"/>
    <col min="9727" max="9727" width="42.375" style="323" customWidth="1"/>
    <col min="9728" max="9729" width="5" style="323" customWidth="1"/>
    <col min="9730" max="9730" width="10.75" style="323" customWidth="1"/>
    <col min="9731" max="9980" width="8.625" style="323"/>
    <col min="9981" max="9981" width="6.5" style="323" customWidth="1"/>
    <col min="9982" max="9982" width="14.125" style="323" customWidth="1"/>
    <col min="9983" max="9983" width="42.375" style="323" customWidth="1"/>
    <col min="9984" max="9985" width="5" style="323" customWidth="1"/>
    <col min="9986" max="9986" width="10.75" style="323" customWidth="1"/>
    <col min="9987" max="10236" width="8.625" style="323"/>
    <col min="10237" max="10237" width="6.5" style="323" customWidth="1"/>
    <col min="10238" max="10238" width="14.125" style="323" customWidth="1"/>
    <col min="10239" max="10239" width="42.375" style="323" customWidth="1"/>
    <col min="10240" max="10241" width="5" style="323" customWidth="1"/>
    <col min="10242" max="10242" width="10.75" style="323" customWidth="1"/>
    <col min="10243" max="10492" width="8.625" style="323"/>
    <col min="10493" max="10493" width="6.5" style="323" customWidth="1"/>
    <col min="10494" max="10494" width="14.125" style="323" customWidth="1"/>
    <col min="10495" max="10495" width="42.375" style="323" customWidth="1"/>
    <col min="10496" max="10497" width="5" style="323" customWidth="1"/>
    <col min="10498" max="10498" width="10.75" style="323" customWidth="1"/>
    <col min="10499" max="10748" width="8.625" style="323"/>
    <col min="10749" max="10749" width="6.5" style="323" customWidth="1"/>
    <col min="10750" max="10750" width="14.125" style="323" customWidth="1"/>
    <col min="10751" max="10751" width="42.375" style="323" customWidth="1"/>
    <col min="10752" max="10753" width="5" style="323" customWidth="1"/>
    <col min="10754" max="10754" width="10.75" style="323" customWidth="1"/>
    <col min="10755" max="11004" width="8.625" style="323"/>
    <col min="11005" max="11005" width="6.5" style="323" customWidth="1"/>
    <col min="11006" max="11006" width="14.125" style="323" customWidth="1"/>
    <col min="11007" max="11007" width="42.375" style="323" customWidth="1"/>
    <col min="11008" max="11009" width="5" style="323" customWidth="1"/>
    <col min="11010" max="11010" width="10.75" style="323" customWidth="1"/>
    <col min="11011" max="11260" width="8.625" style="323"/>
    <col min="11261" max="11261" width="6.5" style="323" customWidth="1"/>
    <col min="11262" max="11262" width="14.125" style="323" customWidth="1"/>
    <col min="11263" max="11263" width="42.375" style="323" customWidth="1"/>
    <col min="11264" max="11265" width="5" style="323" customWidth="1"/>
    <col min="11266" max="11266" width="10.75" style="323" customWidth="1"/>
    <col min="11267" max="11516" width="8.625" style="323"/>
    <col min="11517" max="11517" width="6.5" style="323" customWidth="1"/>
    <col min="11518" max="11518" width="14.125" style="323" customWidth="1"/>
    <col min="11519" max="11519" width="42.375" style="323" customWidth="1"/>
    <col min="11520" max="11521" width="5" style="323" customWidth="1"/>
    <col min="11522" max="11522" width="10.75" style="323" customWidth="1"/>
    <col min="11523" max="11772" width="8.625" style="323"/>
    <col min="11773" max="11773" width="6.5" style="323" customWidth="1"/>
    <col min="11774" max="11774" width="14.125" style="323" customWidth="1"/>
    <col min="11775" max="11775" width="42.375" style="323" customWidth="1"/>
    <col min="11776" max="11777" width="5" style="323" customWidth="1"/>
    <col min="11778" max="11778" width="10.75" style="323" customWidth="1"/>
    <col min="11779" max="12028" width="8.625" style="323"/>
    <col min="12029" max="12029" width="6.5" style="323" customWidth="1"/>
    <col min="12030" max="12030" width="14.125" style="323" customWidth="1"/>
    <col min="12031" max="12031" width="42.375" style="323" customWidth="1"/>
    <col min="12032" max="12033" width="5" style="323" customWidth="1"/>
    <col min="12034" max="12034" width="10.75" style="323" customWidth="1"/>
    <col min="12035" max="12284" width="8.625" style="323"/>
    <col min="12285" max="12285" width="6.5" style="323" customWidth="1"/>
    <col min="12286" max="12286" width="14.125" style="323" customWidth="1"/>
    <col min="12287" max="12287" width="42.375" style="323" customWidth="1"/>
    <col min="12288" max="12289" width="5" style="323" customWidth="1"/>
    <col min="12290" max="12290" width="10.75" style="323" customWidth="1"/>
    <col min="12291" max="12540" width="8.625" style="323"/>
    <col min="12541" max="12541" width="6.5" style="323" customWidth="1"/>
    <col min="12542" max="12542" width="14.125" style="323" customWidth="1"/>
    <col min="12543" max="12543" width="42.375" style="323" customWidth="1"/>
    <col min="12544" max="12545" width="5" style="323" customWidth="1"/>
    <col min="12546" max="12546" width="10.75" style="323" customWidth="1"/>
    <col min="12547" max="12796" width="8.625" style="323"/>
    <col min="12797" max="12797" width="6.5" style="323" customWidth="1"/>
    <col min="12798" max="12798" width="14.125" style="323" customWidth="1"/>
    <col min="12799" max="12799" width="42.375" style="323" customWidth="1"/>
    <col min="12800" max="12801" width="5" style="323" customWidth="1"/>
    <col min="12802" max="12802" width="10.75" style="323" customWidth="1"/>
    <col min="12803" max="13052" width="8.625" style="323"/>
    <col min="13053" max="13053" width="6.5" style="323" customWidth="1"/>
    <col min="13054" max="13054" width="14.125" style="323" customWidth="1"/>
    <col min="13055" max="13055" width="42.375" style="323" customWidth="1"/>
    <col min="13056" max="13057" width="5" style="323" customWidth="1"/>
    <col min="13058" max="13058" width="10.75" style="323" customWidth="1"/>
    <col min="13059" max="13308" width="8.625" style="323"/>
    <col min="13309" max="13309" width="6.5" style="323" customWidth="1"/>
    <col min="13310" max="13310" width="14.125" style="323" customWidth="1"/>
    <col min="13311" max="13311" width="42.375" style="323" customWidth="1"/>
    <col min="13312" max="13313" width="5" style="323" customWidth="1"/>
    <col min="13314" max="13314" width="10.75" style="323" customWidth="1"/>
    <col min="13315" max="13564" width="8.625" style="323"/>
    <col min="13565" max="13565" width="6.5" style="323" customWidth="1"/>
    <col min="13566" max="13566" width="14.125" style="323" customWidth="1"/>
    <col min="13567" max="13567" width="42.375" style="323" customWidth="1"/>
    <col min="13568" max="13569" width="5" style="323" customWidth="1"/>
    <col min="13570" max="13570" width="10.75" style="323" customWidth="1"/>
    <col min="13571" max="13820" width="8.625" style="323"/>
    <col min="13821" max="13821" width="6.5" style="323" customWidth="1"/>
    <col min="13822" max="13822" width="14.125" style="323" customWidth="1"/>
    <col min="13823" max="13823" width="42.375" style="323" customWidth="1"/>
    <col min="13824" max="13825" width="5" style="323" customWidth="1"/>
    <col min="13826" max="13826" width="10.75" style="323" customWidth="1"/>
    <col min="13827" max="14076" width="8.625" style="323"/>
    <col min="14077" max="14077" width="6.5" style="323" customWidth="1"/>
    <col min="14078" max="14078" width="14.125" style="323" customWidth="1"/>
    <col min="14079" max="14079" width="42.375" style="323" customWidth="1"/>
    <col min="14080" max="14081" width="5" style="323" customWidth="1"/>
    <col min="14082" max="14082" width="10.75" style="323" customWidth="1"/>
    <col min="14083" max="14332" width="8.625" style="323"/>
    <col min="14333" max="14333" width="6.5" style="323" customWidth="1"/>
    <col min="14334" max="14334" width="14.125" style="323" customWidth="1"/>
    <col min="14335" max="14335" width="42.375" style="323" customWidth="1"/>
    <col min="14336" max="14337" width="5" style="323" customWidth="1"/>
    <col min="14338" max="14338" width="10.75" style="323" customWidth="1"/>
    <col min="14339" max="14588" width="8.625" style="323"/>
    <col min="14589" max="14589" width="6.5" style="323" customWidth="1"/>
    <col min="14590" max="14590" width="14.125" style="323" customWidth="1"/>
    <col min="14591" max="14591" width="42.375" style="323" customWidth="1"/>
    <col min="14592" max="14593" width="5" style="323" customWidth="1"/>
    <col min="14594" max="14594" width="10.75" style="323" customWidth="1"/>
    <col min="14595" max="14844" width="8.625" style="323"/>
    <col min="14845" max="14845" width="6.5" style="323" customWidth="1"/>
    <col min="14846" max="14846" width="14.125" style="323" customWidth="1"/>
    <col min="14847" max="14847" width="42.375" style="323" customWidth="1"/>
    <col min="14848" max="14849" width="5" style="323" customWidth="1"/>
    <col min="14850" max="14850" width="10.75" style="323" customWidth="1"/>
    <col min="14851" max="15100" width="8.625" style="323"/>
    <col min="15101" max="15101" width="6.5" style="323" customWidth="1"/>
    <col min="15102" max="15102" width="14.125" style="323" customWidth="1"/>
    <col min="15103" max="15103" width="42.375" style="323" customWidth="1"/>
    <col min="15104" max="15105" width="5" style="323" customWidth="1"/>
    <col min="15106" max="15106" width="10.75" style="323" customWidth="1"/>
    <col min="15107" max="15356" width="8.625" style="323"/>
    <col min="15357" max="15357" width="6.5" style="323" customWidth="1"/>
    <col min="15358" max="15358" width="14.125" style="323" customWidth="1"/>
    <col min="15359" max="15359" width="42.375" style="323" customWidth="1"/>
    <col min="15360" max="15361" width="5" style="323" customWidth="1"/>
    <col min="15362" max="15362" width="10.75" style="323" customWidth="1"/>
    <col min="15363" max="15612" width="8.625" style="323"/>
    <col min="15613" max="15613" width="6.5" style="323" customWidth="1"/>
    <col min="15614" max="15614" width="14.125" style="323" customWidth="1"/>
    <col min="15615" max="15615" width="42.375" style="323" customWidth="1"/>
    <col min="15616" max="15617" width="5" style="323" customWidth="1"/>
    <col min="15618" max="15618" width="10.75" style="323" customWidth="1"/>
    <col min="15619" max="15868" width="8.625" style="323"/>
    <col min="15869" max="15869" width="6.5" style="323" customWidth="1"/>
    <col min="15870" max="15870" width="14.125" style="323" customWidth="1"/>
    <col min="15871" max="15871" width="42.375" style="323" customWidth="1"/>
    <col min="15872" max="15873" width="5" style="323" customWidth="1"/>
    <col min="15874" max="15874" width="10.75" style="323" customWidth="1"/>
    <col min="15875" max="16124" width="8.625" style="323"/>
    <col min="16125" max="16125" width="6.5" style="323" customWidth="1"/>
    <col min="16126" max="16126" width="14.125" style="323" customWidth="1"/>
    <col min="16127" max="16127" width="42.375" style="323" customWidth="1"/>
    <col min="16128" max="16129" width="5" style="323" customWidth="1"/>
    <col min="16130" max="16130" width="10.75" style="323" customWidth="1"/>
    <col min="16131" max="16384" width="8.625" style="323"/>
  </cols>
  <sheetData>
    <row r="1" spans="1:7" s="325" customFormat="1" ht="33" customHeight="1" x14ac:dyDescent="0.2">
      <c r="A1" s="324"/>
      <c r="B1" s="339" t="str">
        <f>$B$6</f>
        <v>Der Ausbildungsmarkt</v>
      </c>
    </row>
    <row r="2" spans="1:7" s="328" customFormat="1" ht="15" customHeight="1" x14ac:dyDescent="0.2">
      <c r="A2" s="326"/>
      <c r="B2" s="327"/>
    </row>
    <row r="3" spans="1:7" s="330" customFormat="1" ht="15" customHeight="1" x14ac:dyDescent="0.2">
      <c r="A3" s="329" t="s">
        <v>42</v>
      </c>
      <c r="B3" s="329"/>
    </row>
    <row r="4" spans="1:7" ht="12.75" x14ac:dyDescent="0.2">
      <c r="A4" s="328"/>
      <c r="B4" s="328"/>
    </row>
    <row r="5" spans="1:7" ht="12.75" x14ac:dyDescent="0.2">
      <c r="A5" s="328"/>
      <c r="B5" s="328"/>
    </row>
    <row r="6" spans="1:7" ht="13.5" customHeight="1" x14ac:dyDescent="0.2">
      <c r="A6" s="331" t="s">
        <v>43</v>
      </c>
      <c r="B6" s="328" t="s">
        <v>68</v>
      </c>
    </row>
    <row r="7" spans="1:7" ht="13.5" customHeight="1" x14ac:dyDescent="0.2">
      <c r="A7" s="331"/>
      <c r="B7" s="328"/>
    </row>
    <row r="8" spans="1:7" ht="15" customHeight="1" x14ac:dyDescent="0.2">
      <c r="A8" s="331" t="s">
        <v>44</v>
      </c>
      <c r="B8" s="328" t="s">
        <v>585</v>
      </c>
    </row>
    <row r="9" spans="1:7" ht="12.75" customHeight="1" x14ac:dyDescent="0.2">
      <c r="A9" s="331"/>
      <c r="B9" s="328"/>
    </row>
    <row r="10" spans="1:7" ht="15" customHeight="1" x14ac:dyDescent="0.2">
      <c r="A10" s="331" t="s">
        <v>45</v>
      </c>
      <c r="B10" s="328" t="s">
        <v>584</v>
      </c>
    </row>
    <row r="11" spans="1:7" ht="12.75" customHeight="1" x14ac:dyDescent="0.2"/>
    <row r="12" spans="1:7" ht="15" customHeight="1" x14ac:dyDescent="0.2">
      <c r="A12" s="331" t="s">
        <v>46</v>
      </c>
      <c r="B12" s="340">
        <v>45006</v>
      </c>
    </row>
    <row r="13" spans="1:7" ht="12.75" customHeight="1" x14ac:dyDescent="0.2">
      <c r="A13" s="331"/>
      <c r="B13" s="328"/>
    </row>
    <row r="14" spans="1:7" ht="15" customHeight="1" x14ac:dyDescent="0.2">
      <c r="A14" s="331" t="s">
        <v>67</v>
      </c>
      <c r="B14" s="323" t="s">
        <v>358</v>
      </c>
    </row>
    <row r="15" spans="1:7" ht="15" customHeight="1" x14ac:dyDescent="0.2">
      <c r="A15" s="331"/>
      <c r="B15" s="328"/>
    </row>
    <row r="16" spans="1:7" ht="15" customHeight="1" x14ac:dyDescent="0.2">
      <c r="A16" s="331" t="s">
        <v>298</v>
      </c>
      <c r="B16" s="300" t="s">
        <v>299</v>
      </c>
      <c r="C16" s="282"/>
      <c r="D16" s="332"/>
      <c r="E16" s="332"/>
      <c r="F16" s="300"/>
      <c r="G16" s="300"/>
    </row>
    <row r="17" spans="1:7" ht="15" customHeight="1" x14ac:dyDescent="0.2">
      <c r="A17" s="331"/>
      <c r="B17" s="282"/>
      <c r="C17" s="282"/>
      <c r="D17" s="282"/>
      <c r="E17" s="282"/>
      <c r="F17" s="282"/>
      <c r="G17" s="282"/>
    </row>
    <row r="18" spans="1:7" ht="13.5" customHeight="1" x14ac:dyDescent="0.2">
      <c r="A18" s="331" t="s">
        <v>47</v>
      </c>
      <c r="B18" s="328" t="s">
        <v>48</v>
      </c>
    </row>
    <row r="19" spans="1:7" ht="13.5" customHeight="1" x14ac:dyDescent="0.2">
      <c r="A19" s="331"/>
      <c r="B19" s="328" t="s">
        <v>49</v>
      </c>
    </row>
    <row r="20" spans="1:7" ht="12.75" customHeight="1" x14ac:dyDescent="0.2">
      <c r="A20" s="331"/>
      <c r="B20" s="328"/>
    </row>
    <row r="21" spans="1:7" ht="13.5" customHeight="1" x14ac:dyDescent="0.2">
      <c r="A21" s="331" t="s">
        <v>50</v>
      </c>
      <c r="B21" s="328" t="s">
        <v>528</v>
      </c>
    </row>
    <row r="22" spans="1:7" ht="13.5" customHeight="1" x14ac:dyDescent="0.2">
      <c r="A22" s="331"/>
      <c r="B22" s="328" t="s">
        <v>532</v>
      </c>
    </row>
    <row r="23" spans="1:7" ht="13.5" customHeight="1" x14ac:dyDescent="0.2">
      <c r="A23" s="331"/>
      <c r="B23" s="328" t="s">
        <v>531</v>
      </c>
    </row>
    <row r="24" spans="1:7" ht="13.5" customHeight="1" x14ac:dyDescent="0.2">
      <c r="A24" s="328" t="s">
        <v>51</v>
      </c>
      <c r="B24" s="335" t="s">
        <v>530</v>
      </c>
    </row>
    <row r="25" spans="1:7" ht="13.5" customHeight="1" x14ac:dyDescent="0.2">
      <c r="A25" s="328" t="s">
        <v>52</v>
      </c>
      <c r="B25" s="328" t="s">
        <v>533</v>
      </c>
    </row>
    <row r="26" spans="1:7" ht="13.5" customHeight="1" x14ac:dyDescent="0.2">
      <c r="A26" s="328" t="s">
        <v>53</v>
      </c>
      <c r="B26" s="328" t="s">
        <v>529</v>
      </c>
    </row>
    <row r="27" spans="1:7" s="334" customFormat="1" ht="12.75" customHeight="1" x14ac:dyDescent="0.2">
      <c r="A27" s="333"/>
      <c r="B27" s="333"/>
    </row>
    <row r="28" spans="1:7" ht="12.75" customHeight="1" x14ac:dyDescent="0.2">
      <c r="A28" s="333"/>
      <c r="B28" s="328"/>
    </row>
    <row r="29" spans="1:7" ht="13.5" customHeight="1" x14ac:dyDescent="0.2">
      <c r="A29" s="331" t="s">
        <v>54</v>
      </c>
      <c r="B29" s="335" t="s">
        <v>297</v>
      </c>
    </row>
    <row r="30" spans="1:7" ht="12.75" customHeight="1" x14ac:dyDescent="0.2"/>
    <row r="31" spans="1:7" ht="15" customHeight="1" x14ac:dyDescent="0.2">
      <c r="A31" s="331" t="s">
        <v>55</v>
      </c>
      <c r="B31" s="336" t="str">
        <f>CONCATENATE("Statistik der Bundesagentur für Arbeit, Der Ausbildungsmarkt, ",MID(B23,7,50),", März 2023")</f>
        <v>Statistik der Bundesagentur für Arbeit, Der Ausbildungsmarkt, Düsseldorf, März 2023</v>
      </c>
    </row>
    <row r="32" spans="1:7" ht="12.75" customHeight="1" x14ac:dyDescent="0.2">
      <c r="B32" s="328"/>
    </row>
    <row r="33" spans="1:2" ht="12.75" customHeight="1" x14ac:dyDescent="0.2">
      <c r="B33" s="336"/>
    </row>
    <row r="34" spans="1:2" ht="13.5" customHeight="1" x14ac:dyDescent="0.2">
      <c r="A34" s="337" t="s">
        <v>56</v>
      </c>
      <c r="B34" s="323" t="s">
        <v>10</v>
      </c>
    </row>
    <row r="35" spans="1:2" ht="13.5" customHeight="1" x14ac:dyDescent="0.2">
      <c r="B35" s="323" t="s">
        <v>57</v>
      </c>
    </row>
    <row r="36" spans="1:2" ht="13.5" customHeight="1" x14ac:dyDescent="0.2">
      <c r="B36" s="323" t="s">
        <v>58</v>
      </c>
    </row>
    <row r="37" spans="1:2" ht="13.5" customHeight="1" x14ac:dyDescent="0.2">
      <c r="A37" s="325"/>
      <c r="B37" s="338" t="s">
        <v>59</v>
      </c>
    </row>
    <row r="38" spans="1:2" ht="13.5" customHeight="1" x14ac:dyDescent="0.2">
      <c r="A38" s="325"/>
      <c r="B38" s="338" t="s">
        <v>60</v>
      </c>
    </row>
    <row r="39" spans="1:2" ht="13.5" customHeight="1" x14ac:dyDescent="0.2">
      <c r="A39" s="325"/>
      <c r="B39" s="338" t="s">
        <v>61</v>
      </c>
    </row>
    <row r="40" spans="1:2" ht="13.5" customHeight="1" x14ac:dyDescent="0.2">
      <c r="A40" s="325"/>
      <c r="B40" s="338" t="s">
        <v>62</v>
      </c>
    </row>
    <row r="41" spans="1:2" ht="13.5" customHeight="1" x14ac:dyDescent="0.2">
      <c r="B41" s="323" t="s">
        <v>63</v>
      </c>
    </row>
    <row r="42" spans="1:2" ht="13.5" customHeight="1" x14ac:dyDescent="0.2">
      <c r="B42" s="323" t="s">
        <v>64</v>
      </c>
    </row>
    <row r="43" spans="1:2" ht="13.5" customHeight="1" x14ac:dyDescent="0.2">
      <c r="B43" s="323" t="s">
        <v>65</v>
      </c>
    </row>
    <row r="44" spans="1:2" ht="13.5" customHeight="1" x14ac:dyDescent="0.2">
      <c r="B44" s="323" t="s">
        <v>66</v>
      </c>
    </row>
  </sheetData>
  <sheetProtection selectLockedCells="1" selectUnlockedCells="1"/>
  <hyperlinks>
    <hyperlink ref="B29" r:id="rId1" display="http://statistik.arbeitsagentur.de " xr:uid="{00000000-0004-0000-0100-000000000000}"/>
    <hyperlink ref="B29" r:id="rId2" xr:uid="{00000000-0004-0000-0100-000001000000}"/>
    <hyperlink ref="B24" r:id="rId3" xr:uid="{68A98A69-9383-49EF-B6A7-6137FF6BA6A5}"/>
  </hyperlinks>
  <printOptions horizontalCentered="1"/>
  <pageMargins left="0.70866141732283472" right="0.70866141732283472" top="0.78740157480314965" bottom="0.78740157480314965" header="0.31496062992125984" footer="0.31496062992125984"/>
  <pageSetup paperSize="9" scale="90" fitToWidth="0" fitToHeight="0" orientation="portrait" r:id="rId4"/>
  <headerFooter alignWithMargins="0"/>
  <drawing r:id="rId5"/>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A93F9-E704-4DE9-944A-AC069A8C487F}">
  <sheetPr codeName="Tabelle50"/>
  <dimension ref="A1:O37"/>
  <sheetViews>
    <sheetView showGridLines="0" zoomScaleNormal="100" zoomScaleSheetLayoutView="100" workbookViewId="0"/>
  </sheetViews>
  <sheetFormatPr baseColWidth="10" defaultRowHeight="14.25" x14ac:dyDescent="0.2"/>
  <cols>
    <col min="1" max="1" width="33.375" style="456" customWidth="1"/>
    <col min="2" max="2" width="5.875" style="456" customWidth="1"/>
    <col min="3" max="3" width="7" style="456" customWidth="1"/>
    <col min="4" max="11" width="5.875" style="456" customWidth="1"/>
    <col min="12" max="16384" width="11" style="456"/>
  </cols>
  <sheetData>
    <row r="1" spans="1:11" ht="35.25" customHeight="1" x14ac:dyDescent="0.2">
      <c r="A1" s="341"/>
      <c r="B1" s="256"/>
      <c r="C1" s="256"/>
      <c r="D1" s="324"/>
      <c r="E1" s="274"/>
      <c r="F1" s="274"/>
      <c r="G1" s="274"/>
      <c r="H1" s="274"/>
      <c r="I1" s="292"/>
      <c r="J1" s="324"/>
      <c r="K1" s="308" t="s">
        <v>68</v>
      </c>
    </row>
    <row r="2" spans="1:11" ht="10.9" customHeight="1" x14ac:dyDescent="0.2">
      <c r="A2" s="257"/>
      <c r="B2" s="257"/>
      <c r="C2" s="257"/>
      <c r="D2" s="257"/>
      <c r="E2" s="257"/>
      <c r="F2" s="257"/>
      <c r="G2" s="257"/>
      <c r="H2" s="257"/>
      <c r="I2" s="267"/>
      <c r="J2" s="317"/>
      <c r="K2" s="317"/>
    </row>
    <row r="3" spans="1:11" ht="19.899999999999999" customHeight="1" x14ac:dyDescent="0.2">
      <c r="A3" s="271" t="s">
        <v>326</v>
      </c>
      <c r="B3" s="271"/>
      <c r="C3" s="271"/>
      <c r="D3" s="271"/>
      <c r="E3" s="271"/>
      <c r="F3" s="271"/>
      <c r="G3" s="271"/>
      <c r="H3" s="271"/>
      <c r="I3" s="271"/>
      <c r="J3" s="271"/>
      <c r="K3" s="271"/>
    </row>
    <row r="4" spans="1:11" ht="10.9" customHeight="1" x14ac:dyDescent="0.2">
      <c r="A4" s="258" t="str">
        <f>INDEX('Steuerung Klapplisten'!A80:A84,'Steuerung Klapplisten'!A79)</f>
        <v>AA Bonn</v>
      </c>
      <c r="B4" s="258"/>
      <c r="C4" s="258"/>
      <c r="D4" s="258"/>
      <c r="E4" s="258"/>
      <c r="F4" s="258"/>
      <c r="G4" s="258"/>
      <c r="H4" s="258"/>
      <c r="I4" s="258"/>
      <c r="J4" s="258"/>
      <c r="K4" s="258"/>
    </row>
    <row r="5" spans="1:11" ht="10.9" customHeight="1" x14ac:dyDescent="0.2">
      <c r="A5" s="260" t="s">
        <v>584</v>
      </c>
      <c r="B5" s="260"/>
      <c r="C5" s="260"/>
      <c r="D5" s="260"/>
      <c r="E5" s="260"/>
      <c r="F5" s="260"/>
      <c r="G5" s="258"/>
      <c r="H5" s="258"/>
      <c r="I5" s="258"/>
      <c r="J5" s="258"/>
      <c r="K5" s="269"/>
    </row>
    <row r="6" spans="1:11" ht="10.9" customHeight="1" x14ac:dyDescent="0.2">
      <c r="A6" s="270"/>
      <c r="B6" s="270"/>
      <c r="C6" s="270"/>
      <c r="D6" s="270"/>
      <c r="E6" s="270"/>
      <c r="F6" s="270"/>
      <c r="G6" s="270"/>
      <c r="H6" s="270"/>
      <c r="I6" s="270"/>
      <c r="J6" s="270"/>
      <c r="K6" s="317"/>
    </row>
    <row r="7" spans="1:11" ht="24" customHeight="1" x14ac:dyDescent="0.2">
      <c r="A7" s="607" t="s">
        <v>351</v>
      </c>
      <c r="B7" s="624" t="s">
        <v>85</v>
      </c>
      <c r="C7" s="625"/>
      <c r="D7" s="625"/>
      <c r="E7" s="625"/>
      <c r="F7" s="624" t="s">
        <v>355</v>
      </c>
      <c r="G7" s="625"/>
      <c r="H7" s="625"/>
      <c r="I7" s="625"/>
      <c r="J7" s="625"/>
      <c r="K7" s="626"/>
    </row>
    <row r="8" spans="1:11" ht="41.25" customHeight="1" x14ac:dyDescent="0.2">
      <c r="A8" s="636"/>
      <c r="B8" s="634"/>
      <c r="C8" s="635"/>
      <c r="D8" s="635"/>
      <c r="E8" s="635"/>
      <c r="F8" s="624" t="s">
        <v>203</v>
      </c>
      <c r="G8" s="625"/>
      <c r="H8" s="625"/>
      <c r="I8" s="624" t="s">
        <v>215</v>
      </c>
      <c r="J8" s="625"/>
      <c r="K8" s="626"/>
    </row>
    <row r="9" spans="1:11" ht="15" customHeight="1" x14ac:dyDescent="0.2">
      <c r="A9" s="636"/>
      <c r="B9" s="624" t="s">
        <v>6</v>
      </c>
      <c r="C9" s="624" t="s">
        <v>7</v>
      </c>
      <c r="D9" s="624" t="s">
        <v>336</v>
      </c>
      <c r="E9" s="625"/>
      <c r="F9" s="677" t="s">
        <v>6</v>
      </c>
      <c r="G9" s="625" t="s">
        <v>336</v>
      </c>
      <c r="H9" s="625"/>
      <c r="I9" s="677" t="s">
        <v>6</v>
      </c>
      <c r="J9" s="625" t="s">
        <v>336</v>
      </c>
      <c r="K9" s="626"/>
    </row>
    <row r="10" spans="1:11" x14ac:dyDescent="0.2">
      <c r="A10" s="636"/>
      <c r="B10" s="676"/>
      <c r="C10" s="676"/>
      <c r="D10" s="511" t="s">
        <v>8</v>
      </c>
      <c r="E10" s="511" t="s">
        <v>197</v>
      </c>
      <c r="F10" s="678"/>
      <c r="G10" s="516" t="s">
        <v>8</v>
      </c>
      <c r="H10" s="511" t="s">
        <v>197</v>
      </c>
      <c r="I10" s="678"/>
      <c r="J10" s="516" t="s">
        <v>8</v>
      </c>
      <c r="K10" s="95" t="s">
        <v>197</v>
      </c>
    </row>
    <row r="11" spans="1:11" ht="10.9" customHeight="1" x14ac:dyDescent="0.2">
      <c r="A11" s="636"/>
      <c r="B11" s="243">
        <v>1</v>
      </c>
      <c r="C11" s="243">
        <v>2</v>
      </c>
      <c r="D11" s="244">
        <v>3</v>
      </c>
      <c r="E11" s="245">
        <v>4</v>
      </c>
      <c r="F11" s="109">
        <v>5</v>
      </c>
      <c r="G11" s="108">
        <v>6</v>
      </c>
      <c r="H11" s="107">
        <v>7</v>
      </c>
      <c r="I11" s="243">
        <v>8</v>
      </c>
      <c r="J11" s="244">
        <v>9</v>
      </c>
      <c r="K11" s="459">
        <v>10</v>
      </c>
    </row>
    <row r="12" spans="1:11" ht="13.9" customHeight="1" x14ac:dyDescent="0.2">
      <c r="A12" s="237" t="s">
        <v>1</v>
      </c>
      <c r="B12" s="234">
        <f ca="1">OFFSET(roh_6!A1,'Steuerung Klapplisten'!$A$79*'Steuerung Klapplisten'!$D$67-'Steuerung Klapplisten'!$D$67,0)</f>
        <v>3151</v>
      </c>
      <c r="C12" s="392">
        <f ca="1">IFERROR(B12/$B$12*100,"x")</f>
        <v>100</v>
      </c>
      <c r="D12" s="235">
        <f ca="1">OFFSET(roh_6!C1,'Steuerung Klapplisten'!$A$79*'Steuerung Klapplisten'!$D$67-'Steuerung Klapplisten'!$D$67,0)</f>
        <v>-217</v>
      </c>
      <c r="E12" s="236">
        <f ca="1">OFFSET(roh_6!D1,'Steuerung Klapplisten'!$A$79*'Steuerung Klapplisten'!$D$67-'Steuerung Klapplisten'!$D$67,0)</f>
        <v>-6.4429928740999998</v>
      </c>
      <c r="F12" s="389">
        <f ca="1">OFFSET(roh_6!E1,'Steuerung Klapplisten'!$A$79*'Steuerung Klapplisten'!$D$67-'Steuerung Klapplisten'!$D$67,0)</f>
        <v>460</v>
      </c>
      <c r="G12" s="389">
        <f ca="1">OFFSET(roh_6!F1,'Steuerung Klapplisten'!$A$79*'Steuerung Klapplisten'!$D$67-'Steuerung Klapplisten'!$D$67,0)</f>
        <v>-25</v>
      </c>
      <c r="H12" s="458">
        <f ca="1">OFFSET(roh_6!G1,'Steuerung Klapplisten'!$A$79*'Steuerung Klapplisten'!$D$67-'Steuerung Klapplisten'!$D$67,0)</f>
        <v>-5.1546391752999998</v>
      </c>
      <c r="I12" s="234">
        <f ca="1">OFFSET(roh_1!C4,'Steuerung Klapplisten'!$A$79*'Steuerung Klapplisten'!$D$67-'Steuerung Klapplisten'!$D$67,0)</f>
        <v>284</v>
      </c>
      <c r="J12" s="235">
        <f ca="1">'1'!E14</f>
        <v>-27</v>
      </c>
      <c r="K12" s="236">
        <f ca="1">'1'!F14</f>
        <v>-8.6816720257234739</v>
      </c>
    </row>
    <row r="13" spans="1:11" x14ac:dyDescent="0.2">
      <c r="A13" s="238" t="s">
        <v>217</v>
      </c>
      <c r="B13" s="170">
        <f ca="1">OFFSET(roh_6!A2,'Steuerung Klapplisten'!$A$79*'Steuerung Klapplisten'!$D$67-'Steuerung Klapplisten'!$D$67,0)</f>
        <v>1961</v>
      </c>
      <c r="C13" s="175">
        <f ca="1">IFERROR(B13/$B$12*100,"x")</f>
        <v>62.234211361472546</v>
      </c>
      <c r="D13" s="166">
        <f ca="1">OFFSET(roh_6!C2,'Steuerung Klapplisten'!$A$79*'Steuerung Klapplisten'!$D$67-'Steuerung Klapplisten'!$D$67,0)</f>
        <v>-178</v>
      </c>
      <c r="E13" s="171">
        <f ca="1">OFFSET(roh_6!D2,'Steuerung Klapplisten'!$A$79*'Steuerung Klapplisten'!$D$67-'Steuerung Klapplisten'!$D$67,0)</f>
        <v>-8.3216456288000007</v>
      </c>
      <c r="F13" s="253">
        <v>0</v>
      </c>
      <c r="G13" s="253">
        <v>0</v>
      </c>
      <c r="H13" s="249">
        <v>0</v>
      </c>
      <c r="I13" s="460">
        <v>0</v>
      </c>
      <c r="J13" s="253">
        <v>0</v>
      </c>
      <c r="K13" s="461">
        <v>0</v>
      </c>
    </row>
    <row r="14" spans="1:11" ht="14.25" customHeight="1" x14ac:dyDescent="0.2">
      <c r="A14" s="238" t="s">
        <v>200</v>
      </c>
      <c r="B14" s="170">
        <f ca="1">OFFSET(roh_6!A3,'Steuerung Klapplisten'!$A$79*'Steuerung Klapplisten'!$D$67-'Steuerung Klapplisten'!$D$67,0)</f>
        <v>1190</v>
      </c>
      <c r="C14" s="175">
        <f t="shared" ref="C14:C30" ca="1" si="0">IFERROR(B14/$B$12*100,"x")</f>
        <v>37.765788638527454</v>
      </c>
      <c r="D14" s="166">
        <f ca="1">OFFSET(roh_6!C3,'Steuerung Klapplisten'!$A$79*'Steuerung Klapplisten'!$D$67-'Steuerung Klapplisten'!$D$67,0)</f>
        <v>-39</v>
      </c>
      <c r="E14" s="171">
        <f ca="1">OFFSET(roh_6!D3,'Steuerung Klapplisten'!$A$79*'Steuerung Klapplisten'!$D$67-'Steuerung Klapplisten'!$D$67,0)</f>
        <v>-3.1733116355000002</v>
      </c>
      <c r="F14" s="248">
        <f ca="1">F12</f>
        <v>460</v>
      </c>
      <c r="G14" s="248">
        <f t="shared" ref="G14:H14" ca="1" si="1">G12</f>
        <v>-25</v>
      </c>
      <c r="H14" s="249">
        <f t="shared" ca="1" si="1"/>
        <v>-5.1546391752999998</v>
      </c>
      <c r="I14" s="170">
        <f ca="1">I12</f>
        <v>284</v>
      </c>
      <c r="J14" s="166">
        <f ca="1">J12</f>
        <v>-27</v>
      </c>
      <c r="K14" s="171">
        <f ca="1">K12</f>
        <v>-8.6816720257234739</v>
      </c>
    </row>
    <row r="15" spans="1:11" x14ac:dyDescent="0.2">
      <c r="A15" s="239" t="s">
        <v>255</v>
      </c>
      <c r="B15" s="390">
        <f ca="1">OFFSET(roh_6!A4,'Steuerung Klapplisten'!$A$79*'Steuerung Klapplisten'!$D$67-'Steuerung Klapplisten'!$D$67,0)</f>
        <v>446</v>
      </c>
      <c r="C15" s="175">
        <f t="shared" ca="1" si="0"/>
        <v>14.15423675023802</v>
      </c>
      <c r="D15" s="248">
        <f ca="1">OFFSET(roh_6!C4,'Steuerung Klapplisten'!$A$79*'Steuerung Klapplisten'!$D$67-'Steuerung Klapplisten'!$D$67,0)</f>
        <v>13</v>
      </c>
      <c r="E15" s="249">
        <f ca="1">OFFSET(roh_6!D4,'Steuerung Klapplisten'!$A$79*'Steuerung Klapplisten'!$D$67-'Steuerung Klapplisten'!$D$67,0)</f>
        <v>3.0023094688</v>
      </c>
      <c r="F15" s="168">
        <v>0</v>
      </c>
      <c r="G15" s="169">
        <v>0</v>
      </c>
      <c r="H15" s="167">
        <v>0</v>
      </c>
      <c r="I15" s="168">
        <v>0</v>
      </c>
      <c r="J15" s="169">
        <v>0</v>
      </c>
      <c r="K15" s="171">
        <v>0</v>
      </c>
    </row>
    <row r="16" spans="1:11" x14ac:dyDescent="0.2">
      <c r="A16" s="240" t="s">
        <v>226</v>
      </c>
      <c r="B16" s="391" t="str">
        <f ca="1">OFFSET(roh_6!A5,'Steuerung Klapplisten'!$A$79*'Steuerung Klapplisten'!$D$67-'Steuerung Klapplisten'!$D$67,0)</f>
        <v>*</v>
      </c>
      <c r="C16" s="400" t="str">
        <f t="shared" ca="1" si="0"/>
        <v>x</v>
      </c>
      <c r="D16" s="250">
        <f ca="1">OFFSET(roh_6!C5,'Steuerung Klapplisten'!$A$79*'Steuerung Klapplisten'!$D$67-'Steuerung Klapplisten'!$D$67,0)</f>
        <v>22</v>
      </c>
      <c r="E16" s="251">
        <f ca="1">OFFSET(roh_6!D5,'Steuerung Klapplisten'!$A$79*'Steuerung Klapplisten'!$D$67-'Steuerung Klapplisten'!$D$67,0)</f>
        <v>5.4455445544999996</v>
      </c>
      <c r="F16" s="168">
        <v>0</v>
      </c>
      <c r="G16" s="172">
        <v>0</v>
      </c>
      <c r="H16" s="173">
        <v>0</v>
      </c>
      <c r="I16" s="168">
        <v>0</v>
      </c>
      <c r="J16" s="172">
        <v>0</v>
      </c>
      <c r="K16" s="174">
        <v>0</v>
      </c>
    </row>
    <row r="17" spans="1:11" x14ac:dyDescent="0.2">
      <c r="A17" s="240" t="s">
        <v>227</v>
      </c>
      <c r="B17" s="391" t="str">
        <f ca="1">OFFSET(roh_6!A6,'Steuerung Klapplisten'!$A$79*'Steuerung Klapplisten'!$D$67-'Steuerung Klapplisten'!$D$67,0)</f>
        <v>*</v>
      </c>
      <c r="C17" s="400" t="str">
        <f t="shared" ca="1" si="0"/>
        <v>x</v>
      </c>
      <c r="D17" s="250">
        <f ca="1">OFFSET(roh_6!C6,'Steuerung Klapplisten'!$A$79*'Steuerung Klapplisten'!$D$67-'Steuerung Klapplisten'!$D$67,0)</f>
        <v>-9</v>
      </c>
      <c r="E17" s="251">
        <f ca="1">OFFSET(roh_6!D6,'Steuerung Klapplisten'!$A$79*'Steuerung Klapplisten'!$D$67-'Steuerung Klapplisten'!$D$67,0)</f>
        <v>-31.034482758599999</v>
      </c>
      <c r="F17" s="168">
        <v>0</v>
      </c>
      <c r="G17" s="172">
        <v>0</v>
      </c>
      <c r="H17" s="173">
        <v>0</v>
      </c>
      <c r="I17" s="168">
        <v>0</v>
      </c>
      <c r="J17" s="172">
        <v>0</v>
      </c>
      <c r="K17" s="174">
        <v>0</v>
      </c>
    </row>
    <row r="18" spans="1:11" x14ac:dyDescent="0.2">
      <c r="A18" s="239" t="s">
        <v>254</v>
      </c>
      <c r="B18" s="170">
        <f ca="1">OFFSET(roh_6!A7,'Steuerung Klapplisten'!$A$79*'Steuerung Klapplisten'!$D$67-'Steuerung Klapplisten'!$D$67,0)</f>
        <v>201</v>
      </c>
      <c r="C18" s="175">
        <f t="shared" ca="1" si="0"/>
        <v>6.3789273246588385</v>
      </c>
      <c r="D18" s="166">
        <f ca="1">OFFSET(roh_6!C7,'Steuerung Klapplisten'!$A$79*'Steuerung Klapplisten'!$D$67-'Steuerung Klapplisten'!$D$67,0)</f>
        <v>-25</v>
      </c>
      <c r="E18" s="171">
        <f ca="1">OFFSET(roh_6!D7,'Steuerung Klapplisten'!$A$79*'Steuerung Klapplisten'!$D$67-'Steuerung Klapplisten'!$D$67,0)</f>
        <v>-11.061946902700001</v>
      </c>
      <c r="F18" s="166">
        <f ca="1">OFFSET(roh_6!E7,'Steuerung Klapplisten'!$A$79*'Steuerung Klapplisten'!$D$67-'Steuerung Klapplisten'!$D$67,0)</f>
        <v>91</v>
      </c>
      <c r="G18" s="166">
        <f ca="1">OFFSET(roh_6!F7,'Steuerung Klapplisten'!$A$79*'Steuerung Klapplisten'!$D$67-'Steuerung Klapplisten'!$D$67,0)</f>
        <v>-10</v>
      </c>
      <c r="H18" s="167">
        <f ca="1">OFFSET(roh_6!G7,'Steuerung Klapplisten'!$A$79*'Steuerung Klapplisten'!$D$67-'Steuerung Klapplisten'!$D$67,0)</f>
        <v>-9.9009900989999995</v>
      </c>
      <c r="I18" s="170">
        <f ca="1">OFFSET(roh_6!H7,'Steuerung Klapplisten'!$A$79*'Steuerung Klapplisten'!$D$67-'Steuerung Klapplisten'!$D$67,0)</f>
        <v>110</v>
      </c>
      <c r="J18" s="166">
        <f ca="1">OFFSET(roh_6!I7,'Steuerung Klapplisten'!$A$79*'Steuerung Klapplisten'!$D$67-'Steuerung Klapplisten'!$D$67,0)</f>
        <v>-15</v>
      </c>
      <c r="K18" s="171">
        <f ca="1">OFFSET(roh_6!J7,'Steuerung Klapplisten'!$A$79*'Steuerung Klapplisten'!$D$67-'Steuerung Klapplisten'!$D$67,0)</f>
        <v>-12</v>
      </c>
    </row>
    <row r="19" spans="1:11" x14ac:dyDescent="0.2">
      <c r="A19" s="241" t="s">
        <v>228</v>
      </c>
      <c r="B19" s="229">
        <f ca="1">OFFSET(roh_6!A8,'Steuerung Klapplisten'!$A$79*'Steuerung Klapplisten'!$D$67-'Steuerung Klapplisten'!$D$67,0)</f>
        <v>173</v>
      </c>
      <c r="C19" s="400">
        <f t="shared" ca="1" si="0"/>
        <v>5.4903205331640743</v>
      </c>
      <c r="D19" s="172">
        <f ca="1">OFFSET(roh_6!C8,'Steuerung Klapplisten'!$A$79*'Steuerung Klapplisten'!$D$67-'Steuerung Klapplisten'!$D$67,0)</f>
        <v>-6</v>
      </c>
      <c r="E19" s="174">
        <f ca="1">OFFSET(roh_6!D8,'Steuerung Klapplisten'!$A$79*'Steuerung Klapplisten'!$D$67-'Steuerung Klapplisten'!$D$67,0)</f>
        <v>-3.3519553072999999</v>
      </c>
      <c r="F19" s="172">
        <f ca="1">OFFSET(roh_6!E8,'Steuerung Klapplisten'!$A$79*'Steuerung Klapplisten'!$D$67-'Steuerung Klapplisten'!$D$67,0)</f>
        <v>74</v>
      </c>
      <c r="G19" s="172">
        <f ca="1">OFFSET(roh_6!F8,'Steuerung Klapplisten'!$A$79*'Steuerung Klapplisten'!$D$67-'Steuerung Klapplisten'!$D$67,0)</f>
        <v>8</v>
      </c>
      <c r="H19" s="173">
        <f ca="1">OFFSET(roh_6!G8,'Steuerung Klapplisten'!$A$79*'Steuerung Klapplisten'!$D$67-'Steuerung Klapplisten'!$D$67,0)</f>
        <v>12.121212121199999</v>
      </c>
      <c r="I19" s="229">
        <f ca="1">OFFSET(roh_6!H8,'Steuerung Klapplisten'!$A$79*'Steuerung Klapplisten'!$D$67-'Steuerung Klapplisten'!$D$67,0)</f>
        <v>99</v>
      </c>
      <c r="J19" s="172">
        <f ca="1">OFFSET(roh_6!I8,'Steuerung Klapplisten'!$A$79*'Steuerung Klapplisten'!$D$67-'Steuerung Klapplisten'!$D$67,0)</f>
        <v>-14</v>
      </c>
      <c r="K19" s="174">
        <f ca="1">OFFSET(roh_6!J8,'Steuerung Klapplisten'!$A$79*'Steuerung Klapplisten'!$D$67-'Steuerung Klapplisten'!$D$67,0)</f>
        <v>-12.389380531</v>
      </c>
    </row>
    <row r="20" spans="1:11" x14ac:dyDescent="0.2">
      <c r="A20" s="241" t="s">
        <v>229</v>
      </c>
      <c r="B20" s="229">
        <f ca="1">OFFSET(roh_6!A9,'Steuerung Klapplisten'!$A$79*'Steuerung Klapplisten'!$D$67-'Steuerung Klapplisten'!$D$67,0)</f>
        <v>27</v>
      </c>
      <c r="C20" s="400">
        <f t="shared" ca="1" si="0"/>
        <v>0.85687083465566494</v>
      </c>
      <c r="D20" s="172">
        <f ca="1">OFFSET(roh_6!C9,'Steuerung Klapplisten'!$A$79*'Steuerung Klapplisten'!$D$67-'Steuerung Klapplisten'!$D$67,0)</f>
        <v>-19</v>
      </c>
      <c r="E20" s="174">
        <f ca="1">OFFSET(roh_6!D9,'Steuerung Klapplisten'!$A$79*'Steuerung Klapplisten'!$D$67-'Steuerung Klapplisten'!$D$67,0)</f>
        <v>-41.304347826099999</v>
      </c>
      <c r="F20" s="172">
        <f ca="1">OFFSET(roh_6!E9,'Steuerung Klapplisten'!$A$79*'Steuerung Klapplisten'!$D$67-'Steuerung Klapplisten'!$D$67,0)</f>
        <v>17</v>
      </c>
      <c r="G20" s="172">
        <f ca="1">OFFSET(roh_6!F9,'Steuerung Klapplisten'!$A$79*'Steuerung Klapplisten'!$D$67-'Steuerung Klapplisten'!$D$67,0)</f>
        <v>-17</v>
      </c>
      <c r="H20" s="173">
        <f ca="1">OFFSET(roh_6!G9,'Steuerung Klapplisten'!$A$79*'Steuerung Klapplisten'!$D$67-'Steuerung Klapplisten'!$D$67,0)</f>
        <v>-50</v>
      </c>
      <c r="I20" s="229">
        <f ca="1">OFFSET(roh_6!H9,'Steuerung Klapplisten'!$A$79*'Steuerung Klapplisten'!$D$67-'Steuerung Klapplisten'!$D$67,0)</f>
        <v>10</v>
      </c>
      <c r="J20" s="172">
        <f ca="1">OFFSET(roh_6!I9,'Steuerung Klapplisten'!$A$79*'Steuerung Klapplisten'!$D$67-'Steuerung Klapplisten'!$D$67,0)</f>
        <v>-2</v>
      </c>
      <c r="K20" s="174">
        <f ca="1">OFFSET(roh_6!J9,'Steuerung Klapplisten'!$A$79*'Steuerung Klapplisten'!$D$67-'Steuerung Klapplisten'!$D$67,0)</f>
        <v>-16.666666666699999</v>
      </c>
    </row>
    <row r="21" spans="1:11" ht="14.25" customHeight="1" x14ac:dyDescent="0.2">
      <c r="A21" s="239" t="s">
        <v>230</v>
      </c>
      <c r="B21" s="170">
        <f ca="1">OFFSET(roh_6!A11,'Steuerung Klapplisten'!$A$79*'Steuerung Klapplisten'!$D$67-'Steuerung Klapplisten'!$D$67,0)</f>
        <v>155</v>
      </c>
      <c r="C21" s="175">
        <f t="shared" ca="1" si="0"/>
        <v>4.9190733100602984</v>
      </c>
      <c r="D21" s="166">
        <f ca="1">OFFSET(roh_6!C11,'Steuerung Klapplisten'!$A$79*'Steuerung Klapplisten'!$D$67-'Steuerung Klapplisten'!$D$67,0)</f>
        <v>-17</v>
      </c>
      <c r="E21" s="171">
        <f ca="1">OFFSET(roh_6!D11,'Steuerung Klapplisten'!$A$79*'Steuerung Klapplisten'!$D$67-'Steuerung Klapplisten'!$D$67,0)</f>
        <v>-9.8837209302000009</v>
      </c>
      <c r="F21" s="166">
        <f ca="1">OFFSET(roh_6!E11,'Steuerung Klapplisten'!$A$79*'Steuerung Klapplisten'!$D$67-'Steuerung Klapplisten'!$D$67,0)</f>
        <v>48</v>
      </c>
      <c r="G21" s="166">
        <f ca="1">OFFSET(roh_6!F11,'Steuerung Klapplisten'!$A$79*'Steuerung Klapplisten'!$D$67-'Steuerung Klapplisten'!$D$67,0)</f>
        <v>-13</v>
      </c>
      <c r="H21" s="167">
        <f ca="1">OFFSET(roh_6!G11,'Steuerung Klapplisten'!$A$79*'Steuerung Klapplisten'!$D$67-'Steuerung Klapplisten'!$D$67,0)</f>
        <v>-21.3114754098</v>
      </c>
      <c r="I21" s="170">
        <f ca="1">OFFSET(roh_6!H11,'Steuerung Klapplisten'!$A$79*'Steuerung Klapplisten'!$D$67-'Steuerung Klapplisten'!$D$67,0)</f>
        <v>107</v>
      </c>
      <c r="J21" s="166">
        <f ca="1">OFFSET(roh_6!I11,'Steuerung Klapplisten'!$A$79*'Steuerung Klapplisten'!$D$67-'Steuerung Klapplisten'!$D$67,0)</f>
        <v>-4</v>
      </c>
      <c r="K21" s="171">
        <f ca="1">OFFSET(roh_6!J11,'Steuerung Klapplisten'!$A$79*'Steuerung Klapplisten'!$D$67-'Steuerung Klapplisten'!$D$67,0)</f>
        <v>-3.6036036035999999</v>
      </c>
    </row>
    <row r="22" spans="1:11" x14ac:dyDescent="0.2">
      <c r="A22" s="242" t="s">
        <v>256</v>
      </c>
      <c r="B22" s="170">
        <f ca="1">OFFSET(roh_6!A12,'Steuerung Klapplisten'!$A$79*'Steuerung Klapplisten'!$D$67-'Steuerung Klapplisten'!$D$67,0)</f>
        <v>77</v>
      </c>
      <c r="C22" s="175">
        <f t="shared" ca="1" si="0"/>
        <v>2.4436686766105997</v>
      </c>
      <c r="D22" s="166">
        <f ca="1">OFFSET(roh_6!C12,'Steuerung Klapplisten'!$A$79*'Steuerung Klapplisten'!$D$67-'Steuerung Klapplisten'!$D$67,0)</f>
        <v>8</v>
      </c>
      <c r="E22" s="171">
        <f ca="1">OFFSET(roh_6!D12,'Steuerung Klapplisten'!$A$79*'Steuerung Klapplisten'!$D$67-'Steuerung Klapplisten'!$D$67,0)</f>
        <v>11.594202898600001</v>
      </c>
      <c r="F22" s="166">
        <f ca="1">OFFSET(roh_6!E12,'Steuerung Klapplisten'!$A$79*'Steuerung Klapplisten'!$D$67-'Steuerung Klapplisten'!$D$67,0)</f>
        <v>20</v>
      </c>
      <c r="G22" s="166">
        <f ca="1">OFFSET(roh_6!F12,'Steuerung Klapplisten'!$A$79*'Steuerung Klapplisten'!$D$67-'Steuerung Klapplisten'!$D$67,0)</f>
        <v>3</v>
      </c>
      <c r="H22" s="167">
        <f ca="1">OFFSET(roh_6!G12,'Steuerung Klapplisten'!$A$79*'Steuerung Klapplisten'!$D$67-'Steuerung Klapplisten'!$D$67,0)</f>
        <v>17.6470588235</v>
      </c>
      <c r="I22" s="170">
        <f ca="1">OFFSET(roh_6!H12,'Steuerung Klapplisten'!$A$79*'Steuerung Klapplisten'!$D$67-'Steuerung Klapplisten'!$D$67,0)</f>
        <v>57</v>
      </c>
      <c r="J22" s="166">
        <f ca="1">OFFSET(roh_6!I12,'Steuerung Klapplisten'!$A$79*'Steuerung Klapplisten'!$D$67-'Steuerung Klapplisten'!$D$67,0)</f>
        <v>5</v>
      </c>
      <c r="K22" s="171">
        <f ca="1">OFFSET(roh_6!J12,'Steuerung Klapplisten'!$A$79*'Steuerung Klapplisten'!$D$67-'Steuerung Klapplisten'!$D$67,0)</f>
        <v>9.6153846154</v>
      </c>
    </row>
    <row r="23" spans="1:11" x14ac:dyDescent="0.2">
      <c r="A23" s="240" t="s">
        <v>226</v>
      </c>
      <c r="B23" s="229" t="str">
        <f ca="1">OFFSET(roh_6!A13,'Steuerung Klapplisten'!$A$79*'Steuerung Klapplisten'!$D$67-'Steuerung Klapplisten'!$D$67,0)</f>
        <v>*</v>
      </c>
      <c r="C23" s="400" t="str">
        <f t="shared" ca="1" si="0"/>
        <v>x</v>
      </c>
      <c r="D23" s="172">
        <f ca="1">OFFSET(roh_6!C13,'Steuerung Klapplisten'!$A$79*'Steuerung Klapplisten'!$D$67-'Steuerung Klapplisten'!$D$67,0)</f>
        <v>9</v>
      </c>
      <c r="E23" s="174">
        <f ca="1">OFFSET(roh_6!D13,'Steuerung Klapplisten'!$A$79*'Steuerung Klapplisten'!$D$67-'Steuerung Klapplisten'!$D$67,0)</f>
        <v>23.076923076900002</v>
      </c>
      <c r="F23" s="172" t="str">
        <f ca="1">OFFSET(roh_6!E13,'Steuerung Klapplisten'!$A$79*'Steuerung Klapplisten'!$D$67-'Steuerung Klapplisten'!$D$67,0)</f>
        <v>*</v>
      </c>
      <c r="G23" s="172">
        <f ca="1">OFFSET(roh_6!F13,'Steuerung Klapplisten'!$A$79*'Steuerung Klapplisten'!$D$67-'Steuerung Klapplisten'!$D$67,0)</f>
        <v>0</v>
      </c>
      <c r="H23" s="173">
        <f ca="1">OFFSET(roh_6!G13,'Steuerung Klapplisten'!$A$79*'Steuerung Klapplisten'!$D$67-'Steuerung Klapplisten'!$D$67,0)</f>
        <v>0</v>
      </c>
      <c r="I23" s="229" t="str">
        <f ca="1">OFFSET(roh_6!H13,'Steuerung Klapplisten'!$A$79*'Steuerung Klapplisten'!$D$67-'Steuerung Klapplisten'!$D$67,0)</f>
        <v>*</v>
      </c>
      <c r="J23" s="172">
        <f ca="1">OFFSET(roh_6!I13,'Steuerung Klapplisten'!$A$79*'Steuerung Klapplisten'!$D$67-'Steuerung Klapplisten'!$D$67,0)</f>
        <v>9</v>
      </c>
      <c r="K23" s="174">
        <f ca="1">OFFSET(roh_6!J13,'Steuerung Klapplisten'!$A$79*'Steuerung Klapplisten'!$D$67-'Steuerung Klapplisten'!$D$67,0)</f>
        <v>36</v>
      </c>
    </row>
    <row r="24" spans="1:11" x14ac:dyDescent="0.2">
      <c r="A24" s="240" t="s">
        <v>227</v>
      </c>
      <c r="B24" s="229" t="str">
        <f ca="1">OFFSET(roh_6!A14,'Steuerung Klapplisten'!$A$79*'Steuerung Klapplisten'!$D$67-'Steuerung Klapplisten'!$D$67,0)</f>
        <v>*</v>
      </c>
      <c r="C24" s="400" t="str">
        <f t="shared" ca="1" si="0"/>
        <v>x</v>
      </c>
      <c r="D24" s="172">
        <f ca="1">OFFSET(roh_6!C14,'Steuerung Klapplisten'!$A$79*'Steuerung Klapplisten'!$D$67-'Steuerung Klapplisten'!$D$67,0)</f>
        <v>-1</v>
      </c>
      <c r="E24" s="174">
        <f ca="1">OFFSET(roh_6!D14,'Steuerung Klapplisten'!$A$79*'Steuerung Klapplisten'!$D$67-'Steuerung Klapplisten'!$D$67,0)</f>
        <v>-3.3333333333000001</v>
      </c>
      <c r="F24" s="172" t="str">
        <f ca="1">OFFSET(roh_6!E14,'Steuerung Klapplisten'!$A$79*'Steuerung Klapplisten'!$D$67-'Steuerung Klapplisten'!$D$67,0)</f>
        <v>*</v>
      </c>
      <c r="G24" s="172">
        <f ca="1">OFFSET(roh_6!F14,'Steuerung Klapplisten'!$A$79*'Steuerung Klapplisten'!$D$67-'Steuerung Klapplisten'!$D$67,0)</f>
        <v>3</v>
      </c>
      <c r="H24" s="173">
        <f ca="1">OFFSET(roh_6!G14,'Steuerung Klapplisten'!$A$79*'Steuerung Klapplisten'!$D$67-'Steuerung Klapplisten'!$D$67,0)</f>
        <v>100</v>
      </c>
      <c r="I24" s="229" t="str">
        <f ca="1">OFFSET(roh_6!H14,'Steuerung Klapplisten'!$A$79*'Steuerung Klapplisten'!$D$67-'Steuerung Klapplisten'!$D$67,0)</f>
        <v>*</v>
      </c>
      <c r="J24" s="172">
        <f ca="1">OFFSET(roh_6!I14,'Steuerung Klapplisten'!$A$79*'Steuerung Klapplisten'!$D$67-'Steuerung Klapplisten'!$D$67,0)</f>
        <v>-4</v>
      </c>
      <c r="K24" s="174">
        <f ca="1">OFFSET(roh_6!J14,'Steuerung Klapplisten'!$A$79*'Steuerung Klapplisten'!$D$67-'Steuerung Klapplisten'!$D$67,0)</f>
        <v>-14.8148148148</v>
      </c>
    </row>
    <row r="25" spans="1:11" x14ac:dyDescent="0.2">
      <c r="A25" s="239" t="s">
        <v>231</v>
      </c>
      <c r="B25" s="170" t="str">
        <f ca="1">OFFSET(roh_6!A15,'Steuerung Klapplisten'!$A$79*'Steuerung Klapplisten'!$D$67-'Steuerung Klapplisten'!$D$67,0)</f>
        <v>*</v>
      </c>
      <c r="C25" s="175" t="str">
        <f t="shared" ca="1" si="0"/>
        <v>x</v>
      </c>
      <c r="D25" s="166">
        <f ca="1">OFFSET(roh_6!C15,'Steuerung Klapplisten'!$A$79*'Steuerung Klapplisten'!$D$67-'Steuerung Klapplisten'!$D$67,0)</f>
        <v>-11</v>
      </c>
      <c r="E25" s="171">
        <f ca="1">OFFSET(roh_6!D15,'Steuerung Klapplisten'!$A$79*'Steuerung Klapplisten'!$D$67-'Steuerung Klapplisten'!$D$67,0)</f>
        <v>-57.894736842100002</v>
      </c>
      <c r="F25" s="166">
        <f ca="1">OFFSET(roh_6!E15,'Steuerung Klapplisten'!$A$79*'Steuerung Klapplisten'!$D$67-'Steuerung Klapplisten'!$D$67,0)</f>
        <v>0</v>
      </c>
      <c r="G25" s="166">
        <f ca="1">OFFSET(roh_6!F15,'Steuerung Klapplisten'!$A$79*'Steuerung Klapplisten'!$D$67-'Steuerung Klapplisten'!$D$67,0)</f>
        <v>0</v>
      </c>
      <c r="H25" s="167">
        <f ca="1">OFFSET(roh_6!G15,'Steuerung Klapplisten'!$A$79*'Steuerung Klapplisten'!$D$67-'Steuerung Klapplisten'!$D$67,0)</f>
        <v>0</v>
      </c>
      <c r="I25" s="170" t="str">
        <f ca="1">OFFSET(roh_6!H15,'Steuerung Klapplisten'!$A$79*'Steuerung Klapplisten'!$D$67-'Steuerung Klapplisten'!$D$67,0)</f>
        <v>*</v>
      </c>
      <c r="J25" s="166">
        <f ca="1">OFFSET(roh_6!I15,'Steuerung Klapplisten'!$A$79*'Steuerung Klapplisten'!$D$67-'Steuerung Klapplisten'!$D$67,0)</f>
        <v>-11</v>
      </c>
      <c r="K25" s="171">
        <f ca="1">OFFSET(roh_6!J15,'Steuerung Klapplisten'!$A$79*'Steuerung Klapplisten'!$D$67-'Steuerung Klapplisten'!$D$67,0)</f>
        <v>-57.894736842100002</v>
      </c>
    </row>
    <row r="26" spans="1:11" ht="22.5" x14ac:dyDescent="0.2">
      <c r="A26" s="241" t="s">
        <v>232</v>
      </c>
      <c r="B26" s="170" t="str">
        <f ca="1">OFFSET(roh_6!A16,'Steuerung Klapplisten'!$A$79*'Steuerung Klapplisten'!$D$67-'Steuerung Klapplisten'!$D$67,0)</f>
        <v>*</v>
      </c>
      <c r="C26" s="400" t="str">
        <f t="shared" ca="1" si="0"/>
        <v>x</v>
      </c>
      <c r="D26" s="166">
        <f ca="1">OFFSET(roh_6!C16,'Steuerung Klapplisten'!$A$79*'Steuerung Klapplisten'!$D$67-'Steuerung Klapplisten'!$D$67,0)</f>
        <v>-9</v>
      </c>
      <c r="E26" s="171">
        <f ca="1">OFFSET(roh_6!D16,'Steuerung Klapplisten'!$A$79*'Steuerung Klapplisten'!$D$67-'Steuerung Klapplisten'!$D$67,0)</f>
        <v>-52.941176470599999</v>
      </c>
      <c r="F26" s="166">
        <f ca="1">OFFSET(roh_6!E16,'Steuerung Klapplisten'!$A$79*'Steuerung Klapplisten'!$D$67-'Steuerung Klapplisten'!$D$67,0)</f>
        <v>0</v>
      </c>
      <c r="G26" s="166">
        <f ca="1">OFFSET(roh_6!F16,'Steuerung Klapplisten'!$A$79*'Steuerung Klapplisten'!$D$67-'Steuerung Klapplisten'!$D$67,0)</f>
        <v>0</v>
      </c>
      <c r="H26" s="167">
        <f ca="1">OFFSET(roh_6!G16,'Steuerung Klapplisten'!$A$79*'Steuerung Klapplisten'!$D$67-'Steuerung Klapplisten'!$D$67,0)</f>
        <v>0</v>
      </c>
      <c r="I26" s="170" t="str">
        <f ca="1">OFFSET(roh_6!H16,'Steuerung Klapplisten'!$A$79*'Steuerung Klapplisten'!$D$67-'Steuerung Klapplisten'!$D$67,0)</f>
        <v>*</v>
      </c>
      <c r="J26" s="166">
        <f ca="1">OFFSET(roh_6!I16,'Steuerung Klapplisten'!$A$79*'Steuerung Klapplisten'!$D$67-'Steuerung Klapplisten'!$D$67,0)</f>
        <v>-9</v>
      </c>
      <c r="K26" s="171">
        <f ca="1">OFFSET(roh_6!J16,'Steuerung Klapplisten'!$A$79*'Steuerung Klapplisten'!$D$67-'Steuerung Klapplisten'!$D$67,0)</f>
        <v>-52.941176470599999</v>
      </c>
    </row>
    <row r="27" spans="1:11" x14ac:dyDescent="0.2">
      <c r="A27" s="241" t="s">
        <v>233</v>
      </c>
      <c r="B27" s="229">
        <f ca="1">OFFSET(roh_6!A17,'Steuerung Klapplisten'!$A$79*'Steuerung Klapplisten'!$D$67-'Steuerung Klapplisten'!$D$67,0)</f>
        <v>0</v>
      </c>
      <c r="C27" s="400">
        <f t="shared" ca="1" si="0"/>
        <v>0</v>
      </c>
      <c r="D27" s="172">
        <f ca="1">OFFSET(roh_6!C17,'Steuerung Klapplisten'!$A$79*'Steuerung Klapplisten'!$D$67-'Steuerung Klapplisten'!$D$67,0)</f>
        <v>-2</v>
      </c>
      <c r="E27" s="174">
        <f ca="1">OFFSET(roh_6!D17,'Steuerung Klapplisten'!$A$79*'Steuerung Klapplisten'!$D$67-'Steuerung Klapplisten'!$D$67,0)</f>
        <v>-100</v>
      </c>
      <c r="F27" s="172">
        <f ca="1">OFFSET(roh_6!E17,'Steuerung Klapplisten'!$A$79*'Steuerung Klapplisten'!$D$67-'Steuerung Klapplisten'!$D$67,0)</f>
        <v>0</v>
      </c>
      <c r="G27" s="172">
        <f ca="1">OFFSET(roh_6!F17,'Steuerung Klapplisten'!$A$79*'Steuerung Klapplisten'!$D$67-'Steuerung Klapplisten'!$D$67,0)</f>
        <v>0</v>
      </c>
      <c r="H27" s="173">
        <f ca="1">OFFSET(roh_6!G17,'Steuerung Klapplisten'!$A$79*'Steuerung Klapplisten'!$D$67-'Steuerung Klapplisten'!$D$67,0)</f>
        <v>0</v>
      </c>
      <c r="I27" s="229">
        <f ca="1">OFFSET(roh_6!H17,'Steuerung Klapplisten'!$A$79*'Steuerung Klapplisten'!$D$67-'Steuerung Klapplisten'!$D$67,0)</f>
        <v>0</v>
      </c>
      <c r="J27" s="172">
        <f ca="1">OFFSET(roh_6!I17,'Steuerung Klapplisten'!$A$79*'Steuerung Klapplisten'!$D$67-'Steuerung Klapplisten'!$D$67,0)</f>
        <v>-2</v>
      </c>
      <c r="K27" s="174">
        <f ca="1">OFFSET(roh_6!J17,'Steuerung Klapplisten'!$A$79*'Steuerung Klapplisten'!$D$67-'Steuerung Klapplisten'!$D$67,0)</f>
        <v>-100</v>
      </c>
    </row>
    <row r="28" spans="1:11" x14ac:dyDescent="0.2">
      <c r="A28" s="239" t="s">
        <v>234</v>
      </c>
      <c r="B28" s="170">
        <f ca="1">OFFSET(roh_6!A18,'Steuerung Klapplisten'!$A$79*'Steuerung Klapplisten'!$D$67-'Steuerung Klapplisten'!$D$67,0)</f>
        <v>13</v>
      </c>
      <c r="C28" s="175">
        <f t="shared" ca="1" si="0"/>
        <v>0.41256743890828312</v>
      </c>
      <c r="D28" s="166">
        <f ca="1">OFFSET(roh_6!C18,'Steuerung Klapplisten'!$A$79*'Steuerung Klapplisten'!$D$67-'Steuerung Klapplisten'!$D$67,0)</f>
        <v>-1</v>
      </c>
      <c r="E28" s="171">
        <f ca="1">OFFSET(roh_6!D18,'Steuerung Klapplisten'!$A$79*'Steuerung Klapplisten'!$D$67-'Steuerung Klapplisten'!$D$67,0)</f>
        <v>-7.1428571428999996</v>
      </c>
      <c r="F28" s="166" t="str">
        <f ca="1">OFFSET(roh_6!E18,'Steuerung Klapplisten'!$A$79*'Steuerung Klapplisten'!$D$67-'Steuerung Klapplisten'!$D$67,0)</f>
        <v>*</v>
      </c>
      <c r="G28" s="166">
        <f ca="1">OFFSET(roh_6!F18,'Steuerung Klapplisten'!$A$79*'Steuerung Klapplisten'!$D$67-'Steuerung Klapplisten'!$D$67,0)</f>
        <v>1</v>
      </c>
      <c r="H28" s="167">
        <f ca="1">OFFSET(roh_6!G18,'Steuerung Klapplisten'!$A$79*'Steuerung Klapplisten'!$D$67-'Steuerung Klapplisten'!$D$67,0)</f>
        <v>10</v>
      </c>
      <c r="I28" s="170" t="str">
        <f ca="1">OFFSET(roh_6!H18,'Steuerung Klapplisten'!$A$79*'Steuerung Klapplisten'!$D$67-'Steuerung Klapplisten'!$D$67,0)</f>
        <v>*</v>
      </c>
      <c r="J28" s="166">
        <f ca="1">OFFSET(roh_6!I18,'Steuerung Klapplisten'!$A$79*'Steuerung Klapplisten'!$D$67-'Steuerung Klapplisten'!$D$67,0)</f>
        <v>-2</v>
      </c>
      <c r="K28" s="171">
        <f ca="1">OFFSET(roh_6!J18,'Steuerung Klapplisten'!$A$79*'Steuerung Klapplisten'!$D$67-'Steuerung Klapplisten'!$D$67,0)</f>
        <v>-50</v>
      </c>
    </row>
    <row r="29" spans="1:11" x14ac:dyDescent="0.2">
      <c r="A29" s="241" t="s">
        <v>235</v>
      </c>
      <c r="B29" s="229" t="str">
        <f ca="1">OFFSET(roh_6!A19,'Steuerung Klapplisten'!$A$79*'Steuerung Klapplisten'!$D$67-'Steuerung Klapplisten'!$D$67,0)</f>
        <v>*</v>
      </c>
      <c r="C29" s="400" t="str">
        <f t="shared" ca="1" si="0"/>
        <v>x</v>
      </c>
      <c r="D29" s="172">
        <f ca="1">OFFSET(roh_6!C19,'Steuerung Klapplisten'!$A$79*'Steuerung Klapplisten'!$D$67-'Steuerung Klapplisten'!$D$67,0)</f>
        <v>-3</v>
      </c>
      <c r="E29" s="174">
        <f ca="1">OFFSET(roh_6!D19,'Steuerung Klapplisten'!$A$79*'Steuerung Klapplisten'!$D$67-'Steuerung Klapplisten'!$D$67,0)</f>
        <v>-27.272727272699999</v>
      </c>
      <c r="F29" s="172" t="str">
        <f ca="1">OFFSET(roh_6!E19,'Steuerung Klapplisten'!$A$79*'Steuerung Klapplisten'!$D$67-'Steuerung Klapplisten'!$D$67,0)</f>
        <v>*</v>
      </c>
      <c r="G29" s="172">
        <f ca="1">OFFSET(roh_6!F19,'Steuerung Klapplisten'!$A$79*'Steuerung Klapplisten'!$D$67-'Steuerung Klapplisten'!$D$67,0)</f>
        <v>0</v>
      </c>
      <c r="H29" s="173">
        <f ca="1">OFFSET(roh_6!G19,'Steuerung Klapplisten'!$A$79*'Steuerung Klapplisten'!$D$67-'Steuerung Klapplisten'!$D$67,0)</f>
        <v>0</v>
      </c>
      <c r="I29" s="229" t="str">
        <f ca="1">OFFSET(roh_6!H19,'Steuerung Klapplisten'!$A$79*'Steuerung Klapplisten'!$D$67-'Steuerung Klapplisten'!$D$67,0)</f>
        <v>*</v>
      </c>
      <c r="J29" s="172">
        <f ca="1">OFFSET(roh_6!I19,'Steuerung Klapplisten'!$A$79*'Steuerung Klapplisten'!$D$67-'Steuerung Klapplisten'!$D$67,0)</f>
        <v>-3</v>
      </c>
      <c r="K29" s="174">
        <f ca="1">OFFSET(roh_6!J19,'Steuerung Klapplisten'!$A$79*'Steuerung Klapplisten'!$D$67-'Steuerung Klapplisten'!$D$67,0)</f>
        <v>-75</v>
      </c>
    </row>
    <row r="30" spans="1:11" x14ac:dyDescent="0.2">
      <c r="A30" s="242" t="s">
        <v>257</v>
      </c>
      <c r="B30" s="170">
        <f ca="1">OFFSET(roh_6!A21,'Steuerung Klapplisten'!$A$79*'Steuerung Klapplisten'!$D$67-'Steuerung Klapplisten'!$D$67,0)</f>
        <v>290</v>
      </c>
      <c r="C30" s="175">
        <f t="shared" ca="1" si="0"/>
        <v>9.203427483338622</v>
      </c>
      <c r="D30" s="166">
        <f ca="1">OFFSET(roh_6!C21,'Steuerung Klapplisten'!$A$79*'Steuerung Klapplisten'!$D$67-'Steuerung Klapplisten'!$D$67,0)</f>
        <v>-6</v>
      </c>
      <c r="E30" s="171">
        <f ca="1">OFFSET(roh_6!D21,'Steuerung Klapplisten'!$A$79*'Steuerung Klapplisten'!$D$67-'Steuerung Klapplisten'!$D$67,0)</f>
        <v>-2.0270270269999999</v>
      </c>
      <c r="F30" s="166">
        <f ca="1">OFFSET(roh_6!E21,'Steuerung Klapplisten'!$A$79*'Steuerung Klapplisten'!$D$67-'Steuerung Klapplisten'!$D$67,0)</f>
        <v>290</v>
      </c>
      <c r="G30" s="166">
        <f ca="1">OFFSET(roh_6!F21,'Steuerung Klapplisten'!$A$79*'Steuerung Klapplisten'!$D$67-'Steuerung Klapplisten'!$D$67,0)</f>
        <v>-6</v>
      </c>
      <c r="H30" s="167">
        <f ca="1">OFFSET(roh_6!G21,'Steuerung Klapplisten'!$A$79*'Steuerung Klapplisten'!$D$67-'Steuerung Klapplisten'!$D$67,0)</f>
        <v>-2.0270270269999999</v>
      </c>
      <c r="I30" s="218">
        <v>0</v>
      </c>
      <c r="J30" s="590">
        <v>0</v>
      </c>
      <c r="K30" s="591">
        <v>0</v>
      </c>
    </row>
    <row r="31" spans="1:11" ht="10.5" customHeight="1" x14ac:dyDescent="0.2">
      <c r="A31" s="387"/>
      <c r="B31" s="387"/>
      <c r="C31" s="387"/>
      <c r="D31" s="387"/>
      <c r="E31" s="387"/>
      <c r="F31" s="388"/>
      <c r="G31" s="388"/>
      <c r="H31" s="674" t="s">
        <v>10</v>
      </c>
      <c r="I31" s="632"/>
      <c r="J31" s="632"/>
      <c r="K31" s="632"/>
    </row>
    <row r="32" spans="1:11" ht="36.75" customHeight="1" x14ac:dyDescent="0.2">
      <c r="A32" s="620" t="s">
        <v>514</v>
      </c>
      <c r="B32" s="620"/>
      <c r="C32" s="620"/>
      <c r="D32" s="620"/>
      <c r="E32" s="620"/>
      <c r="F32" s="620"/>
      <c r="G32" s="620"/>
      <c r="H32" s="620"/>
      <c r="I32" s="620"/>
      <c r="J32" s="620"/>
      <c r="K32" s="620"/>
    </row>
    <row r="33" spans="1:15" ht="60.75" customHeight="1" x14ac:dyDescent="0.2">
      <c r="A33" s="675" t="str">
        <f ca="1" xml:space="preserve"> CONCATENATE("Lesehilfe: Von ",TEXT(B12,"#.###.##0")," im ", A5, " gemeldeten Bewerber/-innen galten ",TEXT(B13,"#.###.##0")," (",TEXT(C13,"0,0")," %)", " als unversorgt und ",TEXT(B14,"#.###.##0")," (",TEXT(C14,"0,0")," %)", " als versorgt. Die versorgten Bewerber/-innen lassen sich weiter unterteilen in ",TEXT(B15,"#.###.##0")," Personen, die in eine Ausbildung einmünden sowie ",TEXT(F12,"#.###.##0")," andere ehemalige Bewerber/-innen, die die Ausbildungsvermittlung nicht mehr in Anspruch nahmen und ",TEXT(I12,"#.###.##0")," Bewerber/-innen mit Alternative, die weiter auf Ausbildungssuche waren, obwohl sie eine Alternative hatten (z. B. Schule/Studium/Praktikum). Insgesamt waren ",IFERROR(TEXT((B13+I12),"#.###.##0"),"*")," Bewerber/-innen noch auf Ausbildungssuche (",TEXT(B13,"#.###.##0")," unversorgte Bewerber/-innen und ",TEXT(I12,"#.###.##0"), " Bewerber/-innen mit Alternative).")</f>
        <v>Lesehilfe: Von 3.151 im Berichtsjahr 2022/2023, März 2023 gemeldeten Bewerber/-innen galten 1.961 (62,2 %) als unversorgt und 1.190 (37,8 %) als versorgt. Die versorgten Bewerber/-innen lassen sich weiter unterteilen in 446 Personen, die in eine Ausbildung einmünden sowie 460 andere ehemalige Bewerber/-innen, die die Ausbildungsvermittlung nicht mehr in Anspruch nahmen und 284 Bewerber/-innen mit Alternative, die weiter auf Ausbildungssuche waren, obwohl sie eine Alternative hatten (z. B. Schule/Studium/Praktikum). Insgesamt waren 2.245 Bewerber/-innen noch auf Ausbildungssuche (1.961 unversorgte Bewerber/-innen und 284 Bewerber/-innen mit Alternative).</v>
      </c>
      <c r="B33" s="675"/>
      <c r="C33" s="675"/>
      <c r="D33" s="675"/>
      <c r="E33" s="675"/>
      <c r="F33" s="675"/>
      <c r="G33" s="675"/>
      <c r="H33" s="675"/>
      <c r="I33" s="675"/>
      <c r="J33" s="675"/>
      <c r="K33" s="675"/>
      <c r="O33" s="475"/>
    </row>
    <row r="34" spans="1:15" x14ac:dyDescent="0.2">
      <c r="A34" s="1"/>
    </row>
    <row r="35" spans="1:15" x14ac:dyDescent="0.2">
      <c r="A35" s="592" t="s">
        <v>506</v>
      </c>
    </row>
    <row r="36" spans="1:15" x14ac:dyDescent="0.2">
      <c r="A36" s="93" t="str">
        <f>A4</f>
        <v>AA Bonn</v>
      </c>
    </row>
    <row r="37" spans="1:15" x14ac:dyDescent="0.2">
      <c r="A37" s="93" t="str">
        <f>A5</f>
        <v>Berichtsjahr 2022/2023, März 2023</v>
      </c>
    </row>
  </sheetData>
  <mergeCells count="15">
    <mergeCell ref="I9:I10"/>
    <mergeCell ref="J9:K9"/>
    <mergeCell ref="H31:K31"/>
    <mergeCell ref="A33:K33"/>
    <mergeCell ref="A7:A11"/>
    <mergeCell ref="B7:E8"/>
    <mergeCell ref="F7:K7"/>
    <mergeCell ref="F8:H8"/>
    <mergeCell ref="I8:K8"/>
    <mergeCell ref="B9:B10"/>
    <mergeCell ref="C9:C10"/>
    <mergeCell ref="D9:E9"/>
    <mergeCell ref="F9:F10"/>
    <mergeCell ref="G9:H9"/>
    <mergeCell ref="A32:K32"/>
  </mergeCells>
  <pageMargins left="0.70866141732283472" right="0.70866141732283472" top="0.78740157480314965" bottom="0.59055118110236227" header="0.31496062992125984" footer="0.31496062992125984"/>
  <pageSetup paperSize="9" scale="8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8305" r:id="rId4" name="Dropdown Gst">
              <controlPr defaultSize="0" autoLine="0" autoPict="0">
                <anchor moveWithCells="1">
                  <from>
                    <xdr:col>6</xdr:col>
                    <xdr:colOff>304800</xdr:colOff>
                    <xdr:row>3</xdr:row>
                    <xdr:rowOff>76200</xdr:rowOff>
                  </from>
                  <to>
                    <xdr:col>11</xdr:col>
                    <xdr:colOff>0</xdr:colOff>
                    <xdr:row>5</xdr:row>
                    <xdr:rowOff>28575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8">
    <tabColor rgb="FFFFC000"/>
  </sheetPr>
  <dimension ref="A1:K105"/>
  <sheetViews>
    <sheetView workbookViewId="0"/>
  </sheetViews>
  <sheetFormatPr baseColWidth="10" defaultRowHeight="14.25" x14ac:dyDescent="0.2"/>
  <sheetData>
    <row r="1" spans="1:11" x14ac:dyDescent="0.2">
      <c r="A1" s="342">
        <v>3151</v>
      </c>
      <c r="B1" s="342">
        <v>3368</v>
      </c>
      <c r="C1" s="342">
        <v>-217</v>
      </c>
      <c r="D1" s="254">
        <v>-6.4429928740999998</v>
      </c>
      <c r="E1" s="342">
        <v>460</v>
      </c>
      <c r="F1" s="342">
        <v>-25</v>
      </c>
      <c r="G1" s="254">
        <v>-5.1546391752999998</v>
      </c>
      <c r="H1" s="342">
        <v>2245</v>
      </c>
      <c r="I1" s="342">
        <v>-205</v>
      </c>
      <c r="J1" s="254">
        <v>-8.3673469388000008</v>
      </c>
      <c r="K1" t="s">
        <v>537</v>
      </c>
    </row>
    <row r="2" spans="1:11" x14ac:dyDescent="0.2">
      <c r="A2" s="342">
        <v>1961</v>
      </c>
      <c r="B2" s="342">
        <v>2139</v>
      </c>
      <c r="C2" s="342">
        <v>-178</v>
      </c>
      <c r="D2" s="254">
        <v>-8.3216456288000007</v>
      </c>
      <c r="E2" s="342">
        <v>460</v>
      </c>
      <c r="F2" s="342">
        <v>-25</v>
      </c>
      <c r="G2" s="254">
        <v>-5.1546391752999998</v>
      </c>
      <c r="H2" s="342">
        <v>2245</v>
      </c>
      <c r="I2" s="342">
        <v>-205</v>
      </c>
      <c r="J2" s="254">
        <v>-8.3673469388000008</v>
      </c>
      <c r="K2" t="s">
        <v>537</v>
      </c>
    </row>
    <row r="3" spans="1:11" x14ac:dyDescent="0.2">
      <c r="A3" s="342">
        <v>1190</v>
      </c>
      <c r="B3" s="342">
        <v>1229</v>
      </c>
      <c r="C3" s="342">
        <v>-39</v>
      </c>
      <c r="D3" s="254">
        <v>-3.1733116355000002</v>
      </c>
      <c r="E3" s="254">
        <v>0</v>
      </c>
      <c r="F3" s="254">
        <v>0</v>
      </c>
      <c r="G3" s="254">
        <v>0</v>
      </c>
      <c r="H3" s="254">
        <v>0</v>
      </c>
      <c r="I3" s="254">
        <v>0</v>
      </c>
      <c r="J3" s="254">
        <v>0</v>
      </c>
      <c r="K3" t="s">
        <v>537</v>
      </c>
    </row>
    <row r="4" spans="1:11" x14ac:dyDescent="0.2">
      <c r="A4" s="342">
        <v>446</v>
      </c>
      <c r="B4" s="342">
        <v>433</v>
      </c>
      <c r="C4" s="342">
        <v>13</v>
      </c>
      <c r="D4" s="254">
        <v>3.0023094688</v>
      </c>
      <c r="E4" s="342">
        <v>460</v>
      </c>
      <c r="F4" s="342">
        <v>-25</v>
      </c>
      <c r="G4" s="254">
        <v>-5.1546391752999998</v>
      </c>
      <c r="H4" s="342">
        <v>2245</v>
      </c>
      <c r="I4" s="342">
        <v>-205</v>
      </c>
      <c r="J4" s="254">
        <v>-8.3673469388000008</v>
      </c>
      <c r="K4" t="s">
        <v>537</v>
      </c>
    </row>
    <row r="5" spans="1:11" x14ac:dyDescent="0.2">
      <c r="A5" s="342" t="s">
        <v>535</v>
      </c>
      <c r="B5" s="342">
        <v>404</v>
      </c>
      <c r="C5" s="342">
        <v>22</v>
      </c>
      <c r="D5" s="254">
        <v>5.4455445544999996</v>
      </c>
      <c r="E5" s="342" t="s">
        <v>535</v>
      </c>
      <c r="F5" s="254">
        <v>0</v>
      </c>
      <c r="G5" s="254">
        <v>0</v>
      </c>
      <c r="H5" s="342">
        <v>34</v>
      </c>
      <c r="I5" s="254">
        <v>9</v>
      </c>
      <c r="J5" s="254">
        <v>36</v>
      </c>
      <c r="K5" t="s">
        <v>537</v>
      </c>
    </row>
    <row r="6" spans="1:11" x14ac:dyDescent="0.2">
      <c r="A6" s="342" t="s">
        <v>535</v>
      </c>
      <c r="B6" s="342">
        <v>29</v>
      </c>
      <c r="C6" s="254">
        <v>-9</v>
      </c>
      <c r="D6" s="254">
        <v>-31.034482758599999</v>
      </c>
      <c r="E6" s="254" t="s">
        <v>535</v>
      </c>
      <c r="F6" s="254">
        <v>3</v>
      </c>
      <c r="G6" s="254">
        <v>100</v>
      </c>
      <c r="H6" s="342">
        <v>23</v>
      </c>
      <c r="I6" s="254">
        <v>-4</v>
      </c>
      <c r="J6" s="254">
        <v>-14.8148148148</v>
      </c>
      <c r="K6" t="s">
        <v>537</v>
      </c>
    </row>
    <row r="7" spans="1:11" x14ac:dyDescent="0.2">
      <c r="A7" s="342">
        <v>201</v>
      </c>
      <c r="B7" s="342">
        <v>226</v>
      </c>
      <c r="C7" s="342">
        <v>-25</v>
      </c>
      <c r="D7" s="254">
        <v>-11.061946902700001</v>
      </c>
      <c r="E7" s="342">
        <v>91</v>
      </c>
      <c r="F7" s="342">
        <v>-10</v>
      </c>
      <c r="G7" s="254">
        <v>-9.9009900989999995</v>
      </c>
      <c r="H7" s="342">
        <v>110</v>
      </c>
      <c r="I7" s="342">
        <v>-15</v>
      </c>
      <c r="J7" s="254">
        <v>-12</v>
      </c>
      <c r="K7" t="s">
        <v>537</v>
      </c>
    </row>
    <row r="8" spans="1:11" x14ac:dyDescent="0.2">
      <c r="A8" s="342">
        <v>173</v>
      </c>
      <c r="B8" s="342">
        <v>179</v>
      </c>
      <c r="C8" s="342">
        <v>-6</v>
      </c>
      <c r="D8" s="254">
        <v>-3.3519553072999999</v>
      </c>
      <c r="E8" s="342">
        <v>74</v>
      </c>
      <c r="F8" s="342">
        <v>8</v>
      </c>
      <c r="G8" s="254">
        <v>12.121212121199999</v>
      </c>
      <c r="H8" s="342">
        <v>99</v>
      </c>
      <c r="I8" s="342">
        <v>-14</v>
      </c>
      <c r="J8" s="254">
        <v>-12.389380531</v>
      </c>
      <c r="K8" t="s">
        <v>537</v>
      </c>
    </row>
    <row r="9" spans="1:11" x14ac:dyDescent="0.2">
      <c r="A9" s="342">
        <v>27</v>
      </c>
      <c r="B9" s="342">
        <v>46</v>
      </c>
      <c r="C9" s="254">
        <v>-19</v>
      </c>
      <c r="D9" s="254">
        <v>-41.304347826099999</v>
      </c>
      <c r="E9" s="342">
        <v>17</v>
      </c>
      <c r="F9" s="254">
        <v>-17</v>
      </c>
      <c r="G9" s="254">
        <v>-50</v>
      </c>
      <c r="H9" s="342">
        <v>10</v>
      </c>
      <c r="I9" s="254">
        <v>-2</v>
      </c>
      <c r="J9" s="254">
        <v>-16.666666666699999</v>
      </c>
      <c r="K9" t="s">
        <v>537</v>
      </c>
    </row>
    <row r="10" spans="1:11" x14ac:dyDescent="0.2">
      <c r="A10" s="254" t="s">
        <v>535</v>
      </c>
      <c r="B10" s="254" t="s">
        <v>535</v>
      </c>
      <c r="C10" s="254">
        <v>0</v>
      </c>
      <c r="D10" s="254">
        <v>0</v>
      </c>
      <c r="E10" s="254">
        <v>0</v>
      </c>
      <c r="F10" s="254">
        <v>-1</v>
      </c>
      <c r="G10" s="254">
        <v>-100</v>
      </c>
      <c r="H10" s="254" t="s">
        <v>535</v>
      </c>
      <c r="I10" s="254">
        <v>1</v>
      </c>
      <c r="J10" s="254">
        <v>0</v>
      </c>
      <c r="K10" t="s">
        <v>537</v>
      </c>
    </row>
    <row r="11" spans="1:11" x14ac:dyDescent="0.2">
      <c r="A11" s="254">
        <v>155</v>
      </c>
      <c r="B11" s="254">
        <v>172</v>
      </c>
      <c r="C11" s="254">
        <v>-17</v>
      </c>
      <c r="D11" s="254">
        <v>-9.8837209302000009</v>
      </c>
      <c r="E11" s="254">
        <v>48</v>
      </c>
      <c r="F11" s="254">
        <v>-13</v>
      </c>
      <c r="G11" s="254">
        <v>-21.3114754098</v>
      </c>
      <c r="H11" s="254">
        <v>107</v>
      </c>
      <c r="I11" s="254">
        <v>-4</v>
      </c>
      <c r="J11" s="254">
        <v>-3.6036036035999999</v>
      </c>
      <c r="K11" t="s">
        <v>537</v>
      </c>
    </row>
    <row r="12" spans="1:11" x14ac:dyDescent="0.2">
      <c r="A12" s="342">
        <v>77</v>
      </c>
      <c r="B12" s="342">
        <v>69</v>
      </c>
      <c r="C12" s="342">
        <v>8</v>
      </c>
      <c r="D12" s="254">
        <v>11.594202898600001</v>
      </c>
      <c r="E12" s="342">
        <v>20</v>
      </c>
      <c r="F12" s="342">
        <v>3</v>
      </c>
      <c r="G12" s="254">
        <v>17.6470588235</v>
      </c>
      <c r="H12" s="342">
        <v>57</v>
      </c>
      <c r="I12" s="254">
        <v>5</v>
      </c>
      <c r="J12" s="254">
        <v>9.6153846154</v>
      </c>
      <c r="K12" t="s">
        <v>537</v>
      </c>
    </row>
    <row r="13" spans="1:11" x14ac:dyDescent="0.2">
      <c r="A13" s="342" t="s">
        <v>535</v>
      </c>
      <c r="B13" s="342">
        <v>39</v>
      </c>
      <c r="C13" s="254">
        <v>9</v>
      </c>
      <c r="D13" s="254">
        <v>23.076923076900002</v>
      </c>
      <c r="E13" s="342" t="s">
        <v>535</v>
      </c>
      <c r="F13" s="254">
        <v>0</v>
      </c>
      <c r="G13" s="254">
        <v>0</v>
      </c>
      <c r="H13" s="342" t="s">
        <v>535</v>
      </c>
      <c r="I13" s="254">
        <v>9</v>
      </c>
      <c r="J13" s="254">
        <v>36</v>
      </c>
      <c r="K13" t="s">
        <v>537</v>
      </c>
    </row>
    <row r="14" spans="1:11" x14ac:dyDescent="0.2">
      <c r="A14" s="342" t="s">
        <v>535</v>
      </c>
      <c r="B14" s="342">
        <v>30</v>
      </c>
      <c r="C14" s="254">
        <v>-1</v>
      </c>
      <c r="D14" s="254">
        <v>-3.3333333333000001</v>
      </c>
      <c r="E14" s="342" t="s">
        <v>535</v>
      </c>
      <c r="F14" s="254">
        <v>3</v>
      </c>
      <c r="G14" s="254">
        <v>100</v>
      </c>
      <c r="H14" s="342" t="s">
        <v>535</v>
      </c>
      <c r="I14" s="254">
        <v>-4</v>
      </c>
      <c r="J14" s="254">
        <v>-14.8148148148</v>
      </c>
      <c r="K14" t="s">
        <v>537</v>
      </c>
    </row>
    <row r="15" spans="1:11" x14ac:dyDescent="0.2">
      <c r="A15" s="342" t="s">
        <v>535</v>
      </c>
      <c r="B15" s="342">
        <v>19</v>
      </c>
      <c r="C15" s="254">
        <v>-11</v>
      </c>
      <c r="D15" s="254">
        <v>-57.894736842100002</v>
      </c>
      <c r="E15" s="342">
        <v>0</v>
      </c>
      <c r="F15" s="254">
        <v>0</v>
      </c>
      <c r="G15" s="254">
        <v>0</v>
      </c>
      <c r="H15" s="342" t="s">
        <v>535</v>
      </c>
      <c r="I15" s="254">
        <v>-11</v>
      </c>
      <c r="J15" s="254">
        <v>-57.894736842100002</v>
      </c>
      <c r="K15" t="s">
        <v>537</v>
      </c>
    </row>
    <row r="16" spans="1:11" x14ac:dyDescent="0.2">
      <c r="A16" s="254" t="s">
        <v>535</v>
      </c>
      <c r="B16" s="254">
        <v>17</v>
      </c>
      <c r="C16" s="254">
        <v>-9</v>
      </c>
      <c r="D16" s="254">
        <v>-52.941176470599999</v>
      </c>
      <c r="E16" s="254">
        <v>0</v>
      </c>
      <c r="F16" s="254">
        <v>0</v>
      </c>
      <c r="G16" s="254">
        <v>0</v>
      </c>
      <c r="H16" s="254" t="s">
        <v>535</v>
      </c>
      <c r="I16" s="254">
        <v>-9</v>
      </c>
      <c r="J16" s="254">
        <v>-52.941176470599999</v>
      </c>
      <c r="K16" t="s">
        <v>537</v>
      </c>
    </row>
    <row r="17" spans="1:11" x14ac:dyDescent="0.2">
      <c r="A17" s="254">
        <v>0</v>
      </c>
      <c r="B17" s="254" t="s">
        <v>535</v>
      </c>
      <c r="C17" s="254">
        <v>-2</v>
      </c>
      <c r="D17" s="254">
        <v>-100</v>
      </c>
      <c r="E17" s="254">
        <v>0</v>
      </c>
      <c r="F17" s="254">
        <v>0</v>
      </c>
      <c r="G17" s="254">
        <v>0</v>
      </c>
      <c r="H17" s="254">
        <v>0</v>
      </c>
      <c r="I17" s="254">
        <v>-2</v>
      </c>
      <c r="J17" s="254">
        <v>-100</v>
      </c>
      <c r="K17" t="s">
        <v>537</v>
      </c>
    </row>
    <row r="18" spans="1:11" x14ac:dyDescent="0.2">
      <c r="A18" s="254">
        <v>13</v>
      </c>
      <c r="B18" s="254">
        <v>14</v>
      </c>
      <c r="C18" s="254">
        <v>-1</v>
      </c>
      <c r="D18" s="254">
        <v>-7.1428571428999996</v>
      </c>
      <c r="E18" s="254" t="s">
        <v>535</v>
      </c>
      <c r="F18" s="254">
        <v>1</v>
      </c>
      <c r="G18" s="254">
        <v>10</v>
      </c>
      <c r="H18" s="254" t="s">
        <v>535</v>
      </c>
      <c r="I18" s="254">
        <v>-2</v>
      </c>
      <c r="J18" s="254">
        <v>-50</v>
      </c>
      <c r="K18" t="s">
        <v>537</v>
      </c>
    </row>
    <row r="19" spans="1:11" x14ac:dyDescent="0.2">
      <c r="A19" s="342" t="s">
        <v>535</v>
      </c>
      <c r="B19" s="342">
        <v>11</v>
      </c>
      <c r="C19" s="254">
        <v>-3</v>
      </c>
      <c r="D19" s="254">
        <v>-27.272727272699999</v>
      </c>
      <c r="E19" s="342" t="s">
        <v>535</v>
      </c>
      <c r="F19" s="254">
        <v>0</v>
      </c>
      <c r="G19" s="254">
        <v>0</v>
      </c>
      <c r="H19" s="254" t="s">
        <v>535</v>
      </c>
      <c r="I19" s="254">
        <v>-3</v>
      </c>
      <c r="J19" s="254">
        <v>-75</v>
      </c>
      <c r="K19" t="s">
        <v>537</v>
      </c>
    </row>
    <row r="20" spans="1:11" x14ac:dyDescent="0.2">
      <c r="A20" s="342">
        <v>47</v>
      </c>
      <c r="B20" s="342">
        <v>58</v>
      </c>
      <c r="C20" s="254">
        <v>-11</v>
      </c>
      <c r="D20" s="254">
        <v>-18.965517241400001</v>
      </c>
      <c r="E20" s="342">
        <v>47</v>
      </c>
      <c r="F20" s="254">
        <v>-11</v>
      </c>
      <c r="G20" s="254">
        <v>-18.965517241400001</v>
      </c>
      <c r="H20" s="254">
        <v>155</v>
      </c>
      <c r="I20" s="254">
        <v>-50</v>
      </c>
      <c r="J20" s="254">
        <v>-24.390243902400002</v>
      </c>
      <c r="K20" t="s">
        <v>537</v>
      </c>
    </row>
    <row r="21" spans="1:11" x14ac:dyDescent="0.2">
      <c r="A21" s="342">
        <v>290</v>
      </c>
      <c r="B21" s="342">
        <v>296</v>
      </c>
      <c r="C21" s="254">
        <v>-6</v>
      </c>
      <c r="D21" s="254">
        <v>-2.0270270269999999</v>
      </c>
      <c r="E21" s="342">
        <v>290</v>
      </c>
      <c r="F21" s="254">
        <v>-6</v>
      </c>
      <c r="G21" s="254">
        <v>-2.0270270269999999</v>
      </c>
      <c r="H21" s="342">
        <v>1961</v>
      </c>
      <c r="I21" s="342">
        <v>-178</v>
      </c>
      <c r="J21" s="254">
        <v>-8.3216456288000007</v>
      </c>
      <c r="K21" t="s">
        <v>537</v>
      </c>
    </row>
    <row r="22" spans="1:11" x14ac:dyDescent="0.2">
      <c r="A22" s="342">
        <v>1295</v>
      </c>
      <c r="B22" s="342">
        <v>1413</v>
      </c>
      <c r="C22" s="342">
        <v>-118</v>
      </c>
      <c r="D22" s="254">
        <v>-8.3510261854000003</v>
      </c>
      <c r="E22" s="342">
        <v>172</v>
      </c>
      <c r="F22" s="342">
        <v>-34</v>
      </c>
      <c r="G22" s="254">
        <v>-16.504854368899998</v>
      </c>
      <c r="H22" s="342">
        <v>981</v>
      </c>
      <c r="I22" s="342">
        <v>-73</v>
      </c>
      <c r="J22" s="254">
        <v>-6.9259962048999997</v>
      </c>
      <c r="K22" t="s">
        <v>538</v>
      </c>
    </row>
    <row r="23" spans="1:11" x14ac:dyDescent="0.2">
      <c r="A23">
        <v>869</v>
      </c>
      <c r="B23">
        <v>918</v>
      </c>
      <c r="C23">
        <v>-49</v>
      </c>
      <c r="D23">
        <v>-5.3376906318000001</v>
      </c>
      <c r="E23">
        <v>172</v>
      </c>
      <c r="F23">
        <v>-34</v>
      </c>
      <c r="G23">
        <v>-16.504854368899998</v>
      </c>
      <c r="H23">
        <v>981</v>
      </c>
      <c r="I23">
        <v>-73</v>
      </c>
      <c r="J23">
        <v>-6.9259962048999997</v>
      </c>
      <c r="K23" t="s">
        <v>538</v>
      </c>
    </row>
    <row r="24" spans="1:11" x14ac:dyDescent="0.2">
      <c r="A24">
        <v>426</v>
      </c>
      <c r="B24">
        <v>495</v>
      </c>
      <c r="C24">
        <v>-69</v>
      </c>
      <c r="D24">
        <v>-13.9393939394</v>
      </c>
      <c r="E24">
        <v>0</v>
      </c>
      <c r="F24">
        <v>0</v>
      </c>
      <c r="G24">
        <v>0</v>
      </c>
      <c r="H24">
        <v>0</v>
      </c>
      <c r="I24">
        <v>0</v>
      </c>
      <c r="J24">
        <v>0</v>
      </c>
      <c r="K24" t="s">
        <v>538</v>
      </c>
    </row>
    <row r="25" spans="1:11" x14ac:dyDescent="0.2">
      <c r="A25">
        <v>142</v>
      </c>
      <c r="B25">
        <v>153</v>
      </c>
      <c r="C25">
        <v>-11</v>
      </c>
      <c r="D25">
        <v>-7.1895424837000004</v>
      </c>
      <c r="E25">
        <v>172</v>
      </c>
      <c r="F25">
        <v>-34</v>
      </c>
      <c r="G25">
        <v>-16.504854368899998</v>
      </c>
      <c r="H25">
        <v>981</v>
      </c>
      <c r="I25">
        <v>-73</v>
      </c>
      <c r="J25">
        <v>-6.9259962048999997</v>
      </c>
      <c r="K25" t="s">
        <v>538</v>
      </c>
    </row>
    <row r="26" spans="1:11" x14ac:dyDescent="0.2">
      <c r="A26">
        <v>134</v>
      </c>
      <c r="B26">
        <v>140</v>
      </c>
      <c r="C26">
        <v>-6</v>
      </c>
      <c r="D26">
        <v>-4.2857142857000001</v>
      </c>
      <c r="E26" t="s">
        <v>535</v>
      </c>
      <c r="F26">
        <v>-2</v>
      </c>
      <c r="G26">
        <v>-33.333333333299997</v>
      </c>
      <c r="H26" t="s">
        <v>535</v>
      </c>
      <c r="I26">
        <v>4</v>
      </c>
      <c r="J26">
        <v>44.444444444399998</v>
      </c>
      <c r="K26" t="s">
        <v>538</v>
      </c>
    </row>
    <row r="27" spans="1:11" x14ac:dyDescent="0.2">
      <c r="A27" t="s">
        <v>535</v>
      </c>
      <c r="B27">
        <v>13</v>
      </c>
      <c r="C27">
        <v>-5</v>
      </c>
      <c r="D27">
        <v>-38.461538461499998</v>
      </c>
      <c r="E27">
        <v>0</v>
      </c>
      <c r="F27">
        <v>-2</v>
      </c>
      <c r="G27">
        <v>-100</v>
      </c>
      <c r="H27" t="s">
        <v>535</v>
      </c>
      <c r="I27">
        <v>1</v>
      </c>
      <c r="J27">
        <v>8.3333333333000006</v>
      </c>
      <c r="K27" t="s">
        <v>538</v>
      </c>
    </row>
    <row r="28" spans="1:11" x14ac:dyDescent="0.2">
      <c r="A28">
        <v>74</v>
      </c>
      <c r="B28">
        <v>87</v>
      </c>
      <c r="C28">
        <v>-13</v>
      </c>
      <c r="D28">
        <v>-14.9425287356</v>
      </c>
      <c r="E28">
        <v>32</v>
      </c>
      <c r="F28">
        <v>-4</v>
      </c>
      <c r="G28">
        <v>-11.1111111111</v>
      </c>
      <c r="H28">
        <v>42</v>
      </c>
      <c r="I28">
        <v>-9</v>
      </c>
      <c r="J28">
        <v>-17.6470588235</v>
      </c>
      <c r="K28" t="s">
        <v>538</v>
      </c>
    </row>
    <row r="29" spans="1:11" x14ac:dyDescent="0.2">
      <c r="A29" t="s">
        <v>535</v>
      </c>
      <c r="B29">
        <v>64</v>
      </c>
      <c r="C29">
        <v>-5</v>
      </c>
      <c r="D29">
        <v>-7.8125</v>
      </c>
      <c r="E29" t="s">
        <v>535</v>
      </c>
      <c r="F29">
        <v>2</v>
      </c>
      <c r="G29">
        <v>9.5238095238000007</v>
      </c>
      <c r="H29">
        <v>36</v>
      </c>
      <c r="I29">
        <v>-7</v>
      </c>
      <c r="J29">
        <v>-16.279069767399999</v>
      </c>
      <c r="K29" t="s">
        <v>538</v>
      </c>
    </row>
    <row r="30" spans="1:11" x14ac:dyDescent="0.2">
      <c r="A30" t="s">
        <v>535</v>
      </c>
      <c r="B30">
        <v>23</v>
      </c>
      <c r="C30">
        <v>-8</v>
      </c>
      <c r="D30">
        <v>-34.782608695699999</v>
      </c>
      <c r="E30">
        <v>9</v>
      </c>
      <c r="F30">
        <v>-6</v>
      </c>
      <c r="G30">
        <v>-40</v>
      </c>
      <c r="H30" t="s">
        <v>535</v>
      </c>
      <c r="I30">
        <v>-2</v>
      </c>
      <c r="J30">
        <v>-25</v>
      </c>
      <c r="K30" t="s">
        <v>538</v>
      </c>
    </row>
    <row r="31" spans="1:11" x14ac:dyDescent="0.2">
      <c r="A31">
        <v>0</v>
      </c>
      <c r="B31">
        <v>0</v>
      </c>
      <c r="C31">
        <v>0</v>
      </c>
      <c r="D31">
        <v>0</v>
      </c>
      <c r="E31">
        <v>0</v>
      </c>
      <c r="F31">
        <v>0</v>
      </c>
      <c r="G31">
        <v>0</v>
      </c>
      <c r="H31">
        <v>0</v>
      </c>
      <c r="I31">
        <v>0</v>
      </c>
      <c r="J31">
        <v>0</v>
      </c>
      <c r="K31" t="s">
        <v>538</v>
      </c>
    </row>
    <row r="32" spans="1:11" x14ac:dyDescent="0.2">
      <c r="A32">
        <v>49</v>
      </c>
      <c r="B32">
        <v>84</v>
      </c>
      <c r="C32">
        <v>-35</v>
      </c>
      <c r="D32">
        <v>-41.666666666700003</v>
      </c>
      <c r="E32">
        <v>12</v>
      </c>
      <c r="F32">
        <v>-24</v>
      </c>
      <c r="G32">
        <v>-66.666666666699996</v>
      </c>
      <c r="H32">
        <v>37</v>
      </c>
      <c r="I32">
        <v>-11</v>
      </c>
      <c r="J32">
        <v>-22.916666666699999</v>
      </c>
      <c r="K32" t="s">
        <v>538</v>
      </c>
    </row>
    <row r="33" spans="1:11" x14ac:dyDescent="0.2">
      <c r="A33">
        <v>30</v>
      </c>
      <c r="B33">
        <v>29</v>
      </c>
      <c r="C33">
        <v>1</v>
      </c>
      <c r="D33">
        <v>3.4482758621</v>
      </c>
      <c r="E33" t="s">
        <v>535</v>
      </c>
      <c r="F33">
        <v>-4</v>
      </c>
      <c r="G33">
        <v>-50</v>
      </c>
      <c r="H33" t="s">
        <v>535</v>
      </c>
      <c r="I33">
        <v>5</v>
      </c>
      <c r="J33">
        <v>23.8095238095</v>
      </c>
      <c r="K33" t="s">
        <v>538</v>
      </c>
    </row>
    <row r="34" spans="1:11" x14ac:dyDescent="0.2">
      <c r="A34">
        <v>17</v>
      </c>
      <c r="B34">
        <v>15</v>
      </c>
      <c r="C34">
        <v>2</v>
      </c>
      <c r="D34">
        <v>13.333333333300001</v>
      </c>
      <c r="E34">
        <v>4</v>
      </c>
      <c r="F34">
        <v>-2</v>
      </c>
      <c r="G34">
        <v>-33.333333333299997</v>
      </c>
      <c r="H34">
        <v>13</v>
      </c>
      <c r="I34">
        <v>4</v>
      </c>
      <c r="J34">
        <v>44.444444444399998</v>
      </c>
      <c r="K34" t="s">
        <v>538</v>
      </c>
    </row>
    <row r="35" spans="1:11" x14ac:dyDescent="0.2">
      <c r="A35" t="s">
        <v>535</v>
      </c>
      <c r="B35">
        <v>14</v>
      </c>
      <c r="C35">
        <v>-1</v>
      </c>
      <c r="D35">
        <v>-7.1428571428999996</v>
      </c>
      <c r="E35">
        <v>0</v>
      </c>
      <c r="F35">
        <v>-2</v>
      </c>
      <c r="G35">
        <v>-100</v>
      </c>
      <c r="H35" t="s">
        <v>535</v>
      </c>
      <c r="I35">
        <v>1</v>
      </c>
      <c r="J35">
        <v>8.3333333333000006</v>
      </c>
      <c r="K35" t="s">
        <v>538</v>
      </c>
    </row>
    <row r="36" spans="1:11" x14ac:dyDescent="0.2">
      <c r="A36" t="s">
        <v>535</v>
      </c>
      <c r="B36">
        <v>14</v>
      </c>
      <c r="C36">
        <v>-8</v>
      </c>
      <c r="D36">
        <v>-57.142857142899999</v>
      </c>
      <c r="E36">
        <v>0</v>
      </c>
      <c r="F36">
        <v>0</v>
      </c>
      <c r="G36">
        <v>0</v>
      </c>
      <c r="H36" t="s">
        <v>535</v>
      </c>
      <c r="I36">
        <v>-8</v>
      </c>
      <c r="J36">
        <v>-57.142857142899999</v>
      </c>
      <c r="K36" t="s">
        <v>538</v>
      </c>
    </row>
    <row r="37" spans="1:11" x14ac:dyDescent="0.2">
      <c r="A37" t="s">
        <v>535</v>
      </c>
      <c r="B37">
        <v>13</v>
      </c>
      <c r="C37">
        <v>-7</v>
      </c>
      <c r="D37">
        <v>-53.846153846199996</v>
      </c>
      <c r="E37">
        <v>0</v>
      </c>
      <c r="F37">
        <v>0</v>
      </c>
      <c r="G37">
        <v>0</v>
      </c>
      <c r="H37" t="s">
        <v>535</v>
      </c>
      <c r="I37">
        <v>-7</v>
      </c>
      <c r="J37">
        <v>-53.846153846199996</v>
      </c>
      <c r="K37" t="s">
        <v>538</v>
      </c>
    </row>
    <row r="38" spans="1:11" x14ac:dyDescent="0.2">
      <c r="A38">
        <v>0</v>
      </c>
      <c r="B38" t="s">
        <v>535</v>
      </c>
      <c r="C38">
        <v>-1</v>
      </c>
      <c r="D38">
        <v>-100</v>
      </c>
      <c r="E38">
        <v>0</v>
      </c>
      <c r="F38">
        <v>0</v>
      </c>
      <c r="G38">
        <v>0</v>
      </c>
      <c r="H38">
        <v>0</v>
      </c>
      <c r="I38">
        <v>-1</v>
      </c>
      <c r="J38">
        <v>-100</v>
      </c>
      <c r="K38" t="s">
        <v>538</v>
      </c>
    </row>
    <row r="39" spans="1:11" x14ac:dyDescent="0.2">
      <c r="A39" t="s">
        <v>535</v>
      </c>
      <c r="B39">
        <v>6</v>
      </c>
      <c r="C39">
        <v>-2</v>
      </c>
      <c r="D39">
        <v>-33.333333333299997</v>
      </c>
      <c r="E39" t="s">
        <v>535</v>
      </c>
      <c r="F39">
        <v>-1</v>
      </c>
      <c r="G39">
        <v>-25</v>
      </c>
      <c r="H39" t="s">
        <v>535</v>
      </c>
      <c r="I39">
        <v>-1</v>
      </c>
      <c r="J39">
        <v>-50</v>
      </c>
      <c r="K39" t="s">
        <v>538</v>
      </c>
    </row>
    <row r="40" spans="1:11" x14ac:dyDescent="0.2">
      <c r="A40" t="s">
        <v>535</v>
      </c>
      <c r="B40">
        <v>5</v>
      </c>
      <c r="C40">
        <v>-3</v>
      </c>
      <c r="D40">
        <v>-60</v>
      </c>
      <c r="E40" t="s">
        <v>535</v>
      </c>
      <c r="F40">
        <v>-2</v>
      </c>
      <c r="G40">
        <v>-66.666666666699996</v>
      </c>
      <c r="H40" t="s">
        <v>535</v>
      </c>
      <c r="I40">
        <v>-1</v>
      </c>
      <c r="J40">
        <v>-50</v>
      </c>
      <c r="K40" t="s">
        <v>538</v>
      </c>
    </row>
    <row r="41" spans="1:11" x14ac:dyDescent="0.2">
      <c r="A41" t="s">
        <v>535</v>
      </c>
      <c r="B41">
        <v>26</v>
      </c>
      <c r="C41">
        <v>-3</v>
      </c>
      <c r="D41">
        <v>-11.5384615385</v>
      </c>
      <c r="E41">
        <v>23</v>
      </c>
      <c r="F41">
        <v>-3</v>
      </c>
      <c r="G41">
        <v>-11.5384615385</v>
      </c>
      <c r="H41" t="s">
        <v>535</v>
      </c>
      <c r="I41">
        <v>-23</v>
      </c>
      <c r="J41">
        <v>-22.1153846154</v>
      </c>
      <c r="K41" t="s">
        <v>538</v>
      </c>
    </row>
    <row r="42" spans="1:11" x14ac:dyDescent="0.2">
      <c r="A42">
        <v>121</v>
      </c>
      <c r="B42">
        <v>122</v>
      </c>
      <c r="C42">
        <v>-1</v>
      </c>
      <c r="D42">
        <v>-0.81967213110000003</v>
      </c>
      <c r="E42">
        <v>121</v>
      </c>
      <c r="F42">
        <v>-1</v>
      </c>
      <c r="G42">
        <v>-0.81967213110000003</v>
      </c>
      <c r="H42">
        <v>869</v>
      </c>
      <c r="I42">
        <v>-49</v>
      </c>
      <c r="J42">
        <v>-5.3376906318000001</v>
      </c>
      <c r="K42" t="s">
        <v>538</v>
      </c>
    </row>
    <row r="43" spans="1:11" x14ac:dyDescent="0.2">
      <c r="A43">
        <v>192</v>
      </c>
      <c r="B43">
        <v>188</v>
      </c>
      <c r="C43">
        <v>4</v>
      </c>
      <c r="D43">
        <v>2.1276595745</v>
      </c>
      <c r="E43">
        <v>32</v>
      </c>
      <c r="F43">
        <v>5</v>
      </c>
      <c r="G43">
        <v>18.518518518499999</v>
      </c>
      <c r="H43">
        <v>122</v>
      </c>
      <c r="I43">
        <v>-14</v>
      </c>
      <c r="J43">
        <v>-10.2941176471</v>
      </c>
      <c r="K43" t="s">
        <v>539</v>
      </c>
    </row>
    <row r="44" spans="1:11" x14ac:dyDescent="0.2">
      <c r="A44">
        <v>94</v>
      </c>
      <c r="B44">
        <v>118</v>
      </c>
      <c r="C44">
        <v>-24</v>
      </c>
      <c r="D44">
        <v>-20.3389830508</v>
      </c>
      <c r="E44">
        <v>32</v>
      </c>
      <c r="F44">
        <v>5</v>
      </c>
      <c r="G44">
        <v>18.518518518499999</v>
      </c>
      <c r="H44">
        <v>122</v>
      </c>
      <c r="I44">
        <v>-14</v>
      </c>
      <c r="J44">
        <v>-10.2941176471</v>
      </c>
      <c r="K44" t="s">
        <v>539</v>
      </c>
    </row>
    <row r="45" spans="1:11" x14ac:dyDescent="0.2">
      <c r="A45">
        <v>98</v>
      </c>
      <c r="B45">
        <v>70</v>
      </c>
      <c r="C45">
        <v>28</v>
      </c>
      <c r="D45">
        <v>40</v>
      </c>
      <c r="E45">
        <v>0</v>
      </c>
      <c r="F45">
        <v>0</v>
      </c>
      <c r="G45">
        <v>0</v>
      </c>
      <c r="H45">
        <v>0</v>
      </c>
      <c r="I45">
        <v>0</v>
      </c>
      <c r="J45">
        <v>0</v>
      </c>
      <c r="K45" t="s">
        <v>539</v>
      </c>
    </row>
    <row r="46" spans="1:11" x14ac:dyDescent="0.2">
      <c r="A46">
        <v>38</v>
      </c>
      <c r="B46">
        <v>25</v>
      </c>
      <c r="C46">
        <v>13</v>
      </c>
      <c r="D46">
        <v>52</v>
      </c>
      <c r="E46">
        <v>32</v>
      </c>
      <c r="F46">
        <v>5</v>
      </c>
      <c r="G46">
        <v>18.518518518499999</v>
      </c>
      <c r="H46">
        <v>122</v>
      </c>
      <c r="I46">
        <v>-14</v>
      </c>
      <c r="J46">
        <v>-10.2941176471</v>
      </c>
      <c r="K46" t="s">
        <v>539</v>
      </c>
    </row>
    <row r="47" spans="1:11" x14ac:dyDescent="0.2">
      <c r="A47" t="s">
        <v>535</v>
      </c>
      <c r="B47">
        <v>22</v>
      </c>
      <c r="C47">
        <v>14</v>
      </c>
      <c r="D47">
        <v>63.636363636399999</v>
      </c>
      <c r="E47">
        <v>0</v>
      </c>
      <c r="F47">
        <v>-1</v>
      </c>
      <c r="G47">
        <v>-100</v>
      </c>
      <c r="H47" t="s">
        <v>535</v>
      </c>
      <c r="I47">
        <v>6</v>
      </c>
      <c r="J47">
        <v>0</v>
      </c>
      <c r="K47" t="s">
        <v>539</v>
      </c>
    </row>
    <row r="48" spans="1:11" x14ac:dyDescent="0.2">
      <c r="A48" t="s">
        <v>535</v>
      </c>
      <c r="B48">
        <v>3</v>
      </c>
      <c r="C48">
        <v>-1</v>
      </c>
      <c r="D48">
        <v>-33.333333333299997</v>
      </c>
      <c r="E48">
        <v>0</v>
      </c>
      <c r="F48">
        <v>0</v>
      </c>
      <c r="G48">
        <v>0</v>
      </c>
      <c r="H48" t="s">
        <v>535</v>
      </c>
      <c r="I48">
        <v>-3</v>
      </c>
      <c r="J48">
        <v>-75</v>
      </c>
      <c r="K48" t="s">
        <v>539</v>
      </c>
    </row>
    <row r="49" spans="1:11" x14ac:dyDescent="0.2">
      <c r="A49">
        <v>24</v>
      </c>
      <c r="B49">
        <v>16</v>
      </c>
      <c r="C49">
        <v>8</v>
      </c>
      <c r="D49">
        <v>50</v>
      </c>
      <c r="E49" t="s">
        <v>535</v>
      </c>
      <c r="F49">
        <v>7</v>
      </c>
      <c r="G49">
        <v>116.6666666667</v>
      </c>
      <c r="H49" t="s">
        <v>535</v>
      </c>
      <c r="I49">
        <v>1</v>
      </c>
      <c r="J49">
        <v>10</v>
      </c>
      <c r="K49" t="s">
        <v>539</v>
      </c>
    </row>
    <row r="50" spans="1:11" x14ac:dyDescent="0.2">
      <c r="A50">
        <v>23</v>
      </c>
      <c r="B50">
        <v>16</v>
      </c>
      <c r="C50">
        <v>7</v>
      </c>
      <c r="D50">
        <v>43.75</v>
      </c>
      <c r="E50">
        <v>12</v>
      </c>
      <c r="F50">
        <v>6</v>
      </c>
      <c r="G50">
        <v>100</v>
      </c>
      <c r="H50">
        <v>11</v>
      </c>
      <c r="I50">
        <v>1</v>
      </c>
      <c r="J50">
        <v>10</v>
      </c>
      <c r="K50" t="s">
        <v>539</v>
      </c>
    </row>
    <row r="51" spans="1:11" x14ac:dyDescent="0.2">
      <c r="A51" t="s">
        <v>535</v>
      </c>
      <c r="B51">
        <v>0</v>
      </c>
      <c r="C51">
        <v>1</v>
      </c>
      <c r="D51">
        <v>0</v>
      </c>
      <c r="E51" t="s">
        <v>535</v>
      </c>
      <c r="F51">
        <v>1</v>
      </c>
      <c r="G51">
        <v>0</v>
      </c>
      <c r="H51">
        <v>0</v>
      </c>
      <c r="I51">
        <v>0</v>
      </c>
      <c r="J51">
        <v>0</v>
      </c>
      <c r="K51" t="s">
        <v>539</v>
      </c>
    </row>
    <row r="52" spans="1:11" x14ac:dyDescent="0.2">
      <c r="A52">
        <v>0</v>
      </c>
      <c r="B52">
        <v>0</v>
      </c>
      <c r="C52">
        <v>0</v>
      </c>
      <c r="D52">
        <v>0</v>
      </c>
      <c r="E52">
        <v>0</v>
      </c>
      <c r="F52">
        <v>0</v>
      </c>
      <c r="G52">
        <v>0</v>
      </c>
      <c r="H52">
        <v>0</v>
      </c>
      <c r="I52">
        <v>0</v>
      </c>
      <c r="J52">
        <v>0</v>
      </c>
      <c r="K52" t="s">
        <v>539</v>
      </c>
    </row>
    <row r="53" spans="1:11" x14ac:dyDescent="0.2">
      <c r="A53">
        <v>12</v>
      </c>
      <c r="B53">
        <v>5</v>
      </c>
      <c r="C53">
        <v>7</v>
      </c>
      <c r="D53">
        <v>140</v>
      </c>
      <c r="E53" t="s">
        <v>535</v>
      </c>
      <c r="F53">
        <v>1</v>
      </c>
      <c r="G53">
        <v>100</v>
      </c>
      <c r="H53" t="s">
        <v>535</v>
      </c>
      <c r="I53">
        <v>6</v>
      </c>
      <c r="J53">
        <v>150</v>
      </c>
      <c r="K53" t="s">
        <v>539</v>
      </c>
    </row>
    <row r="54" spans="1:11" x14ac:dyDescent="0.2">
      <c r="A54">
        <v>7</v>
      </c>
      <c r="B54">
        <v>5</v>
      </c>
      <c r="C54">
        <v>2</v>
      </c>
      <c r="D54">
        <v>40</v>
      </c>
      <c r="E54">
        <v>0</v>
      </c>
      <c r="F54">
        <v>-1</v>
      </c>
      <c r="G54">
        <v>-100</v>
      </c>
      <c r="H54">
        <v>7</v>
      </c>
      <c r="I54">
        <v>3</v>
      </c>
      <c r="J54">
        <v>75</v>
      </c>
      <c r="K54" t="s">
        <v>539</v>
      </c>
    </row>
    <row r="55" spans="1:11" x14ac:dyDescent="0.2">
      <c r="A55" t="s">
        <v>535</v>
      </c>
      <c r="B55" t="s">
        <v>535</v>
      </c>
      <c r="C55">
        <v>5</v>
      </c>
      <c r="D55" t="s">
        <v>536</v>
      </c>
      <c r="E55">
        <v>0</v>
      </c>
      <c r="F55">
        <v>-1</v>
      </c>
      <c r="G55">
        <v>-100</v>
      </c>
      <c r="H55" t="s">
        <v>535</v>
      </c>
      <c r="I55">
        <v>6</v>
      </c>
      <c r="J55">
        <v>0</v>
      </c>
      <c r="K55" t="s">
        <v>539</v>
      </c>
    </row>
    <row r="56" spans="1:11" x14ac:dyDescent="0.2">
      <c r="A56" t="s">
        <v>535</v>
      </c>
      <c r="B56">
        <v>4</v>
      </c>
      <c r="C56">
        <v>-3</v>
      </c>
      <c r="D56">
        <v>-75</v>
      </c>
      <c r="E56">
        <v>0</v>
      </c>
      <c r="F56">
        <v>0</v>
      </c>
      <c r="G56">
        <v>0</v>
      </c>
      <c r="H56" t="s">
        <v>535</v>
      </c>
      <c r="I56">
        <v>-3</v>
      </c>
      <c r="J56">
        <v>-75</v>
      </c>
      <c r="K56" t="s">
        <v>539</v>
      </c>
    </row>
    <row r="57" spans="1:11" x14ac:dyDescent="0.2">
      <c r="A57">
        <v>0</v>
      </c>
      <c r="B57">
        <v>0</v>
      </c>
      <c r="C57">
        <v>0</v>
      </c>
      <c r="D57">
        <v>0</v>
      </c>
      <c r="E57">
        <v>0</v>
      </c>
      <c r="F57">
        <v>0</v>
      </c>
      <c r="G57">
        <v>0</v>
      </c>
      <c r="H57">
        <v>0</v>
      </c>
      <c r="I57">
        <v>0</v>
      </c>
      <c r="J57">
        <v>0</v>
      </c>
      <c r="K57" t="s">
        <v>539</v>
      </c>
    </row>
    <row r="58" spans="1:11" x14ac:dyDescent="0.2">
      <c r="A58">
        <v>0</v>
      </c>
      <c r="B58">
        <v>0</v>
      </c>
      <c r="C58">
        <v>0</v>
      </c>
      <c r="D58">
        <v>0</v>
      </c>
      <c r="E58">
        <v>0</v>
      </c>
      <c r="F58">
        <v>0</v>
      </c>
      <c r="G58">
        <v>0</v>
      </c>
      <c r="H58">
        <v>0</v>
      </c>
      <c r="I58">
        <v>0</v>
      </c>
      <c r="J58">
        <v>0</v>
      </c>
      <c r="K58" t="s">
        <v>539</v>
      </c>
    </row>
    <row r="59" spans="1:11" x14ac:dyDescent="0.2">
      <c r="A59">
        <v>0</v>
      </c>
      <c r="B59">
        <v>0</v>
      </c>
      <c r="C59">
        <v>0</v>
      </c>
      <c r="D59">
        <v>0</v>
      </c>
      <c r="E59">
        <v>0</v>
      </c>
      <c r="F59">
        <v>0</v>
      </c>
      <c r="G59">
        <v>0</v>
      </c>
      <c r="H59">
        <v>0</v>
      </c>
      <c r="I59">
        <v>0</v>
      </c>
      <c r="J59">
        <v>0</v>
      </c>
      <c r="K59" t="s">
        <v>539</v>
      </c>
    </row>
    <row r="60" spans="1:11" x14ac:dyDescent="0.2">
      <c r="A60" t="s">
        <v>535</v>
      </c>
      <c r="B60" t="s">
        <v>535</v>
      </c>
      <c r="C60">
        <v>-1</v>
      </c>
      <c r="D60">
        <v>-50</v>
      </c>
      <c r="E60" t="s">
        <v>535</v>
      </c>
      <c r="F60">
        <v>-1</v>
      </c>
      <c r="G60">
        <v>-50</v>
      </c>
      <c r="H60">
        <v>0</v>
      </c>
      <c r="I60">
        <v>0</v>
      </c>
      <c r="J60">
        <v>0</v>
      </c>
      <c r="K60" t="s">
        <v>539</v>
      </c>
    </row>
    <row r="61" spans="1:11" x14ac:dyDescent="0.2">
      <c r="A61">
        <v>0</v>
      </c>
      <c r="B61" t="s">
        <v>535</v>
      </c>
      <c r="C61">
        <v>-1</v>
      </c>
      <c r="D61">
        <v>-100</v>
      </c>
      <c r="E61">
        <v>0</v>
      </c>
      <c r="F61">
        <v>-1</v>
      </c>
      <c r="G61">
        <v>-100</v>
      </c>
      <c r="H61">
        <v>0</v>
      </c>
      <c r="I61">
        <v>0</v>
      </c>
      <c r="J61">
        <v>0</v>
      </c>
      <c r="K61" t="s">
        <v>539</v>
      </c>
    </row>
    <row r="62" spans="1:11" x14ac:dyDescent="0.2">
      <c r="A62" t="s">
        <v>535</v>
      </c>
      <c r="B62">
        <v>4</v>
      </c>
      <c r="C62">
        <v>0</v>
      </c>
      <c r="D62">
        <v>0</v>
      </c>
      <c r="E62" t="s">
        <v>535</v>
      </c>
      <c r="F62">
        <v>0</v>
      </c>
      <c r="G62">
        <v>0</v>
      </c>
      <c r="H62">
        <v>7</v>
      </c>
      <c r="I62">
        <v>-5</v>
      </c>
      <c r="J62">
        <v>-41.666666666700003</v>
      </c>
      <c r="K62" t="s">
        <v>539</v>
      </c>
    </row>
    <row r="63" spans="1:11" x14ac:dyDescent="0.2">
      <c r="A63" t="s">
        <v>535</v>
      </c>
      <c r="B63">
        <v>17</v>
      </c>
      <c r="C63">
        <v>-1</v>
      </c>
      <c r="D63">
        <v>-5.8823529411999997</v>
      </c>
      <c r="E63" t="s">
        <v>535</v>
      </c>
      <c r="F63">
        <v>-1</v>
      </c>
      <c r="G63">
        <v>-5.8823529411999997</v>
      </c>
      <c r="H63">
        <v>94</v>
      </c>
      <c r="I63">
        <v>-24</v>
      </c>
      <c r="J63">
        <v>-20.3389830508</v>
      </c>
      <c r="K63" t="s">
        <v>539</v>
      </c>
    </row>
    <row r="64" spans="1:11" x14ac:dyDescent="0.2">
      <c r="A64">
        <v>237</v>
      </c>
      <c r="B64">
        <v>263</v>
      </c>
      <c r="C64">
        <v>-26</v>
      </c>
      <c r="D64">
        <v>-9.8859315588999994</v>
      </c>
      <c r="E64">
        <v>36</v>
      </c>
      <c r="F64">
        <v>7</v>
      </c>
      <c r="G64">
        <v>24.137931034499999</v>
      </c>
      <c r="H64">
        <v>167</v>
      </c>
      <c r="I64">
        <v>-31</v>
      </c>
      <c r="J64">
        <v>-15.6565656566</v>
      </c>
      <c r="K64" t="s">
        <v>540</v>
      </c>
    </row>
    <row r="65" spans="1:11" x14ac:dyDescent="0.2">
      <c r="A65">
        <v>142</v>
      </c>
      <c r="B65">
        <v>171</v>
      </c>
      <c r="C65">
        <v>-29</v>
      </c>
      <c r="D65">
        <v>-16.959064327499998</v>
      </c>
      <c r="E65">
        <v>36</v>
      </c>
      <c r="F65">
        <v>7</v>
      </c>
      <c r="G65">
        <v>24.137931034499999</v>
      </c>
      <c r="H65">
        <v>167</v>
      </c>
      <c r="I65">
        <v>-31</v>
      </c>
      <c r="J65">
        <v>-15.6565656566</v>
      </c>
      <c r="K65" t="s">
        <v>540</v>
      </c>
    </row>
    <row r="66" spans="1:11" x14ac:dyDescent="0.2">
      <c r="A66">
        <v>95</v>
      </c>
      <c r="B66">
        <v>92</v>
      </c>
      <c r="C66">
        <v>3</v>
      </c>
      <c r="D66">
        <v>3.2608695652000002</v>
      </c>
      <c r="E66">
        <v>0</v>
      </c>
      <c r="F66">
        <v>0</v>
      </c>
      <c r="G66">
        <v>0</v>
      </c>
      <c r="H66">
        <v>0</v>
      </c>
      <c r="I66">
        <v>0</v>
      </c>
      <c r="J66">
        <v>0</v>
      </c>
      <c r="K66" t="s">
        <v>540</v>
      </c>
    </row>
    <row r="67" spans="1:11" x14ac:dyDescent="0.2">
      <c r="A67">
        <v>34</v>
      </c>
      <c r="B67">
        <v>36</v>
      </c>
      <c r="C67">
        <v>-2</v>
      </c>
      <c r="D67">
        <v>-5.5555555555999998</v>
      </c>
      <c r="E67">
        <v>36</v>
      </c>
      <c r="F67">
        <v>7</v>
      </c>
      <c r="G67">
        <v>24.137931034499999</v>
      </c>
      <c r="H67">
        <v>167</v>
      </c>
      <c r="I67">
        <v>-31</v>
      </c>
      <c r="J67">
        <v>-15.6565656566</v>
      </c>
      <c r="K67" t="s">
        <v>540</v>
      </c>
    </row>
    <row r="68" spans="1:11" x14ac:dyDescent="0.2">
      <c r="A68">
        <v>33</v>
      </c>
      <c r="B68">
        <v>33</v>
      </c>
      <c r="C68">
        <v>0</v>
      </c>
      <c r="D68">
        <v>0</v>
      </c>
      <c r="E68">
        <v>0</v>
      </c>
      <c r="F68">
        <v>-2</v>
      </c>
      <c r="G68">
        <v>-100</v>
      </c>
      <c r="H68">
        <v>3</v>
      </c>
      <c r="I68">
        <v>-3</v>
      </c>
      <c r="J68">
        <v>-50</v>
      </c>
      <c r="K68" t="s">
        <v>540</v>
      </c>
    </row>
    <row r="69" spans="1:11" x14ac:dyDescent="0.2">
      <c r="A69" t="s">
        <v>535</v>
      </c>
      <c r="B69">
        <v>3</v>
      </c>
      <c r="C69">
        <v>-2</v>
      </c>
      <c r="D69">
        <v>-66.666666666699996</v>
      </c>
      <c r="E69" t="s">
        <v>535</v>
      </c>
      <c r="F69">
        <v>1</v>
      </c>
      <c r="G69">
        <v>0</v>
      </c>
      <c r="H69">
        <v>3</v>
      </c>
      <c r="I69">
        <v>2</v>
      </c>
      <c r="J69">
        <v>200</v>
      </c>
      <c r="K69" t="s">
        <v>540</v>
      </c>
    </row>
    <row r="70" spans="1:11" x14ac:dyDescent="0.2">
      <c r="A70" t="s">
        <v>535</v>
      </c>
      <c r="B70">
        <v>23</v>
      </c>
      <c r="C70">
        <v>-3</v>
      </c>
      <c r="D70">
        <v>-13.043478260900001</v>
      </c>
      <c r="E70" t="s">
        <v>535</v>
      </c>
      <c r="F70">
        <v>-2</v>
      </c>
      <c r="G70">
        <v>-22.222222222199999</v>
      </c>
      <c r="H70">
        <v>13</v>
      </c>
      <c r="I70">
        <v>-1</v>
      </c>
      <c r="J70">
        <v>-7.1428571428999996</v>
      </c>
      <c r="K70" t="s">
        <v>540</v>
      </c>
    </row>
    <row r="71" spans="1:11" x14ac:dyDescent="0.2">
      <c r="A71">
        <v>17</v>
      </c>
      <c r="B71">
        <v>20</v>
      </c>
      <c r="C71">
        <v>-3</v>
      </c>
      <c r="D71">
        <v>-15</v>
      </c>
      <c r="E71">
        <v>6</v>
      </c>
      <c r="F71">
        <v>0</v>
      </c>
      <c r="G71">
        <v>0</v>
      </c>
      <c r="H71">
        <v>11</v>
      </c>
      <c r="I71">
        <v>-3</v>
      </c>
      <c r="J71">
        <v>-21.428571428600002</v>
      </c>
      <c r="K71" t="s">
        <v>540</v>
      </c>
    </row>
    <row r="72" spans="1:11" x14ac:dyDescent="0.2">
      <c r="A72" t="s">
        <v>535</v>
      </c>
      <c r="B72">
        <v>3</v>
      </c>
      <c r="C72">
        <v>0</v>
      </c>
      <c r="D72">
        <v>0</v>
      </c>
      <c r="E72" t="s">
        <v>535</v>
      </c>
      <c r="F72">
        <v>-2</v>
      </c>
      <c r="G72">
        <v>-66.666666666699996</v>
      </c>
      <c r="H72" t="s">
        <v>535</v>
      </c>
      <c r="I72">
        <v>2</v>
      </c>
      <c r="J72">
        <v>0</v>
      </c>
      <c r="K72" t="s">
        <v>540</v>
      </c>
    </row>
    <row r="73" spans="1:11" x14ac:dyDescent="0.2">
      <c r="A73">
        <v>0</v>
      </c>
      <c r="B73">
        <v>0</v>
      </c>
      <c r="C73">
        <v>0</v>
      </c>
      <c r="D73">
        <v>0</v>
      </c>
      <c r="E73">
        <v>0</v>
      </c>
      <c r="F73">
        <v>0</v>
      </c>
      <c r="G73">
        <v>0</v>
      </c>
      <c r="H73">
        <v>0</v>
      </c>
      <c r="I73">
        <v>0</v>
      </c>
      <c r="J73">
        <v>0</v>
      </c>
      <c r="K73" t="s">
        <v>540</v>
      </c>
    </row>
    <row r="74" spans="1:11" x14ac:dyDescent="0.2">
      <c r="A74" t="s">
        <v>535</v>
      </c>
      <c r="B74">
        <v>8</v>
      </c>
      <c r="C74">
        <v>3</v>
      </c>
      <c r="D74">
        <v>37.5</v>
      </c>
      <c r="E74">
        <v>5</v>
      </c>
      <c r="F74">
        <v>2</v>
      </c>
      <c r="G74">
        <v>66.666666666699996</v>
      </c>
      <c r="H74" t="s">
        <v>535</v>
      </c>
      <c r="I74">
        <v>1</v>
      </c>
      <c r="J74">
        <v>20</v>
      </c>
      <c r="K74" t="s">
        <v>540</v>
      </c>
    </row>
    <row r="75" spans="1:11" x14ac:dyDescent="0.2">
      <c r="A75" t="s">
        <v>535</v>
      </c>
      <c r="B75">
        <v>9</v>
      </c>
      <c r="C75">
        <v>-2</v>
      </c>
      <c r="D75">
        <v>-22.222222222199999</v>
      </c>
      <c r="E75" t="s">
        <v>535</v>
      </c>
      <c r="F75">
        <v>-1</v>
      </c>
      <c r="G75">
        <v>-50</v>
      </c>
      <c r="H75" t="s">
        <v>535</v>
      </c>
      <c r="I75">
        <v>-1</v>
      </c>
      <c r="J75">
        <v>-14.285714285699999</v>
      </c>
      <c r="K75" t="s">
        <v>540</v>
      </c>
    </row>
    <row r="76" spans="1:11" x14ac:dyDescent="0.2">
      <c r="A76" t="s">
        <v>535</v>
      </c>
      <c r="B76">
        <v>8</v>
      </c>
      <c r="C76">
        <v>-5</v>
      </c>
      <c r="D76">
        <v>-62.5</v>
      </c>
      <c r="E76">
        <v>0</v>
      </c>
      <c r="F76">
        <v>-2</v>
      </c>
      <c r="G76">
        <v>-100</v>
      </c>
      <c r="H76" t="s">
        <v>535</v>
      </c>
      <c r="I76">
        <v>-3</v>
      </c>
      <c r="J76">
        <v>-50</v>
      </c>
      <c r="K76" t="s">
        <v>540</v>
      </c>
    </row>
    <row r="77" spans="1:11" x14ac:dyDescent="0.2">
      <c r="A77" t="s">
        <v>535</v>
      </c>
      <c r="B77" t="s">
        <v>535</v>
      </c>
      <c r="C77">
        <v>3</v>
      </c>
      <c r="D77" t="s">
        <v>536</v>
      </c>
      <c r="E77" t="s">
        <v>535</v>
      </c>
      <c r="F77">
        <v>1</v>
      </c>
      <c r="G77">
        <v>0</v>
      </c>
      <c r="H77" t="s">
        <v>535</v>
      </c>
      <c r="I77">
        <v>2</v>
      </c>
      <c r="J77">
        <v>200</v>
      </c>
      <c r="K77" t="s">
        <v>540</v>
      </c>
    </row>
    <row r="78" spans="1:11" x14ac:dyDescent="0.2">
      <c r="A78">
        <v>0</v>
      </c>
      <c r="B78" t="s">
        <v>535</v>
      </c>
      <c r="C78">
        <v>-1</v>
      </c>
      <c r="D78">
        <v>-100</v>
      </c>
      <c r="E78">
        <v>0</v>
      </c>
      <c r="F78">
        <v>0</v>
      </c>
      <c r="G78">
        <v>0</v>
      </c>
      <c r="H78">
        <v>0</v>
      </c>
      <c r="I78">
        <v>-1</v>
      </c>
      <c r="J78">
        <v>-100</v>
      </c>
      <c r="K78" t="s">
        <v>540</v>
      </c>
    </row>
    <row r="79" spans="1:11" x14ac:dyDescent="0.2">
      <c r="A79">
        <v>0</v>
      </c>
      <c r="B79" t="s">
        <v>535</v>
      </c>
      <c r="C79">
        <v>-1</v>
      </c>
      <c r="D79">
        <v>-100</v>
      </c>
      <c r="E79">
        <v>0</v>
      </c>
      <c r="F79">
        <v>0</v>
      </c>
      <c r="G79">
        <v>0</v>
      </c>
      <c r="H79">
        <v>0</v>
      </c>
      <c r="I79">
        <v>-1</v>
      </c>
      <c r="J79">
        <v>-100</v>
      </c>
      <c r="K79" t="s">
        <v>540</v>
      </c>
    </row>
    <row r="80" spans="1:11" x14ac:dyDescent="0.2">
      <c r="A80">
        <v>0</v>
      </c>
      <c r="B80">
        <v>0</v>
      </c>
      <c r="C80">
        <v>0</v>
      </c>
      <c r="D80">
        <v>0</v>
      </c>
      <c r="E80">
        <v>0</v>
      </c>
      <c r="F80">
        <v>0</v>
      </c>
      <c r="G80">
        <v>0</v>
      </c>
      <c r="H80">
        <v>0</v>
      </c>
      <c r="I80">
        <v>0</v>
      </c>
      <c r="J80">
        <v>0</v>
      </c>
      <c r="K80" t="s">
        <v>540</v>
      </c>
    </row>
    <row r="81" spans="1:11" x14ac:dyDescent="0.2">
      <c r="A81" t="s">
        <v>535</v>
      </c>
      <c r="B81">
        <v>0</v>
      </c>
      <c r="C81">
        <v>1</v>
      </c>
      <c r="D81">
        <v>0</v>
      </c>
      <c r="E81" t="s">
        <v>535</v>
      </c>
      <c r="F81">
        <v>1</v>
      </c>
      <c r="G81">
        <v>0</v>
      </c>
      <c r="H81">
        <v>0</v>
      </c>
      <c r="I81">
        <v>0</v>
      </c>
      <c r="J81">
        <v>0</v>
      </c>
      <c r="K81" t="s">
        <v>540</v>
      </c>
    </row>
    <row r="82" spans="1:11" x14ac:dyDescent="0.2">
      <c r="A82" t="s">
        <v>535</v>
      </c>
      <c r="B82">
        <v>0</v>
      </c>
      <c r="C82">
        <v>1</v>
      </c>
      <c r="D82">
        <v>0</v>
      </c>
      <c r="E82" t="s">
        <v>535</v>
      </c>
      <c r="F82">
        <v>1</v>
      </c>
      <c r="G82">
        <v>0</v>
      </c>
      <c r="H82">
        <v>0</v>
      </c>
      <c r="I82">
        <v>0</v>
      </c>
      <c r="J82">
        <v>0</v>
      </c>
      <c r="K82" t="s">
        <v>540</v>
      </c>
    </row>
    <row r="83" spans="1:11" x14ac:dyDescent="0.2">
      <c r="A83" t="s">
        <v>535</v>
      </c>
      <c r="B83">
        <v>3</v>
      </c>
      <c r="C83">
        <v>0</v>
      </c>
      <c r="D83">
        <v>0</v>
      </c>
      <c r="E83" t="s">
        <v>535</v>
      </c>
      <c r="F83">
        <v>0</v>
      </c>
      <c r="G83">
        <v>0</v>
      </c>
      <c r="H83" t="s">
        <v>535</v>
      </c>
      <c r="I83">
        <v>-3</v>
      </c>
      <c r="J83">
        <v>-27.272727272699999</v>
      </c>
      <c r="K83" t="s">
        <v>540</v>
      </c>
    </row>
    <row r="84" spans="1:11" x14ac:dyDescent="0.2">
      <c r="A84">
        <v>22</v>
      </c>
      <c r="B84">
        <v>15</v>
      </c>
      <c r="C84">
        <v>7</v>
      </c>
      <c r="D84">
        <v>46.666666666700003</v>
      </c>
      <c r="E84">
        <v>22</v>
      </c>
      <c r="F84">
        <v>7</v>
      </c>
      <c r="G84">
        <v>46.666666666700003</v>
      </c>
      <c r="H84">
        <v>142</v>
      </c>
      <c r="I84">
        <v>-29</v>
      </c>
      <c r="J84">
        <v>-16.959064327499998</v>
      </c>
      <c r="K84" t="s">
        <v>540</v>
      </c>
    </row>
    <row r="85" spans="1:11" x14ac:dyDescent="0.2">
      <c r="A85">
        <v>1427</v>
      </c>
      <c r="B85">
        <v>1504</v>
      </c>
      <c r="C85">
        <v>-77</v>
      </c>
      <c r="D85">
        <v>-5.1196808511</v>
      </c>
      <c r="E85">
        <v>220</v>
      </c>
      <c r="F85">
        <v>-3</v>
      </c>
      <c r="G85">
        <v>-1.3452914798</v>
      </c>
      <c r="H85">
        <v>975</v>
      </c>
      <c r="I85">
        <v>-87</v>
      </c>
      <c r="J85">
        <v>-8.1920903954999993</v>
      </c>
      <c r="K85" t="s">
        <v>541</v>
      </c>
    </row>
    <row r="86" spans="1:11" x14ac:dyDescent="0.2">
      <c r="A86">
        <v>856</v>
      </c>
      <c r="B86">
        <v>932</v>
      </c>
      <c r="C86">
        <v>-76</v>
      </c>
      <c r="D86">
        <v>-8.1545064378000003</v>
      </c>
      <c r="E86">
        <v>220</v>
      </c>
      <c r="F86">
        <v>-3</v>
      </c>
      <c r="G86">
        <v>-1.3452914798</v>
      </c>
      <c r="H86">
        <v>975</v>
      </c>
      <c r="I86">
        <v>-87</v>
      </c>
      <c r="J86">
        <v>-8.1920903954999993</v>
      </c>
      <c r="K86" t="s">
        <v>541</v>
      </c>
    </row>
    <row r="87" spans="1:11" x14ac:dyDescent="0.2">
      <c r="A87">
        <v>571</v>
      </c>
      <c r="B87">
        <v>572</v>
      </c>
      <c r="C87">
        <v>-1</v>
      </c>
      <c r="D87">
        <v>-0.17482517480000001</v>
      </c>
      <c r="E87">
        <v>0</v>
      </c>
      <c r="F87">
        <v>0</v>
      </c>
      <c r="G87">
        <v>0</v>
      </c>
      <c r="H87">
        <v>0</v>
      </c>
      <c r="I87">
        <v>0</v>
      </c>
      <c r="J87">
        <v>0</v>
      </c>
      <c r="K87" t="s">
        <v>541</v>
      </c>
    </row>
    <row r="88" spans="1:11" x14ac:dyDescent="0.2">
      <c r="A88">
        <v>232</v>
      </c>
      <c r="B88">
        <v>219</v>
      </c>
      <c r="C88">
        <v>13</v>
      </c>
      <c r="D88">
        <v>5.9360730594</v>
      </c>
      <c r="E88">
        <v>220</v>
      </c>
      <c r="F88">
        <v>-3</v>
      </c>
      <c r="G88">
        <v>-1.3452914798</v>
      </c>
      <c r="H88">
        <v>975</v>
      </c>
      <c r="I88">
        <v>-87</v>
      </c>
      <c r="J88">
        <v>-8.1920903954999993</v>
      </c>
      <c r="K88" t="s">
        <v>541</v>
      </c>
    </row>
    <row r="89" spans="1:11" x14ac:dyDescent="0.2">
      <c r="A89">
        <v>223</v>
      </c>
      <c r="B89">
        <v>209</v>
      </c>
      <c r="C89">
        <v>14</v>
      </c>
      <c r="D89">
        <v>6.6985645933000004</v>
      </c>
      <c r="E89">
        <v>10</v>
      </c>
      <c r="F89">
        <v>5</v>
      </c>
      <c r="G89">
        <v>100</v>
      </c>
      <c r="H89">
        <v>12</v>
      </c>
      <c r="I89">
        <v>2</v>
      </c>
      <c r="J89">
        <v>20</v>
      </c>
      <c r="K89" t="s">
        <v>541</v>
      </c>
    </row>
    <row r="90" spans="1:11" x14ac:dyDescent="0.2">
      <c r="A90">
        <v>9</v>
      </c>
      <c r="B90">
        <v>10</v>
      </c>
      <c r="C90">
        <v>-1</v>
      </c>
      <c r="D90">
        <v>-10</v>
      </c>
      <c r="E90">
        <v>5</v>
      </c>
      <c r="F90">
        <v>4</v>
      </c>
      <c r="G90" t="s">
        <v>536</v>
      </c>
      <c r="H90">
        <v>6</v>
      </c>
      <c r="I90">
        <v>-4</v>
      </c>
      <c r="J90">
        <v>-40</v>
      </c>
      <c r="K90" t="s">
        <v>541</v>
      </c>
    </row>
    <row r="91" spans="1:11" x14ac:dyDescent="0.2">
      <c r="A91">
        <v>83</v>
      </c>
      <c r="B91">
        <v>100</v>
      </c>
      <c r="C91">
        <v>-17</v>
      </c>
      <c r="D91">
        <v>-17</v>
      </c>
      <c r="E91" t="s">
        <v>535</v>
      </c>
      <c r="F91">
        <v>-11</v>
      </c>
      <c r="G91">
        <v>-22</v>
      </c>
      <c r="H91" t="s">
        <v>535</v>
      </c>
      <c r="I91">
        <v>-6</v>
      </c>
      <c r="J91">
        <v>-12</v>
      </c>
      <c r="K91" t="s">
        <v>541</v>
      </c>
    </row>
    <row r="92" spans="1:11" x14ac:dyDescent="0.2">
      <c r="A92">
        <v>74</v>
      </c>
      <c r="B92">
        <v>79</v>
      </c>
      <c r="C92">
        <v>-5</v>
      </c>
      <c r="D92">
        <v>-6.3291139240999996</v>
      </c>
      <c r="E92" t="s">
        <v>535</v>
      </c>
      <c r="F92">
        <v>0</v>
      </c>
      <c r="G92">
        <v>0</v>
      </c>
      <c r="H92" t="s">
        <v>535</v>
      </c>
      <c r="I92">
        <v>-5</v>
      </c>
      <c r="J92">
        <v>-10.8695652174</v>
      </c>
      <c r="K92" t="s">
        <v>541</v>
      </c>
    </row>
    <row r="93" spans="1:11" x14ac:dyDescent="0.2">
      <c r="A93">
        <v>8</v>
      </c>
      <c r="B93">
        <v>20</v>
      </c>
      <c r="C93">
        <v>-12</v>
      </c>
      <c r="D93">
        <v>-60</v>
      </c>
      <c r="E93" t="s">
        <v>535</v>
      </c>
      <c r="F93">
        <v>-10</v>
      </c>
      <c r="G93">
        <v>-62.5</v>
      </c>
      <c r="H93" t="s">
        <v>535</v>
      </c>
      <c r="I93">
        <v>-2</v>
      </c>
      <c r="J93">
        <v>-50</v>
      </c>
      <c r="K93" t="s">
        <v>541</v>
      </c>
    </row>
    <row r="94" spans="1:11" x14ac:dyDescent="0.2">
      <c r="A94" t="s">
        <v>535</v>
      </c>
      <c r="B94" t="s">
        <v>535</v>
      </c>
      <c r="C94">
        <v>0</v>
      </c>
      <c r="D94">
        <v>0</v>
      </c>
      <c r="E94">
        <v>0</v>
      </c>
      <c r="F94">
        <v>-1</v>
      </c>
      <c r="G94">
        <v>-100</v>
      </c>
      <c r="H94" t="s">
        <v>535</v>
      </c>
      <c r="I94">
        <v>1</v>
      </c>
      <c r="J94">
        <v>0</v>
      </c>
      <c r="K94" t="s">
        <v>541</v>
      </c>
    </row>
    <row r="95" spans="1:11" x14ac:dyDescent="0.2">
      <c r="A95">
        <v>83</v>
      </c>
      <c r="B95">
        <v>75</v>
      </c>
      <c r="C95">
        <v>8</v>
      </c>
      <c r="D95">
        <v>10.666666666699999</v>
      </c>
      <c r="E95">
        <v>29</v>
      </c>
      <c r="F95">
        <v>8</v>
      </c>
      <c r="G95">
        <v>38.095238095200003</v>
      </c>
      <c r="H95">
        <v>54</v>
      </c>
      <c r="I95">
        <v>0</v>
      </c>
      <c r="J95">
        <v>0</v>
      </c>
      <c r="K95" t="s">
        <v>541</v>
      </c>
    </row>
    <row r="96" spans="1:11" x14ac:dyDescent="0.2">
      <c r="A96">
        <v>33</v>
      </c>
      <c r="B96">
        <v>26</v>
      </c>
      <c r="C96">
        <v>7</v>
      </c>
      <c r="D96">
        <v>26.923076923099998</v>
      </c>
      <c r="E96">
        <v>15</v>
      </c>
      <c r="F96">
        <v>9</v>
      </c>
      <c r="G96">
        <v>150</v>
      </c>
      <c r="H96">
        <v>18</v>
      </c>
      <c r="I96">
        <v>-2</v>
      </c>
      <c r="J96">
        <v>-10</v>
      </c>
      <c r="K96" t="s">
        <v>541</v>
      </c>
    </row>
    <row r="97" spans="1:11" x14ac:dyDescent="0.2">
      <c r="A97" t="s">
        <v>535</v>
      </c>
      <c r="B97">
        <v>15</v>
      </c>
      <c r="C97">
        <v>7</v>
      </c>
      <c r="D97">
        <v>46.666666666700003</v>
      </c>
      <c r="E97">
        <v>10</v>
      </c>
      <c r="F97">
        <v>5</v>
      </c>
      <c r="G97">
        <v>100</v>
      </c>
      <c r="H97" t="s">
        <v>535</v>
      </c>
      <c r="I97">
        <v>2</v>
      </c>
      <c r="J97">
        <v>20</v>
      </c>
      <c r="K97" t="s">
        <v>541</v>
      </c>
    </row>
    <row r="98" spans="1:11" x14ac:dyDescent="0.2">
      <c r="A98">
        <v>11</v>
      </c>
      <c r="B98">
        <v>11</v>
      </c>
      <c r="C98">
        <v>0</v>
      </c>
      <c r="D98">
        <v>0</v>
      </c>
      <c r="E98">
        <v>5</v>
      </c>
      <c r="F98">
        <v>4</v>
      </c>
      <c r="G98" t="s">
        <v>536</v>
      </c>
      <c r="H98">
        <v>6</v>
      </c>
      <c r="I98">
        <v>-4</v>
      </c>
      <c r="J98">
        <v>-40</v>
      </c>
      <c r="K98" t="s">
        <v>541</v>
      </c>
    </row>
    <row r="99" spans="1:11" x14ac:dyDescent="0.2">
      <c r="A99" t="s">
        <v>535</v>
      </c>
      <c r="B99">
        <v>4</v>
      </c>
      <c r="C99">
        <v>-2</v>
      </c>
      <c r="D99">
        <v>-50</v>
      </c>
      <c r="E99">
        <v>0</v>
      </c>
      <c r="F99">
        <v>0</v>
      </c>
      <c r="G99">
        <v>0</v>
      </c>
      <c r="H99" t="s">
        <v>535</v>
      </c>
      <c r="I99">
        <v>-2</v>
      </c>
      <c r="J99">
        <v>-50</v>
      </c>
      <c r="K99" t="s">
        <v>541</v>
      </c>
    </row>
    <row r="100" spans="1:11" x14ac:dyDescent="0.2">
      <c r="A100" t="s">
        <v>535</v>
      </c>
      <c r="B100">
        <v>3</v>
      </c>
      <c r="C100">
        <v>-1</v>
      </c>
      <c r="D100">
        <v>-33.333333333299997</v>
      </c>
      <c r="E100">
        <v>0</v>
      </c>
      <c r="F100">
        <v>0</v>
      </c>
      <c r="G100">
        <v>0</v>
      </c>
      <c r="H100" t="s">
        <v>535</v>
      </c>
      <c r="I100">
        <v>-1</v>
      </c>
      <c r="J100">
        <v>-33.333333333299997</v>
      </c>
      <c r="K100" t="s">
        <v>541</v>
      </c>
    </row>
    <row r="101" spans="1:11" x14ac:dyDescent="0.2">
      <c r="A101">
        <v>0</v>
      </c>
      <c r="B101" t="s">
        <v>535</v>
      </c>
      <c r="C101">
        <v>-1</v>
      </c>
      <c r="D101">
        <v>-100</v>
      </c>
      <c r="E101">
        <v>0</v>
      </c>
      <c r="F101">
        <v>0</v>
      </c>
      <c r="G101">
        <v>0</v>
      </c>
      <c r="H101">
        <v>0</v>
      </c>
      <c r="I101">
        <v>-1</v>
      </c>
      <c r="J101">
        <v>-100</v>
      </c>
      <c r="K101" t="s">
        <v>541</v>
      </c>
    </row>
    <row r="102" spans="1:11" x14ac:dyDescent="0.2">
      <c r="A102" t="s">
        <v>535</v>
      </c>
      <c r="B102">
        <v>6</v>
      </c>
      <c r="C102">
        <v>1</v>
      </c>
      <c r="D102">
        <v>16.666666666699999</v>
      </c>
      <c r="E102" t="s">
        <v>535</v>
      </c>
      <c r="F102">
        <v>2</v>
      </c>
      <c r="G102">
        <v>50</v>
      </c>
      <c r="H102" t="s">
        <v>535</v>
      </c>
      <c r="I102">
        <v>-1</v>
      </c>
      <c r="J102">
        <v>-50</v>
      </c>
      <c r="K102" t="s">
        <v>541</v>
      </c>
    </row>
    <row r="103" spans="1:11" x14ac:dyDescent="0.2">
      <c r="A103" t="s">
        <v>535</v>
      </c>
      <c r="B103">
        <v>5</v>
      </c>
      <c r="C103">
        <v>0</v>
      </c>
      <c r="D103">
        <v>0</v>
      </c>
      <c r="E103" t="s">
        <v>535</v>
      </c>
      <c r="F103">
        <v>2</v>
      </c>
      <c r="G103">
        <v>66.666666666699996</v>
      </c>
      <c r="H103">
        <v>0</v>
      </c>
      <c r="I103">
        <v>-2</v>
      </c>
      <c r="J103">
        <v>-100</v>
      </c>
      <c r="K103" t="s">
        <v>541</v>
      </c>
    </row>
    <row r="104" spans="1:11" x14ac:dyDescent="0.2">
      <c r="A104" t="s">
        <v>535</v>
      </c>
      <c r="B104">
        <v>25</v>
      </c>
      <c r="C104">
        <v>-8</v>
      </c>
      <c r="D104">
        <v>-32</v>
      </c>
      <c r="E104">
        <v>17</v>
      </c>
      <c r="F104">
        <v>-8</v>
      </c>
      <c r="G104">
        <v>-32</v>
      </c>
      <c r="H104" t="s">
        <v>535</v>
      </c>
      <c r="I104">
        <v>-19</v>
      </c>
      <c r="J104">
        <v>-24.358974359000001</v>
      </c>
      <c r="K104" t="s">
        <v>541</v>
      </c>
    </row>
    <row r="105" spans="1:11" x14ac:dyDescent="0.2">
      <c r="A105">
        <v>131</v>
      </c>
      <c r="B105">
        <v>142</v>
      </c>
      <c r="C105">
        <v>-11</v>
      </c>
      <c r="D105">
        <v>-7.7464788732000001</v>
      </c>
      <c r="E105">
        <v>131</v>
      </c>
      <c r="F105">
        <v>-11</v>
      </c>
      <c r="G105">
        <v>-7.7464788732000001</v>
      </c>
      <c r="H105">
        <v>856</v>
      </c>
      <c r="I105">
        <v>-76</v>
      </c>
      <c r="J105">
        <v>-8.1545064378000003</v>
      </c>
      <c r="K105" t="s">
        <v>541</v>
      </c>
    </row>
  </sheetData>
  <pageMargins left="0.7" right="0.7" top="0.78740157499999996" bottom="0.78740157499999996"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30">
    <pageSetUpPr fitToPage="1"/>
  </sheetPr>
  <dimension ref="A1:R31"/>
  <sheetViews>
    <sheetView showGridLines="0" zoomScaleNormal="100" workbookViewId="0"/>
  </sheetViews>
  <sheetFormatPr baseColWidth="10" defaultRowHeight="14.25" x14ac:dyDescent="0.2"/>
  <cols>
    <col min="1" max="1" width="19.375" style="254" customWidth="1"/>
    <col min="2" max="15" width="5.625" style="254" customWidth="1"/>
    <col min="16" max="16384" width="11" style="254"/>
  </cols>
  <sheetData>
    <row r="1" spans="1:18" ht="35.25" customHeight="1" x14ac:dyDescent="0.2">
      <c r="A1" s="256"/>
      <c r="B1" s="256"/>
      <c r="C1" s="256"/>
      <c r="D1" s="324"/>
      <c r="E1" s="274"/>
      <c r="F1" s="274"/>
      <c r="G1" s="274"/>
      <c r="H1" s="274"/>
      <c r="I1" s="292"/>
      <c r="J1" s="324"/>
      <c r="K1" s="324"/>
      <c r="L1" s="324"/>
      <c r="M1" s="324"/>
      <c r="N1" s="324"/>
      <c r="O1" s="308" t="str">
        <f>Impressum!$B$6</f>
        <v>Der Ausbildungsmarkt</v>
      </c>
    </row>
    <row r="2" spans="1:18" ht="10.9" customHeight="1" x14ac:dyDescent="0.2">
      <c r="A2" s="257"/>
      <c r="B2" s="257"/>
      <c r="C2" s="257"/>
      <c r="D2" s="257"/>
      <c r="E2" s="257"/>
      <c r="F2" s="257"/>
      <c r="G2" s="257"/>
      <c r="H2" s="257"/>
      <c r="I2" s="267"/>
      <c r="J2" s="317"/>
      <c r="K2" s="317"/>
      <c r="L2" s="317"/>
      <c r="M2" s="317"/>
      <c r="N2" s="317"/>
      <c r="O2" s="317"/>
    </row>
    <row r="3" spans="1:18" ht="19.899999999999999" customHeight="1" x14ac:dyDescent="0.2">
      <c r="A3" s="337" t="s">
        <v>333</v>
      </c>
      <c r="B3" s="337"/>
      <c r="C3" s="337"/>
      <c r="D3" s="337"/>
      <c r="E3" s="337"/>
      <c r="F3" s="337"/>
      <c r="G3" s="337"/>
      <c r="H3" s="337"/>
      <c r="I3" s="337"/>
      <c r="J3" s="337"/>
      <c r="K3" s="337"/>
      <c r="L3" s="337"/>
      <c r="M3" s="337"/>
      <c r="N3" s="337"/>
      <c r="O3" s="337"/>
    </row>
    <row r="4" spans="1:18" ht="10.9" customHeight="1" x14ac:dyDescent="0.2">
      <c r="A4" s="310" t="str">
        <f>Impressum!$B$8</f>
        <v>Agentur für Arbeit Bonn</v>
      </c>
      <c r="B4" s="311"/>
      <c r="C4" s="312"/>
      <c r="D4" s="312"/>
      <c r="E4" s="312"/>
      <c r="F4" s="312"/>
      <c r="G4" s="312"/>
      <c r="H4" s="312"/>
      <c r="I4" s="312"/>
      <c r="J4" s="312"/>
      <c r="K4" s="312"/>
      <c r="L4" s="312"/>
      <c r="M4" s="312"/>
      <c r="N4" s="312"/>
      <c r="O4" s="312"/>
    </row>
    <row r="5" spans="1:18" ht="10.9" customHeight="1" x14ac:dyDescent="0.2">
      <c r="A5" s="260" t="str">
        <f>Impressum!$B$10</f>
        <v>Berichtsjahr 2022/2023, März 2023</v>
      </c>
      <c r="B5" s="260"/>
      <c r="C5" s="260"/>
      <c r="D5" s="260"/>
      <c r="E5" s="260"/>
      <c r="F5" s="260"/>
      <c r="G5" s="265"/>
      <c r="H5" s="265"/>
      <c r="I5" s="265"/>
      <c r="J5" s="265"/>
      <c r="K5" s="265"/>
      <c r="L5" s="265"/>
      <c r="M5" s="265"/>
      <c r="N5" s="265"/>
      <c r="O5" s="269"/>
    </row>
    <row r="6" spans="1:18" ht="10.9" customHeight="1" x14ac:dyDescent="0.2">
      <c r="A6" s="332"/>
      <c r="B6" s="311"/>
      <c r="C6" s="313"/>
      <c r="D6" s="313"/>
      <c r="E6" s="313"/>
      <c r="F6" s="313"/>
      <c r="G6" s="313"/>
      <c r="H6" s="313"/>
      <c r="I6" s="313"/>
      <c r="J6" s="313"/>
      <c r="K6" s="313"/>
      <c r="L6" s="313"/>
      <c r="M6" s="313"/>
      <c r="N6" s="313"/>
      <c r="O6" s="313"/>
    </row>
    <row r="7" spans="1:18" ht="41.25" customHeight="1" x14ac:dyDescent="0.2">
      <c r="A7" s="653" t="s">
        <v>236</v>
      </c>
      <c r="B7" s="625" t="s">
        <v>85</v>
      </c>
      <c r="C7" s="625"/>
      <c r="D7" s="625"/>
      <c r="E7" s="625"/>
      <c r="F7" s="624" t="s">
        <v>237</v>
      </c>
      <c r="G7" s="626"/>
      <c r="H7" s="681" t="s">
        <v>238</v>
      </c>
      <c r="I7" s="682"/>
      <c r="J7" s="682"/>
      <c r="K7" s="683"/>
      <c r="L7" s="624" t="s">
        <v>275</v>
      </c>
      <c r="M7" s="626"/>
      <c r="N7" s="624" t="s">
        <v>335</v>
      </c>
      <c r="O7" s="626"/>
      <c r="R7" s="33"/>
    </row>
    <row r="8" spans="1:18" ht="41.25" customHeight="1" x14ac:dyDescent="0.2">
      <c r="A8" s="613"/>
      <c r="B8" s="624" t="s">
        <v>1</v>
      </c>
      <c r="C8" s="625"/>
      <c r="D8" s="624" t="s">
        <v>16</v>
      </c>
      <c r="E8" s="626"/>
      <c r="F8" s="676"/>
      <c r="G8" s="680"/>
      <c r="H8" s="634" t="s">
        <v>1</v>
      </c>
      <c r="I8" s="641"/>
      <c r="J8" s="634" t="s">
        <v>86</v>
      </c>
      <c r="K8" s="641"/>
      <c r="L8" s="634"/>
      <c r="M8" s="641"/>
      <c r="N8" s="634"/>
      <c r="O8" s="641"/>
    </row>
    <row r="9" spans="1:18" ht="32.25" customHeight="1" x14ac:dyDescent="0.2">
      <c r="A9" s="613"/>
      <c r="B9" s="344" t="s">
        <v>6</v>
      </c>
      <c r="C9" s="344" t="s">
        <v>280</v>
      </c>
      <c r="D9" s="344" t="s">
        <v>6</v>
      </c>
      <c r="E9" s="344" t="s">
        <v>280</v>
      </c>
      <c r="F9" s="344" t="s">
        <v>6</v>
      </c>
      <c r="G9" s="344" t="s">
        <v>280</v>
      </c>
      <c r="H9" s="344" t="s">
        <v>6</v>
      </c>
      <c r="I9" s="344" t="s">
        <v>280</v>
      </c>
      <c r="J9" s="344" t="s">
        <v>6</v>
      </c>
      <c r="K9" s="343" t="s">
        <v>280</v>
      </c>
      <c r="L9" s="95" t="s">
        <v>6</v>
      </c>
      <c r="M9" s="198" t="s">
        <v>281</v>
      </c>
      <c r="N9" s="95" t="s">
        <v>6</v>
      </c>
      <c r="O9" s="198" t="s">
        <v>281</v>
      </c>
    </row>
    <row r="10" spans="1:18" ht="10.9" customHeight="1" x14ac:dyDescent="0.2">
      <c r="A10" s="613"/>
      <c r="B10" s="211">
        <v>1</v>
      </c>
      <c r="C10" s="211">
        <v>2</v>
      </c>
      <c r="D10" s="211">
        <v>3</v>
      </c>
      <c r="E10" s="211">
        <v>4</v>
      </c>
      <c r="F10" s="211">
        <v>5</v>
      </c>
      <c r="G10" s="211">
        <v>6</v>
      </c>
      <c r="H10" s="211">
        <v>7</v>
      </c>
      <c r="I10" s="211">
        <v>8</v>
      </c>
      <c r="J10" s="211">
        <v>9</v>
      </c>
      <c r="K10" s="211">
        <v>10</v>
      </c>
      <c r="L10" s="211">
        <v>11</v>
      </c>
      <c r="M10" s="211">
        <v>12</v>
      </c>
      <c r="N10" s="211">
        <v>13</v>
      </c>
      <c r="O10" s="211">
        <v>14</v>
      </c>
    </row>
    <row r="11" spans="1:18" s="57" customFormat="1" ht="15" x14ac:dyDescent="0.25">
      <c r="A11" s="190"/>
      <c r="B11" s="105"/>
      <c r="C11" s="106"/>
      <c r="D11" s="104"/>
      <c r="E11" s="59"/>
      <c r="F11" s="105"/>
      <c r="G11" s="106"/>
      <c r="H11" s="105"/>
      <c r="I11" s="106"/>
      <c r="J11" s="104"/>
      <c r="K11" s="59"/>
      <c r="L11" s="105"/>
      <c r="M11" s="373"/>
      <c r="N11" s="371"/>
      <c r="O11" s="192"/>
    </row>
    <row r="12" spans="1:18" x14ac:dyDescent="0.2">
      <c r="A12" s="96"/>
      <c r="B12" s="11"/>
      <c r="C12" s="12"/>
      <c r="D12" s="2"/>
      <c r="E12" s="3"/>
      <c r="F12" s="11"/>
      <c r="G12" s="12"/>
      <c r="H12" s="11"/>
      <c r="I12" s="12"/>
      <c r="J12" s="2"/>
      <c r="K12" s="3"/>
      <c r="L12" s="100"/>
      <c r="M12" s="2"/>
      <c r="N12" s="100"/>
      <c r="O12" s="10"/>
    </row>
    <row r="13" spans="1:18" x14ac:dyDescent="0.2">
      <c r="A13" s="96"/>
      <c r="B13" s="11"/>
      <c r="C13" s="12"/>
      <c r="D13" s="2"/>
      <c r="E13" s="3"/>
      <c r="F13" s="11"/>
      <c r="G13" s="12"/>
      <c r="H13" s="11"/>
      <c r="I13" s="12"/>
      <c r="J13" s="2"/>
      <c r="K13" s="3"/>
      <c r="L13" s="100"/>
      <c r="M13" s="2"/>
      <c r="N13" s="100"/>
      <c r="O13" s="10"/>
    </row>
    <row r="14" spans="1:18" x14ac:dyDescent="0.2">
      <c r="A14" s="96"/>
      <c r="B14" s="11"/>
      <c r="C14" s="12"/>
      <c r="D14" s="2"/>
      <c r="E14" s="3"/>
      <c r="F14" s="11"/>
      <c r="G14" s="12"/>
      <c r="H14" s="11"/>
      <c r="I14" s="12"/>
      <c r="J14" s="2"/>
      <c r="K14" s="3"/>
      <c r="L14" s="100"/>
      <c r="M14" s="2"/>
      <c r="N14" s="100"/>
      <c r="O14" s="10"/>
    </row>
    <row r="15" spans="1:18" x14ac:dyDescent="0.2">
      <c r="A15" s="96"/>
      <c r="B15" s="11"/>
      <c r="C15" s="12"/>
      <c r="D15" s="2"/>
      <c r="E15" s="3"/>
      <c r="F15" s="11"/>
      <c r="G15" s="12"/>
      <c r="H15" s="11"/>
      <c r="I15" s="12"/>
      <c r="J15" s="2"/>
      <c r="K15" s="3"/>
      <c r="L15" s="100"/>
      <c r="M15" s="2"/>
      <c r="N15" s="100"/>
      <c r="O15" s="10"/>
    </row>
    <row r="16" spans="1:18" x14ac:dyDescent="0.2">
      <c r="A16" s="96"/>
      <c r="B16" s="11"/>
      <c r="C16" s="12"/>
      <c r="D16" s="2"/>
      <c r="E16" s="3"/>
      <c r="F16" s="11"/>
      <c r="G16" s="12"/>
      <c r="H16" s="11"/>
      <c r="I16" s="12"/>
      <c r="J16" s="2"/>
      <c r="K16" s="3"/>
      <c r="L16" s="100"/>
      <c r="M16" s="2"/>
      <c r="N16" s="100"/>
      <c r="O16" s="10"/>
    </row>
    <row r="17" spans="1:15" x14ac:dyDescent="0.2">
      <c r="A17" s="96"/>
      <c r="B17" s="11"/>
      <c r="C17" s="12"/>
      <c r="D17" s="2"/>
      <c r="E17" s="3"/>
      <c r="F17" s="11"/>
      <c r="G17" s="12"/>
      <c r="H17" s="11"/>
      <c r="I17" s="12"/>
      <c r="J17" s="2"/>
      <c r="K17" s="3"/>
      <c r="L17" s="100"/>
      <c r="M17" s="2"/>
      <c r="N17" s="100"/>
      <c r="O17" s="10"/>
    </row>
    <row r="18" spans="1:15" x14ac:dyDescent="0.2">
      <c r="A18" s="96"/>
      <c r="B18" s="11"/>
      <c r="C18" s="12"/>
      <c r="D18" s="2"/>
      <c r="E18" s="3"/>
      <c r="F18" s="11"/>
      <c r="G18" s="12"/>
      <c r="H18" s="11"/>
      <c r="I18" s="12"/>
      <c r="J18" s="2"/>
      <c r="K18" s="3"/>
      <c r="L18" s="100"/>
      <c r="M18" s="2"/>
      <c r="N18" s="100"/>
      <c r="O18" s="10"/>
    </row>
    <row r="19" spans="1:15" x14ac:dyDescent="0.2">
      <c r="A19" s="96"/>
      <c r="B19" s="11"/>
      <c r="C19" s="12"/>
      <c r="D19" s="2"/>
      <c r="E19" s="3"/>
      <c r="F19" s="11"/>
      <c r="G19" s="12"/>
      <c r="H19" s="11"/>
      <c r="I19" s="12"/>
      <c r="J19" s="2"/>
      <c r="K19" s="3"/>
      <c r="L19" s="100"/>
      <c r="M19" s="2"/>
      <c r="N19" s="100"/>
      <c r="O19" s="10"/>
    </row>
    <row r="20" spans="1:15" x14ac:dyDescent="0.2">
      <c r="A20" s="96"/>
      <c r="B20" s="11"/>
      <c r="C20" s="12"/>
      <c r="D20" s="2"/>
      <c r="E20" s="3"/>
      <c r="F20" s="11"/>
      <c r="G20" s="12"/>
      <c r="H20" s="11"/>
      <c r="I20" s="12"/>
      <c r="J20" s="2"/>
      <c r="K20" s="3"/>
      <c r="L20" s="100"/>
      <c r="M20" s="2"/>
      <c r="N20" s="100"/>
      <c r="O20" s="10"/>
    </row>
    <row r="21" spans="1:15" x14ac:dyDescent="0.2">
      <c r="A21" s="96"/>
      <c r="B21" s="11"/>
      <c r="C21" s="12"/>
      <c r="D21" s="2"/>
      <c r="E21" s="3"/>
      <c r="F21" s="11"/>
      <c r="G21" s="12"/>
      <c r="H21" s="11"/>
      <c r="I21" s="12"/>
      <c r="J21" s="2"/>
      <c r="K21" s="3"/>
      <c r="L21" s="100"/>
      <c r="M21" s="2"/>
      <c r="N21" s="100"/>
      <c r="O21" s="10"/>
    </row>
    <row r="22" spans="1:15" x14ac:dyDescent="0.2">
      <c r="A22" s="96"/>
      <c r="B22" s="11"/>
      <c r="C22" s="12"/>
      <c r="D22" s="2"/>
      <c r="E22" s="3"/>
      <c r="F22" s="11"/>
      <c r="G22" s="12"/>
      <c r="H22" s="11"/>
      <c r="I22" s="12"/>
      <c r="J22" s="2"/>
      <c r="K22" s="3"/>
      <c r="L22" s="100"/>
      <c r="M22" s="2"/>
      <c r="N22" s="100"/>
      <c r="O22" s="10"/>
    </row>
    <row r="23" spans="1:15" x14ac:dyDescent="0.2">
      <c r="A23" s="96"/>
      <c r="B23" s="11"/>
      <c r="C23" s="12"/>
      <c r="D23" s="2"/>
      <c r="E23" s="3"/>
      <c r="F23" s="11"/>
      <c r="G23" s="12"/>
      <c r="H23" s="11"/>
      <c r="I23" s="12"/>
      <c r="J23" s="2"/>
      <c r="K23" s="3"/>
      <c r="L23" s="100"/>
      <c r="M23" s="2"/>
      <c r="N23" s="100"/>
      <c r="O23" s="10"/>
    </row>
    <row r="24" spans="1:15" x14ac:dyDescent="0.2">
      <c r="A24" s="96"/>
      <c r="B24" s="11"/>
      <c r="C24" s="12"/>
      <c r="D24" s="2"/>
      <c r="E24" s="3"/>
      <c r="F24" s="11"/>
      <c r="G24" s="12"/>
      <c r="H24" s="11"/>
      <c r="I24" s="12"/>
      <c r="J24" s="2"/>
      <c r="K24" s="3"/>
      <c r="L24" s="100"/>
      <c r="M24" s="2"/>
      <c r="N24" s="100"/>
      <c r="O24" s="10"/>
    </row>
    <row r="25" spans="1:15" x14ac:dyDescent="0.2">
      <c r="A25" s="96"/>
      <c r="B25" s="11"/>
      <c r="C25" s="12"/>
      <c r="D25" s="2"/>
      <c r="E25" s="3"/>
      <c r="F25" s="11"/>
      <c r="G25" s="12"/>
      <c r="H25" s="11"/>
      <c r="I25" s="12"/>
      <c r="J25" s="2"/>
      <c r="K25" s="3"/>
      <c r="L25" s="100"/>
      <c r="M25" s="2"/>
      <c r="N25" s="100"/>
      <c r="O25" s="10"/>
    </row>
    <row r="26" spans="1:15" x14ac:dyDescent="0.2">
      <c r="A26" s="96"/>
      <c r="B26" s="11"/>
      <c r="C26" s="12"/>
      <c r="D26" s="2"/>
      <c r="E26" s="3"/>
      <c r="F26" s="11"/>
      <c r="G26" s="12"/>
      <c r="H26" s="11"/>
      <c r="I26" s="12"/>
      <c r="J26" s="2"/>
      <c r="K26" s="3"/>
      <c r="L26" s="100"/>
      <c r="M26" s="2"/>
      <c r="N26" s="100"/>
      <c r="O26" s="10"/>
    </row>
    <row r="27" spans="1:15" x14ac:dyDescent="0.2">
      <c r="A27" s="96"/>
      <c r="B27" s="11"/>
      <c r="C27" s="12"/>
      <c r="D27" s="2"/>
      <c r="E27" s="3"/>
      <c r="F27" s="11"/>
      <c r="G27" s="12"/>
      <c r="H27" s="11"/>
      <c r="I27" s="12"/>
      <c r="J27" s="2"/>
      <c r="K27" s="3"/>
      <c r="L27" s="100"/>
      <c r="M27" s="2"/>
      <c r="N27" s="100"/>
      <c r="O27" s="10"/>
    </row>
    <row r="28" spans="1:15" x14ac:dyDescent="0.2">
      <c r="A28" s="97"/>
      <c r="B28" s="18"/>
      <c r="C28" s="19"/>
      <c r="D28" s="17"/>
      <c r="E28" s="54"/>
      <c r="F28" s="18"/>
      <c r="G28" s="19"/>
      <c r="H28" s="18"/>
      <c r="I28" s="19"/>
      <c r="J28" s="17"/>
      <c r="K28" s="54"/>
      <c r="L28" s="103"/>
      <c r="M28" s="17"/>
      <c r="N28" s="103"/>
      <c r="O28" s="188"/>
    </row>
    <row r="29" spans="1:15" x14ac:dyDescent="0.2">
      <c r="A29" s="98"/>
      <c r="B29" s="25"/>
      <c r="C29" s="25"/>
      <c r="D29" s="25"/>
      <c r="E29" s="25"/>
      <c r="F29" s="25"/>
      <c r="G29" s="25"/>
      <c r="H29" s="25"/>
      <c r="I29" s="25"/>
      <c r="J29" s="25"/>
      <c r="K29" s="25"/>
      <c r="L29" s="25"/>
      <c r="M29" s="25"/>
      <c r="N29" s="25"/>
      <c r="O29" s="209" t="s">
        <v>10</v>
      </c>
    </row>
    <row r="31" spans="1:15" x14ac:dyDescent="0.2">
      <c r="A31" s="94"/>
      <c r="B31" s="148"/>
      <c r="C31" s="148"/>
      <c r="D31" s="148"/>
      <c r="E31" s="148"/>
      <c r="F31" s="148"/>
      <c r="G31" s="148"/>
      <c r="H31" s="148"/>
    </row>
  </sheetData>
  <mergeCells count="10">
    <mergeCell ref="A7:A10"/>
    <mergeCell ref="B7:E7"/>
    <mergeCell ref="F7:G8"/>
    <mergeCell ref="H7:K7"/>
    <mergeCell ref="L7:M8"/>
    <mergeCell ref="N7:O8"/>
    <mergeCell ref="B8:C8"/>
    <mergeCell ref="D8:E8"/>
    <mergeCell ref="H8:I8"/>
    <mergeCell ref="J8:K8"/>
  </mergeCells>
  <pageMargins left="0.70866141732283472" right="0.70866141732283472" top="0.78740157480314965" bottom="0.78740157480314965" header="0.31496062992125984" footer="0.31496062992125984"/>
  <pageSetup paperSize="9" scale="81"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32"/>
  <dimension ref="A1:T364"/>
  <sheetViews>
    <sheetView showGridLines="0" zoomScaleNormal="100" zoomScaleSheetLayoutView="90" workbookViewId="0"/>
  </sheetViews>
  <sheetFormatPr baseColWidth="10" defaultRowHeight="14.25" x14ac:dyDescent="0.2"/>
  <cols>
    <col min="1" max="1" width="28.875" style="254" customWidth="1"/>
    <col min="2" max="15" width="5.625" style="254" customWidth="1"/>
    <col min="16" max="16384" width="11" style="254"/>
  </cols>
  <sheetData>
    <row r="1" spans="1:20" ht="35.25" customHeight="1" x14ac:dyDescent="0.2">
      <c r="A1" s="256"/>
      <c r="B1" s="256"/>
      <c r="C1" s="256"/>
      <c r="D1" s="324"/>
      <c r="E1" s="274"/>
      <c r="F1" s="274"/>
      <c r="G1" s="274"/>
      <c r="H1" s="274"/>
      <c r="I1" s="292"/>
      <c r="J1" s="324"/>
      <c r="K1" s="324"/>
      <c r="L1" s="324"/>
      <c r="M1" s="324"/>
      <c r="N1" s="324"/>
      <c r="O1" s="308" t="str">
        <f>Impressum!$B$6</f>
        <v>Der Ausbildungsmarkt</v>
      </c>
    </row>
    <row r="2" spans="1:20" ht="10.9" customHeight="1" x14ac:dyDescent="0.2">
      <c r="A2" s="257"/>
      <c r="B2" s="257"/>
      <c r="C2" s="257"/>
      <c r="D2" s="257"/>
      <c r="E2" s="257"/>
      <c r="F2" s="257"/>
      <c r="G2" s="257"/>
      <c r="H2" s="257"/>
      <c r="I2" s="267"/>
      <c r="J2" s="317"/>
      <c r="K2" s="317"/>
      <c r="L2" s="317"/>
      <c r="M2" s="317"/>
      <c r="N2" s="317"/>
      <c r="O2" s="317"/>
    </row>
    <row r="3" spans="1:20" ht="19.899999999999999" customHeight="1" x14ac:dyDescent="0.2">
      <c r="A3" s="276" t="s">
        <v>334</v>
      </c>
      <c r="B3" s="276"/>
      <c r="C3" s="276"/>
      <c r="D3" s="276"/>
      <c r="E3" s="276"/>
      <c r="F3" s="276"/>
      <c r="G3" s="276"/>
      <c r="H3" s="276"/>
      <c r="I3" s="276"/>
      <c r="J3" s="276"/>
      <c r="K3" s="276"/>
      <c r="L3" s="276"/>
      <c r="M3" s="276"/>
      <c r="N3" s="276"/>
      <c r="O3" s="276"/>
    </row>
    <row r="4" spans="1:20" ht="10.9" customHeight="1" x14ac:dyDescent="0.2">
      <c r="A4" s="310" t="str">
        <f>Impressum!$B$8</f>
        <v>Agentur für Arbeit Bonn</v>
      </c>
      <c r="B4" s="310"/>
      <c r="C4" s="310"/>
      <c r="D4" s="310"/>
      <c r="E4" s="310"/>
      <c r="F4" s="310"/>
      <c r="G4" s="310"/>
      <c r="H4" s="310"/>
      <c r="I4" s="310"/>
      <c r="J4" s="310"/>
      <c r="K4" s="310"/>
      <c r="L4" s="310"/>
      <c r="M4" s="310"/>
      <c r="N4" s="310"/>
      <c r="O4" s="310"/>
    </row>
    <row r="5" spans="1:20" ht="10.9" customHeight="1" x14ac:dyDescent="0.2">
      <c r="A5" s="258" t="str">
        <f>Impressum!$B$10</f>
        <v>Berichtsjahr 2022/2023, März 2023</v>
      </c>
      <c r="B5" s="311"/>
      <c r="C5" s="265"/>
      <c r="D5" s="265"/>
      <c r="E5" s="265"/>
      <c r="F5" s="265"/>
      <c r="G5" s="265"/>
      <c r="H5" s="265"/>
      <c r="I5" s="265"/>
      <c r="J5" s="265"/>
      <c r="K5" s="265"/>
      <c r="L5" s="265"/>
      <c r="M5" s="265"/>
      <c r="N5" s="265"/>
      <c r="O5" s="269"/>
    </row>
    <row r="6" spans="1:20" ht="10.9" customHeight="1" x14ac:dyDescent="0.2">
      <c r="A6" s="332"/>
      <c r="B6" s="311"/>
      <c r="C6" s="265"/>
      <c r="D6" s="265"/>
      <c r="E6" s="265"/>
      <c r="F6" s="265"/>
      <c r="G6" s="265"/>
      <c r="H6" s="265"/>
      <c r="I6" s="265"/>
      <c r="J6" s="265"/>
      <c r="K6" s="265"/>
      <c r="L6" s="265"/>
      <c r="M6" s="265"/>
      <c r="N6" s="265"/>
      <c r="O6" s="265"/>
    </row>
    <row r="7" spans="1:20" ht="36" customHeight="1" x14ac:dyDescent="0.2">
      <c r="A7" s="653" t="s">
        <v>236</v>
      </c>
      <c r="B7" s="625" t="s">
        <v>85</v>
      </c>
      <c r="C7" s="625"/>
      <c r="D7" s="625"/>
      <c r="E7" s="625"/>
      <c r="F7" s="624" t="s">
        <v>237</v>
      </c>
      <c r="G7" s="626"/>
      <c r="H7" s="681" t="s">
        <v>238</v>
      </c>
      <c r="I7" s="682"/>
      <c r="J7" s="682"/>
      <c r="K7" s="683"/>
      <c r="L7" s="624" t="s">
        <v>275</v>
      </c>
      <c r="M7" s="626"/>
      <c r="N7" s="624" t="s">
        <v>335</v>
      </c>
      <c r="O7" s="626"/>
    </row>
    <row r="8" spans="1:20" ht="36" customHeight="1" x14ac:dyDescent="0.2">
      <c r="A8" s="654"/>
      <c r="B8" s="624" t="s">
        <v>1</v>
      </c>
      <c r="C8" s="625"/>
      <c r="D8" s="624" t="s">
        <v>16</v>
      </c>
      <c r="E8" s="626"/>
      <c r="F8" s="676"/>
      <c r="G8" s="680"/>
      <c r="H8" s="634" t="s">
        <v>1</v>
      </c>
      <c r="I8" s="641"/>
      <c r="J8" s="634" t="s">
        <v>86</v>
      </c>
      <c r="K8" s="641"/>
      <c r="L8" s="634"/>
      <c r="M8" s="641"/>
      <c r="N8" s="634"/>
      <c r="O8" s="641"/>
    </row>
    <row r="9" spans="1:20" ht="32.25" customHeight="1" x14ac:dyDescent="0.2">
      <c r="A9" s="654"/>
      <c r="B9" s="366" t="s">
        <v>6</v>
      </c>
      <c r="C9" s="366" t="s">
        <v>280</v>
      </c>
      <c r="D9" s="366" t="s">
        <v>6</v>
      </c>
      <c r="E9" s="366" t="s">
        <v>280</v>
      </c>
      <c r="F9" s="366" t="s">
        <v>6</v>
      </c>
      <c r="G9" s="366" t="s">
        <v>280</v>
      </c>
      <c r="H9" s="366" t="s">
        <v>6</v>
      </c>
      <c r="I9" s="366" t="s">
        <v>280</v>
      </c>
      <c r="J9" s="366" t="s">
        <v>6</v>
      </c>
      <c r="K9" s="365" t="s">
        <v>280</v>
      </c>
      <c r="L9" s="95" t="s">
        <v>6</v>
      </c>
      <c r="M9" s="198" t="s">
        <v>281</v>
      </c>
      <c r="N9" s="95" t="s">
        <v>6</v>
      </c>
      <c r="O9" s="198" t="s">
        <v>281</v>
      </c>
      <c r="P9" s="367"/>
      <c r="Q9" s="367"/>
      <c r="R9" s="367"/>
      <c r="S9" s="367"/>
      <c r="T9" s="367"/>
    </row>
    <row r="10" spans="1:20" ht="10.9" customHeight="1" x14ac:dyDescent="0.2">
      <c r="A10" s="655"/>
      <c r="B10" s="211">
        <v>1</v>
      </c>
      <c r="C10" s="211">
        <v>2</v>
      </c>
      <c r="D10" s="211">
        <v>3</v>
      </c>
      <c r="E10" s="211">
        <v>4</v>
      </c>
      <c r="F10" s="211">
        <v>5</v>
      </c>
      <c r="G10" s="211">
        <v>6</v>
      </c>
      <c r="H10" s="211">
        <v>7</v>
      </c>
      <c r="I10" s="211">
        <v>8</v>
      </c>
      <c r="J10" s="211">
        <v>9</v>
      </c>
      <c r="K10" s="211">
        <v>10</v>
      </c>
      <c r="L10" s="211">
        <v>11</v>
      </c>
      <c r="M10" s="211">
        <v>12</v>
      </c>
      <c r="N10" s="211">
        <v>13</v>
      </c>
      <c r="O10" s="211">
        <v>14</v>
      </c>
    </row>
    <row r="11" spans="1:20" ht="14.25" customHeight="1" x14ac:dyDescent="0.2">
      <c r="A11" s="368"/>
      <c r="B11" s="369"/>
      <c r="C11" s="370"/>
      <c r="D11" s="371"/>
      <c r="E11" s="372"/>
      <c r="F11" s="369"/>
      <c r="G11" s="370"/>
      <c r="H11" s="369"/>
      <c r="I11" s="370"/>
      <c r="J11" s="371"/>
      <c r="K11" s="372"/>
      <c r="L11" s="369"/>
      <c r="M11" s="373"/>
      <c r="N11" s="371"/>
      <c r="O11" s="373"/>
    </row>
    <row r="12" spans="1:20" ht="14.25" customHeight="1" x14ac:dyDescent="0.2">
      <c r="A12" s="191"/>
      <c r="B12" s="105"/>
      <c r="C12" s="106"/>
      <c r="D12" s="104"/>
      <c r="E12" s="59"/>
      <c r="F12" s="105"/>
      <c r="G12" s="106"/>
      <c r="H12" s="105"/>
      <c r="I12" s="106"/>
      <c r="J12" s="104"/>
      <c r="K12" s="59"/>
      <c r="L12" s="105"/>
      <c r="M12" s="192"/>
      <c r="N12" s="104"/>
      <c r="O12" s="192"/>
    </row>
    <row r="13" spans="1:20" ht="14.25" customHeight="1" x14ac:dyDescent="0.2">
      <c r="A13" s="191"/>
      <c r="B13" s="105"/>
      <c r="C13" s="106"/>
      <c r="D13" s="104"/>
      <c r="E13" s="59"/>
      <c r="F13" s="105"/>
      <c r="G13" s="106"/>
      <c r="H13" s="105"/>
      <c r="I13" s="106"/>
      <c r="J13" s="104"/>
      <c r="K13" s="59"/>
      <c r="L13" s="105"/>
      <c r="M13" s="192"/>
      <c r="N13" s="104"/>
      <c r="O13" s="192"/>
    </row>
    <row r="14" spans="1:20" ht="14.25" customHeight="1" x14ac:dyDescent="0.2">
      <c r="A14" s="191"/>
      <c r="B14" s="105"/>
      <c r="C14" s="106"/>
      <c r="D14" s="104"/>
      <c r="E14" s="59"/>
      <c r="F14" s="105"/>
      <c r="G14" s="106"/>
      <c r="H14" s="105"/>
      <c r="I14" s="106"/>
      <c r="J14" s="104"/>
      <c r="K14" s="59"/>
      <c r="L14" s="105"/>
      <c r="M14" s="192"/>
      <c r="N14" s="104"/>
      <c r="O14" s="192"/>
    </row>
    <row r="15" spans="1:20" ht="14.25" customHeight="1" x14ac:dyDescent="0.2">
      <c r="A15" s="191"/>
      <c r="B15" s="105"/>
      <c r="C15" s="106"/>
      <c r="D15" s="104"/>
      <c r="E15" s="59"/>
      <c r="F15" s="105"/>
      <c r="G15" s="106"/>
      <c r="H15" s="105"/>
      <c r="I15" s="106"/>
      <c r="J15" s="104"/>
      <c r="K15" s="59"/>
      <c r="L15" s="105"/>
      <c r="M15" s="192"/>
      <c r="N15" s="104"/>
      <c r="O15" s="192"/>
    </row>
    <row r="16" spans="1:20" ht="14.25" customHeight="1" x14ac:dyDescent="0.2">
      <c r="A16" s="191"/>
      <c r="B16" s="105"/>
      <c r="C16" s="106"/>
      <c r="D16" s="104"/>
      <c r="E16" s="59"/>
      <c r="F16" s="105"/>
      <c r="G16" s="106"/>
      <c r="H16" s="105"/>
      <c r="I16" s="106"/>
      <c r="J16" s="104"/>
      <c r="K16" s="59"/>
      <c r="L16" s="105"/>
      <c r="M16" s="192"/>
      <c r="N16" s="104"/>
      <c r="O16" s="192"/>
    </row>
    <row r="17" spans="1:15" ht="14.25" customHeight="1" x14ac:dyDescent="0.2">
      <c r="A17" s="191"/>
      <c r="B17" s="105"/>
      <c r="C17" s="106"/>
      <c r="D17" s="104"/>
      <c r="E17" s="59"/>
      <c r="F17" s="105"/>
      <c r="G17" s="106"/>
      <c r="H17" s="105"/>
      <c r="I17" s="106"/>
      <c r="J17" s="104"/>
      <c r="K17" s="59"/>
      <c r="L17" s="105"/>
      <c r="M17" s="192"/>
      <c r="N17" s="104"/>
      <c r="O17" s="192"/>
    </row>
    <row r="18" spans="1:15" ht="14.25" customHeight="1" x14ac:dyDescent="0.2">
      <c r="A18" s="191"/>
      <c r="B18" s="105"/>
      <c r="C18" s="106"/>
      <c r="D18" s="104"/>
      <c r="E18" s="59"/>
      <c r="F18" s="105"/>
      <c r="G18" s="106"/>
      <c r="H18" s="105"/>
      <c r="I18" s="106"/>
      <c r="J18" s="104"/>
      <c r="K18" s="59"/>
      <c r="L18" s="105"/>
      <c r="M18" s="192"/>
      <c r="N18" s="104"/>
      <c r="O18" s="192"/>
    </row>
    <row r="19" spans="1:15" ht="14.25" customHeight="1" x14ac:dyDescent="0.2">
      <c r="A19" s="191"/>
      <c r="B19" s="105"/>
      <c r="C19" s="106"/>
      <c r="D19" s="104"/>
      <c r="E19" s="59"/>
      <c r="F19" s="105"/>
      <c r="G19" s="106"/>
      <c r="H19" s="105"/>
      <c r="I19" s="106"/>
      <c r="J19" s="104"/>
      <c r="K19" s="59"/>
      <c r="L19" s="105"/>
      <c r="M19" s="192"/>
      <c r="N19" s="104"/>
      <c r="O19" s="192"/>
    </row>
    <row r="20" spans="1:15" ht="14.25" customHeight="1" x14ac:dyDescent="0.2">
      <c r="A20" s="191"/>
      <c r="B20" s="105"/>
      <c r="C20" s="106"/>
      <c r="D20" s="104"/>
      <c r="E20" s="59"/>
      <c r="F20" s="105"/>
      <c r="G20" s="106"/>
      <c r="H20" s="105"/>
      <c r="I20" s="106"/>
      <c r="J20" s="104"/>
      <c r="K20" s="59"/>
      <c r="L20" s="105"/>
      <c r="M20" s="192"/>
      <c r="N20" s="104"/>
      <c r="O20" s="192"/>
    </row>
    <row r="21" spans="1:15" ht="14.25" customHeight="1" x14ac:dyDescent="0.2">
      <c r="A21" s="191"/>
      <c r="B21" s="105"/>
      <c r="C21" s="106"/>
      <c r="D21" s="104"/>
      <c r="E21" s="59"/>
      <c r="F21" s="105"/>
      <c r="G21" s="106"/>
      <c r="H21" s="105"/>
      <c r="I21" s="106"/>
      <c r="J21" s="104"/>
      <c r="K21" s="59"/>
      <c r="L21" s="105"/>
      <c r="M21" s="192"/>
      <c r="N21" s="104"/>
      <c r="O21" s="192"/>
    </row>
    <row r="22" spans="1:15" ht="14.25" customHeight="1" x14ac:dyDescent="0.2">
      <c r="A22" s="191"/>
      <c r="B22" s="105"/>
      <c r="C22" s="106"/>
      <c r="D22" s="104"/>
      <c r="E22" s="59"/>
      <c r="F22" s="105"/>
      <c r="G22" s="106"/>
      <c r="H22" s="105"/>
      <c r="I22" s="106"/>
      <c r="J22" s="104"/>
      <c r="K22" s="59"/>
      <c r="L22" s="105"/>
      <c r="M22" s="192"/>
      <c r="N22" s="104"/>
      <c r="O22" s="192"/>
    </row>
    <row r="23" spans="1:15" ht="14.25" customHeight="1" x14ac:dyDescent="0.2">
      <c r="A23" s="191"/>
      <c r="B23" s="105"/>
      <c r="C23" s="106"/>
      <c r="D23" s="104"/>
      <c r="E23" s="59"/>
      <c r="F23" s="105"/>
      <c r="G23" s="106"/>
      <c r="H23" s="105"/>
      <c r="I23" s="106"/>
      <c r="J23" s="104"/>
      <c r="K23" s="59"/>
      <c r="L23" s="105"/>
      <c r="M23" s="192"/>
      <c r="N23" s="104"/>
      <c r="O23" s="192"/>
    </row>
    <row r="24" spans="1:15" ht="14.25" customHeight="1" x14ac:dyDescent="0.2">
      <c r="A24" s="191"/>
      <c r="B24" s="105"/>
      <c r="C24" s="106"/>
      <c r="D24" s="104"/>
      <c r="E24" s="59"/>
      <c r="F24" s="105"/>
      <c r="G24" s="106"/>
      <c r="H24" s="105"/>
      <c r="I24" s="106"/>
      <c r="J24" s="104"/>
      <c r="K24" s="59"/>
      <c r="L24" s="105"/>
      <c r="M24" s="192"/>
      <c r="N24" s="104"/>
      <c r="O24" s="192"/>
    </row>
    <row r="25" spans="1:15" ht="14.25" customHeight="1" x14ac:dyDescent="0.2">
      <c r="A25" s="191"/>
      <c r="B25" s="105"/>
      <c r="C25" s="106"/>
      <c r="D25" s="104"/>
      <c r="E25" s="59"/>
      <c r="F25" s="105"/>
      <c r="G25" s="106"/>
      <c r="H25" s="105"/>
      <c r="I25" s="106"/>
      <c r="J25" s="104"/>
      <c r="K25" s="59"/>
      <c r="L25" s="105"/>
      <c r="M25" s="192"/>
      <c r="N25" s="104"/>
      <c r="O25" s="192"/>
    </row>
    <row r="26" spans="1:15" ht="14.25" customHeight="1" x14ac:dyDescent="0.2">
      <c r="A26" s="191"/>
      <c r="B26" s="105"/>
      <c r="C26" s="106"/>
      <c r="D26" s="104"/>
      <c r="E26" s="59"/>
      <c r="F26" s="105"/>
      <c r="G26" s="106"/>
      <c r="H26" s="105"/>
      <c r="I26" s="106"/>
      <c r="J26" s="104"/>
      <c r="K26" s="59"/>
      <c r="L26" s="105"/>
      <c r="M26" s="192"/>
      <c r="N26" s="104"/>
      <c r="O26" s="192"/>
    </row>
    <row r="27" spans="1:15" ht="14.25" customHeight="1" x14ac:dyDescent="0.2">
      <c r="A27" s="191"/>
      <c r="B27" s="105"/>
      <c r="C27" s="106"/>
      <c r="D27" s="104"/>
      <c r="E27" s="59"/>
      <c r="F27" s="105"/>
      <c r="G27" s="106"/>
      <c r="H27" s="105"/>
      <c r="I27" s="106"/>
      <c r="J27" s="104"/>
      <c r="K27" s="59"/>
      <c r="L27" s="105"/>
      <c r="M27" s="192"/>
      <c r="N27" s="104"/>
      <c r="O27" s="192"/>
    </row>
    <row r="28" spans="1:15" ht="14.25" customHeight="1" x14ac:dyDescent="0.2">
      <c r="A28" s="376"/>
      <c r="B28" s="214"/>
      <c r="C28" s="216"/>
      <c r="D28" s="217"/>
      <c r="E28" s="215"/>
      <c r="F28" s="214"/>
      <c r="G28" s="216"/>
      <c r="H28" s="214"/>
      <c r="I28" s="216"/>
      <c r="J28" s="217"/>
      <c r="K28" s="215"/>
      <c r="L28" s="214"/>
      <c r="M28" s="375"/>
      <c r="N28" s="217"/>
      <c r="O28" s="375"/>
    </row>
    <row r="29" spans="1:15" x14ac:dyDescent="0.2">
      <c r="B29" s="60"/>
      <c r="C29" s="60"/>
      <c r="D29" s="60"/>
      <c r="E29" s="60"/>
      <c r="F29" s="60"/>
      <c r="G29" s="60"/>
      <c r="H29" s="60"/>
      <c r="I29" s="60"/>
      <c r="J29" s="60"/>
      <c r="K29" s="60"/>
      <c r="L29" s="177"/>
      <c r="M29" s="177"/>
      <c r="N29" s="177"/>
      <c r="O29" s="209" t="s">
        <v>10</v>
      </c>
    </row>
    <row r="30" spans="1:15" x14ac:dyDescent="0.2">
      <c r="A30" s="1"/>
      <c r="B30" s="25"/>
      <c r="C30" s="25"/>
      <c r="D30" s="25"/>
      <c r="E30" s="25"/>
      <c r="F30" s="25"/>
      <c r="G30" s="25"/>
      <c r="H30" s="25"/>
      <c r="I30" s="25"/>
      <c r="J30" s="25"/>
      <c r="K30" s="25"/>
      <c r="L30" s="25"/>
      <c r="M30" s="25"/>
      <c r="N30" s="25"/>
      <c r="O30" s="99"/>
    </row>
    <row r="32" spans="1:15" x14ac:dyDescent="0.2">
      <c r="A32" s="93"/>
      <c r="B32" s="93"/>
      <c r="C32" s="93"/>
      <c r="D32" s="93"/>
      <c r="E32" s="93"/>
      <c r="F32" s="93"/>
      <c r="G32" s="93"/>
      <c r="H32" s="93"/>
      <c r="I32" s="93"/>
      <c r="J32" s="93"/>
      <c r="K32" s="93"/>
      <c r="L32" s="93"/>
      <c r="M32" s="93"/>
      <c r="N32" s="93"/>
      <c r="O32" s="93"/>
    </row>
    <row r="33" spans="1:15" x14ac:dyDescent="0.2">
      <c r="A33" s="93"/>
      <c r="B33" s="93"/>
      <c r="C33" s="93"/>
      <c r="D33" s="93"/>
      <c r="E33" s="93"/>
      <c r="F33" s="93"/>
      <c r="G33" s="93"/>
      <c r="H33" s="93"/>
      <c r="I33" s="93"/>
      <c r="J33" s="93"/>
      <c r="K33" s="93"/>
      <c r="L33" s="93"/>
      <c r="M33" s="93"/>
      <c r="N33" s="93"/>
      <c r="O33" s="93"/>
    </row>
    <row r="34" spans="1:15" x14ac:dyDescent="0.2">
      <c r="A34" s="93"/>
      <c r="B34" s="93"/>
      <c r="C34" s="93"/>
      <c r="D34" s="93"/>
      <c r="E34" s="93"/>
      <c r="F34" s="93"/>
      <c r="G34" s="93"/>
      <c r="H34" s="93"/>
      <c r="I34" s="93"/>
      <c r="J34" s="93"/>
      <c r="K34" s="93"/>
      <c r="L34" s="93"/>
      <c r="M34" s="93"/>
      <c r="N34" s="93"/>
      <c r="O34" s="93"/>
    </row>
    <row r="35" spans="1:15" x14ac:dyDescent="0.2">
      <c r="A35" s="93"/>
      <c r="B35" s="93"/>
      <c r="C35" s="93"/>
      <c r="D35" s="93"/>
      <c r="E35" s="93"/>
      <c r="F35" s="93"/>
      <c r="G35" s="93"/>
      <c r="H35" s="93"/>
      <c r="I35" s="93"/>
      <c r="J35" s="93"/>
      <c r="K35" s="93"/>
      <c r="L35" s="93"/>
      <c r="M35" s="93"/>
      <c r="N35" s="93"/>
      <c r="O35" s="93"/>
    </row>
    <row r="36" spans="1:15" x14ac:dyDescent="0.2">
      <c r="A36" s="93"/>
      <c r="B36" s="93"/>
      <c r="C36" s="93"/>
      <c r="D36" s="93"/>
      <c r="E36" s="93"/>
      <c r="F36" s="93"/>
      <c r="G36" s="93"/>
      <c r="H36" s="93"/>
      <c r="I36" s="93"/>
      <c r="J36" s="93"/>
      <c r="K36" s="93"/>
      <c r="L36" s="93"/>
      <c r="M36" s="93"/>
      <c r="N36" s="93"/>
      <c r="O36" s="93"/>
    </row>
    <row r="37" spans="1:15" x14ac:dyDescent="0.2">
      <c r="A37" s="93"/>
      <c r="B37" s="93"/>
      <c r="C37" s="93"/>
      <c r="D37" s="93"/>
      <c r="E37" s="93"/>
      <c r="F37" s="93"/>
      <c r="G37" s="93"/>
      <c r="H37" s="93"/>
      <c r="I37" s="93"/>
      <c r="J37" s="93"/>
      <c r="K37" s="93"/>
      <c r="L37" s="93"/>
      <c r="M37" s="93"/>
      <c r="N37" s="93"/>
      <c r="O37" s="93"/>
    </row>
    <row r="38" spans="1:15" x14ac:dyDescent="0.2">
      <c r="A38" s="93"/>
      <c r="B38" s="93"/>
      <c r="C38" s="93"/>
      <c r="D38" s="93"/>
      <c r="E38" s="93"/>
      <c r="F38" s="93"/>
      <c r="G38" s="93"/>
      <c r="H38" s="93"/>
      <c r="I38" s="93"/>
      <c r="J38" s="93"/>
      <c r="K38" s="93"/>
      <c r="L38" s="93"/>
      <c r="M38" s="93"/>
      <c r="N38" s="93"/>
      <c r="O38" s="93"/>
    </row>
    <row r="39" spans="1:15" x14ac:dyDescent="0.2">
      <c r="A39" s="93"/>
      <c r="B39" s="93"/>
      <c r="C39" s="93"/>
      <c r="D39" s="93"/>
      <c r="E39" s="93"/>
      <c r="F39" s="93"/>
      <c r="G39" s="93"/>
      <c r="H39" s="93"/>
      <c r="I39" s="93"/>
      <c r="J39" s="93"/>
      <c r="K39" s="93"/>
      <c r="L39" s="93"/>
      <c r="M39" s="93"/>
      <c r="N39" s="93"/>
      <c r="O39" s="93"/>
    </row>
    <row r="40" spans="1:15" x14ac:dyDescent="0.2">
      <c r="A40" s="93"/>
      <c r="B40" s="93"/>
      <c r="C40" s="93"/>
      <c r="D40" s="93"/>
      <c r="E40" s="93"/>
      <c r="F40" s="93"/>
      <c r="G40" s="93"/>
      <c r="H40" s="93"/>
      <c r="I40" s="93"/>
      <c r="J40" s="93"/>
      <c r="K40" s="93"/>
      <c r="L40" s="93"/>
      <c r="M40" s="93"/>
      <c r="N40" s="93"/>
      <c r="O40" s="93"/>
    </row>
    <row r="41" spans="1:15" x14ac:dyDescent="0.2">
      <c r="A41" s="93"/>
      <c r="B41" s="93"/>
      <c r="C41" s="93"/>
      <c r="D41" s="93"/>
      <c r="E41" s="93"/>
      <c r="F41" s="93"/>
      <c r="G41" s="93"/>
      <c r="H41" s="93"/>
      <c r="I41" s="93"/>
      <c r="J41" s="93"/>
      <c r="K41" s="93"/>
      <c r="L41" s="93"/>
      <c r="M41" s="93"/>
      <c r="N41" s="93"/>
      <c r="O41" s="93"/>
    </row>
    <row r="42" spans="1:15" x14ac:dyDescent="0.2">
      <c r="A42" s="93"/>
      <c r="B42" s="93"/>
      <c r="C42" s="93"/>
      <c r="D42" s="93"/>
      <c r="E42" s="93"/>
      <c r="F42" s="93"/>
      <c r="G42" s="93"/>
      <c r="H42" s="93"/>
      <c r="I42" s="93"/>
      <c r="J42" s="93"/>
      <c r="K42" s="93"/>
      <c r="L42" s="93"/>
      <c r="M42" s="93"/>
      <c r="N42" s="93"/>
      <c r="O42" s="93"/>
    </row>
    <row r="43" spans="1:15" x14ac:dyDescent="0.2">
      <c r="A43" s="93"/>
      <c r="B43" s="93"/>
      <c r="C43" s="93"/>
      <c r="D43" s="93"/>
      <c r="E43" s="93"/>
      <c r="F43" s="93"/>
      <c r="G43" s="93"/>
      <c r="H43" s="93"/>
      <c r="I43" s="93"/>
      <c r="J43" s="93"/>
      <c r="K43" s="93"/>
      <c r="L43" s="93"/>
      <c r="M43" s="93"/>
      <c r="N43" s="93"/>
      <c r="O43" s="93"/>
    </row>
    <row r="44" spans="1:15" x14ac:dyDescent="0.2">
      <c r="A44" s="93"/>
      <c r="B44" s="93"/>
      <c r="C44" s="93"/>
      <c r="D44" s="93"/>
      <c r="E44" s="93"/>
      <c r="F44" s="93"/>
      <c r="G44" s="93"/>
      <c r="H44" s="93"/>
      <c r="I44" s="93"/>
      <c r="J44" s="93"/>
      <c r="K44" s="93"/>
      <c r="L44" s="93"/>
      <c r="M44" s="93"/>
      <c r="N44" s="93"/>
      <c r="O44" s="93"/>
    </row>
    <row r="45" spans="1:15" x14ac:dyDescent="0.2">
      <c r="A45" s="93"/>
      <c r="B45" s="93"/>
      <c r="C45" s="93"/>
      <c r="D45" s="93"/>
      <c r="E45" s="93"/>
      <c r="F45" s="93"/>
      <c r="G45" s="93"/>
      <c r="H45" s="93"/>
      <c r="I45" s="93"/>
      <c r="J45" s="93"/>
      <c r="K45" s="93"/>
      <c r="L45" s="93"/>
      <c r="M45" s="93"/>
      <c r="N45" s="93"/>
      <c r="O45" s="93"/>
    </row>
    <row r="46" spans="1:15" x14ac:dyDescent="0.2">
      <c r="A46" s="93"/>
      <c r="B46" s="93"/>
      <c r="C46" s="93"/>
      <c r="D46" s="93"/>
      <c r="E46" s="93"/>
      <c r="F46" s="93"/>
      <c r="G46" s="93"/>
      <c r="H46" s="93"/>
      <c r="I46" s="93"/>
      <c r="J46" s="93"/>
      <c r="K46" s="93"/>
      <c r="L46" s="93"/>
      <c r="M46" s="93"/>
      <c r="N46" s="93"/>
      <c r="O46" s="93"/>
    </row>
    <row r="47" spans="1:15" x14ac:dyDescent="0.2">
      <c r="A47" s="93"/>
      <c r="B47" s="93"/>
      <c r="C47" s="93"/>
      <c r="D47" s="93"/>
      <c r="E47" s="93"/>
      <c r="F47" s="93"/>
      <c r="G47" s="93"/>
      <c r="H47" s="93"/>
      <c r="I47" s="93"/>
      <c r="J47" s="93"/>
      <c r="K47" s="93"/>
      <c r="L47" s="93"/>
      <c r="M47" s="93"/>
      <c r="N47" s="93"/>
      <c r="O47" s="93"/>
    </row>
    <row r="48" spans="1:15" x14ac:dyDescent="0.2">
      <c r="A48" s="93"/>
      <c r="B48" s="93"/>
      <c r="C48" s="93"/>
      <c r="D48" s="93"/>
      <c r="E48" s="93"/>
      <c r="F48" s="93"/>
      <c r="G48" s="93"/>
      <c r="H48" s="93"/>
      <c r="I48" s="93"/>
      <c r="J48" s="93"/>
      <c r="K48" s="93"/>
      <c r="L48" s="93"/>
      <c r="M48" s="93"/>
      <c r="N48" s="93"/>
      <c r="O48" s="93"/>
    </row>
    <row r="49" spans="1:15" x14ac:dyDescent="0.2">
      <c r="A49" s="93"/>
      <c r="B49" s="93"/>
      <c r="C49" s="93"/>
      <c r="D49" s="93"/>
      <c r="E49" s="93"/>
      <c r="F49" s="93"/>
      <c r="G49" s="93"/>
      <c r="H49" s="93"/>
      <c r="I49" s="93"/>
      <c r="J49" s="93"/>
      <c r="K49" s="93"/>
      <c r="L49" s="93"/>
      <c r="M49" s="93"/>
      <c r="N49" s="93"/>
      <c r="O49" s="93"/>
    </row>
    <row r="50" spans="1:15" x14ac:dyDescent="0.2">
      <c r="A50" s="93"/>
      <c r="B50" s="93"/>
      <c r="C50" s="93"/>
      <c r="D50" s="93"/>
      <c r="E50" s="93"/>
      <c r="F50" s="93"/>
      <c r="G50" s="93"/>
      <c r="H50" s="93"/>
      <c r="I50" s="93"/>
      <c r="J50" s="93"/>
      <c r="K50" s="93"/>
      <c r="L50" s="93"/>
      <c r="M50" s="93"/>
      <c r="N50" s="93"/>
      <c r="O50" s="93"/>
    </row>
    <row r="51" spans="1:15" x14ac:dyDescent="0.2">
      <c r="A51" s="93"/>
      <c r="B51" s="93"/>
      <c r="C51" s="93"/>
      <c r="D51" s="93"/>
      <c r="E51" s="93"/>
      <c r="F51" s="93"/>
      <c r="G51" s="93"/>
      <c r="H51" s="93"/>
      <c r="I51" s="93"/>
      <c r="J51" s="93"/>
      <c r="K51" s="93"/>
      <c r="L51" s="93"/>
      <c r="M51" s="93"/>
      <c r="N51" s="93"/>
      <c r="O51" s="93"/>
    </row>
    <row r="52" spans="1:15" x14ac:dyDescent="0.2">
      <c r="A52" s="93"/>
      <c r="B52" s="93"/>
      <c r="C52" s="93"/>
      <c r="D52" s="93"/>
      <c r="E52" s="93"/>
      <c r="F52" s="93"/>
      <c r="G52" s="93"/>
      <c r="H52" s="93"/>
      <c r="I52" s="93"/>
      <c r="J52" s="93"/>
      <c r="K52" s="93"/>
      <c r="L52" s="93"/>
      <c r="M52" s="93"/>
      <c r="N52" s="93"/>
      <c r="O52" s="93"/>
    </row>
    <row r="53" spans="1:15" x14ac:dyDescent="0.2">
      <c r="A53" s="93"/>
      <c r="B53" s="93"/>
      <c r="C53" s="93"/>
      <c r="D53" s="93"/>
      <c r="E53" s="93"/>
      <c r="F53" s="93"/>
      <c r="G53" s="93"/>
      <c r="H53" s="93"/>
      <c r="I53" s="93"/>
      <c r="J53" s="93"/>
      <c r="K53" s="93"/>
      <c r="L53" s="93"/>
      <c r="M53" s="93"/>
      <c r="N53" s="93"/>
      <c r="O53" s="93"/>
    </row>
    <row r="54" spans="1:15" x14ac:dyDescent="0.2">
      <c r="A54" s="93"/>
      <c r="B54" s="93"/>
      <c r="C54" s="93"/>
      <c r="D54" s="93"/>
      <c r="E54" s="93"/>
      <c r="F54" s="93"/>
      <c r="G54" s="93"/>
      <c r="H54" s="93"/>
      <c r="I54" s="93"/>
      <c r="J54" s="93"/>
      <c r="K54" s="93"/>
      <c r="L54" s="93"/>
      <c r="M54" s="93"/>
      <c r="N54" s="93"/>
      <c r="O54" s="93"/>
    </row>
    <row r="55" spans="1:15" x14ac:dyDescent="0.2">
      <c r="A55" s="93"/>
      <c r="B55" s="93"/>
      <c r="C55" s="93"/>
      <c r="D55" s="93"/>
      <c r="E55" s="93"/>
      <c r="F55" s="93"/>
      <c r="G55" s="93"/>
      <c r="H55" s="93"/>
      <c r="I55" s="93"/>
      <c r="J55" s="93"/>
      <c r="K55" s="93"/>
      <c r="L55" s="93"/>
      <c r="M55" s="93"/>
      <c r="N55" s="93"/>
      <c r="O55" s="93"/>
    </row>
    <row r="56" spans="1:15" x14ac:dyDescent="0.2">
      <c r="A56" s="93"/>
      <c r="B56" s="93"/>
      <c r="C56" s="93"/>
      <c r="D56" s="93"/>
      <c r="E56" s="93"/>
      <c r="F56" s="93"/>
      <c r="G56" s="93"/>
      <c r="H56" s="93"/>
      <c r="I56" s="93"/>
      <c r="J56" s="93"/>
      <c r="K56" s="93"/>
      <c r="L56" s="93"/>
      <c r="M56" s="93"/>
      <c r="N56" s="93"/>
      <c r="O56" s="93"/>
    </row>
    <row r="57" spans="1:15" x14ac:dyDescent="0.2">
      <c r="A57" s="93"/>
      <c r="B57" s="93"/>
      <c r="C57" s="93"/>
      <c r="D57" s="93"/>
      <c r="E57" s="93"/>
      <c r="F57" s="93"/>
      <c r="G57" s="93"/>
      <c r="H57" s="93"/>
      <c r="I57" s="93"/>
      <c r="J57" s="93"/>
      <c r="K57" s="93"/>
      <c r="L57" s="93"/>
      <c r="M57" s="93"/>
      <c r="N57" s="93"/>
      <c r="O57" s="93"/>
    </row>
    <row r="58" spans="1:15" x14ac:dyDescent="0.2">
      <c r="A58" s="93"/>
      <c r="B58" s="93"/>
      <c r="C58" s="93"/>
      <c r="D58" s="93"/>
      <c r="E58" s="93"/>
      <c r="F58" s="93"/>
      <c r="G58" s="93"/>
      <c r="H58" s="93"/>
      <c r="I58" s="93"/>
      <c r="J58" s="93"/>
      <c r="K58" s="93"/>
      <c r="L58" s="93"/>
      <c r="M58" s="93"/>
      <c r="N58" s="93"/>
      <c r="O58" s="93"/>
    </row>
    <row r="59" spans="1:15" x14ac:dyDescent="0.2">
      <c r="A59" s="93"/>
      <c r="B59" s="93"/>
      <c r="C59" s="93"/>
      <c r="D59" s="93"/>
      <c r="E59" s="93"/>
      <c r="F59" s="93"/>
      <c r="G59" s="93"/>
      <c r="H59" s="93"/>
      <c r="I59" s="93"/>
      <c r="J59" s="93"/>
      <c r="K59" s="93"/>
      <c r="L59" s="93"/>
      <c r="M59" s="93"/>
      <c r="N59" s="93"/>
      <c r="O59" s="93"/>
    </row>
    <row r="60" spans="1:15" x14ac:dyDescent="0.2">
      <c r="A60" s="93"/>
      <c r="B60" s="93"/>
      <c r="C60" s="93"/>
      <c r="D60" s="93"/>
      <c r="E60" s="93"/>
      <c r="F60" s="93"/>
      <c r="G60" s="93"/>
      <c r="H60" s="93"/>
      <c r="I60" s="93"/>
      <c r="J60" s="93"/>
      <c r="K60" s="93"/>
      <c r="L60" s="93"/>
      <c r="M60" s="93"/>
      <c r="N60" s="93"/>
      <c r="O60" s="93"/>
    </row>
    <row r="61" spans="1:15" x14ac:dyDescent="0.2">
      <c r="A61" s="93"/>
      <c r="B61" s="93"/>
      <c r="C61" s="93"/>
      <c r="D61" s="93"/>
      <c r="E61" s="93"/>
      <c r="F61" s="93"/>
      <c r="G61" s="93"/>
      <c r="H61" s="93"/>
      <c r="I61" s="93"/>
      <c r="J61" s="93"/>
      <c r="K61" s="93"/>
      <c r="L61" s="93"/>
      <c r="M61" s="93"/>
      <c r="N61" s="93"/>
      <c r="O61" s="93"/>
    </row>
    <row r="62" spans="1:15" x14ac:dyDescent="0.2">
      <c r="A62" s="93"/>
      <c r="B62" s="93"/>
      <c r="C62" s="93"/>
      <c r="D62" s="93"/>
      <c r="E62" s="93"/>
      <c r="F62" s="93"/>
      <c r="G62" s="93"/>
      <c r="H62" s="93"/>
      <c r="I62" s="93"/>
      <c r="J62" s="93"/>
      <c r="K62" s="93"/>
      <c r="L62" s="93"/>
      <c r="M62" s="93"/>
      <c r="N62" s="93"/>
      <c r="O62" s="93"/>
    </row>
    <row r="63" spans="1:15" x14ac:dyDescent="0.2">
      <c r="A63" s="93"/>
      <c r="B63" s="93"/>
      <c r="C63" s="93"/>
      <c r="D63" s="93"/>
      <c r="E63" s="93"/>
      <c r="F63" s="93"/>
      <c r="G63" s="93"/>
      <c r="H63" s="93"/>
      <c r="I63" s="93"/>
      <c r="J63" s="93"/>
      <c r="K63" s="93"/>
      <c r="L63" s="93"/>
      <c r="M63" s="93"/>
      <c r="N63" s="93"/>
      <c r="O63" s="93"/>
    </row>
    <row r="64" spans="1:15" x14ac:dyDescent="0.2">
      <c r="A64" s="93"/>
      <c r="B64" s="93"/>
      <c r="C64" s="93"/>
      <c r="D64" s="93"/>
      <c r="E64" s="93"/>
      <c r="F64" s="93"/>
      <c r="G64" s="93"/>
      <c r="H64" s="93"/>
      <c r="I64" s="93"/>
      <c r="J64" s="93"/>
      <c r="K64" s="93"/>
      <c r="L64" s="93"/>
      <c r="M64" s="93"/>
      <c r="N64" s="93"/>
      <c r="O64" s="93"/>
    </row>
    <row r="65" spans="1:15" x14ac:dyDescent="0.2">
      <c r="A65" s="93"/>
      <c r="B65" s="93"/>
      <c r="C65" s="93"/>
      <c r="D65" s="93"/>
      <c r="E65" s="93"/>
      <c r="F65" s="93"/>
      <c r="G65" s="93"/>
      <c r="H65" s="93"/>
      <c r="I65" s="93"/>
      <c r="J65" s="93"/>
      <c r="K65" s="93"/>
      <c r="L65" s="93"/>
      <c r="M65" s="93"/>
      <c r="N65" s="93"/>
      <c r="O65" s="93"/>
    </row>
    <row r="66" spans="1:15" x14ac:dyDescent="0.2">
      <c r="A66" s="93"/>
      <c r="B66" s="93"/>
      <c r="C66" s="93"/>
      <c r="D66" s="93"/>
      <c r="E66" s="93"/>
      <c r="F66" s="93"/>
      <c r="G66" s="93"/>
      <c r="H66" s="93"/>
      <c r="I66" s="93"/>
      <c r="J66" s="93"/>
      <c r="K66" s="93"/>
      <c r="L66" s="93"/>
      <c r="M66" s="93"/>
      <c r="N66" s="93"/>
      <c r="O66" s="93"/>
    </row>
    <row r="67" spans="1:15" x14ac:dyDescent="0.2">
      <c r="A67" s="93"/>
      <c r="B67" s="93"/>
      <c r="C67" s="93"/>
      <c r="D67" s="93"/>
      <c r="E67" s="93"/>
      <c r="F67" s="93"/>
      <c r="G67" s="93"/>
      <c r="H67" s="93"/>
      <c r="I67" s="93"/>
      <c r="J67" s="93"/>
      <c r="K67" s="93"/>
      <c r="L67" s="93"/>
      <c r="M67" s="93"/>
      <c r="N67" s="93"/>
      <c r="O67" s="93"/>
    </row>
    <row r="68" spans="1:15" x14ac:dyDescent="0.2">
      <c r="A68" s="93"/>
      <c r="B68" s="93"/>
      <c r="C68" s="93"/>
      <c r="D68" s="93"/>
      <c r="E68" s="93"/>
      <c r="F68" s="93"/>
      <c r="G68" s="93"/>
      <c r="H68" s="93"/>
      <c r="I68" s="93"/>
      <c r="J68" s="93"/>
      <c r="K68" s="93"/>
      <c r="L68" s="93"/>
      <c r="M68" s="93"/>
      <c r="N68" s="93"/>
      <c r="O68" s="93"/>
    </row>
    <row r="69" spans="1:15" x14ac:dyDescent="0.2">
      <c r="A69" s="93"/>
      <c r="B69" s="93"/>
      <c r="C69" s="93"/>
      <c r="D69" s="93"/>
      <c r="E69" s="93"/>
      <c r="F69" s="93"/>
      <c r="G69" s="93"/>
      <c r="H69" s="93"/>
      <c r="I69" s="93"/>
      <c r="J69" s="93"/>
      <c r="K69" s="93"/>
      <c r="L69" s="93"/>
      <c r="M69" s="93"/>
      <c r="N69" s="93"/>
      <c r="O69" s="93"/>
    </row>
    <row r="70" spans="1:15" x14ac:dyDescent="0.2">
      <c r="A70" s="93"/>
      <c r="B70" s="93"/>
      <c r="C70" s="93"/>
      <c r="D70" s="93"/>
      <c r="E70" s="93"/>
      <c r="F70" s="93"/>
      <c r="G70" s="93"/>
      <c r="H70" s="93"/>
      <c r="I70" s="93"/>
      <c r="J70" s="93"/>
      <c r="K70" s="93"/>
      <c r="L70" s="93"/>
      <c r="M70" s="93"/>
      <c r="N70" s="93"/>
      <c r="O70" s="93"/>
    </row>
    <row r="71" spans="1:15" x14ac:dyDescent="0.2">
      <c r="A71" s="93"/>
      <c r="B71" s="93"/>
      <c r="C71" s="93"/>
      <c r="D71" s="93"/>
      <c r="E71" s="93"/>
      <c r="F71" s="93"/>
      <c r="G71" s="93"/>
      <c r="H71" s="93"/>
      <c r="I71" s="93"/>
      <c r="J71" s="93"/>
      <c r="K71" s="93"/>
      <c r="L71" s="93"/>
      <c r="M71" s="93"/>
      <c r="N71" s="93"/>
      <c r="O71" s="93"/>
    </row>
    <row r="72" spans="1:15" x14ac:dyDescent="0.2">
      <c r="A72" s="93"/>
      <c r="B72" s="93"/>
      <c r="C72" s="93"/>
      <c r="D72" s="93"/>
      <c r="E72" s="93"/>
      <c r="F72" s="93"/>
      <c r="G72" s="93"/>
      <c r="H72" s="93"/>
      <c r="I72" s="93"/>
      <c r="J72" s="93"/>
      <c r="K72" s="93"/>
      <c r="L72" s="93"/>
      <c r="M72" s="93"/>
      <c r="N72" s="93"/>
      <c r="O72" s="93"/>
    </row>
    <row r="73" spans="1:15" x14ac:dyDescent="0.2">
      <c r="A73" s="93"/>
      <c r="B73" s="93"/>
      <c r="C73" s="93"/>
      <c r="D73" s="93"/>
      <c r="E73" s="93"/>
      <c r="F73" s="93"/>
      <c r="G73" s="93"/>
      <c r="H73" s="93"/>
      <c r="I73" s="93"/>
      <c r="J73" s="93"/>
      <c r="K73" s="93"/>
      <c r="L73" s="93"/>
      <c r="M73" s="93"/>
      <c r="N73" s="93"/>
      <c r="O73" s="93"/>
    </row>
    <row r="74" spans="1:15" x14ac:dyDescent="0.2">
      <c r="A74" s="93"/>
      <c r="B74" s="93"/>
      <c r="C74" s="93"/>
      <c r="D74" s="93"/>
      <c r="E74" s="93"/>
      <c r="F74" s="93"/>
      <c r="G74" s="93"/>
      <c r="H74" s="93"/>
      <c r="I74" s="93"/>
      <c r="J74" s="93"/>
      <c r="K74" s="93"/>
      <c r="L74" s="93"/>
      <c r="M74" s="93"/>
      <c r="N74" s="93"/>
      <c r="O74" s="93"/>
    </row>
    <row r="75" spans="1:15" x14ac:dyDescent="0.2">
      <c r="A75" s="93"/>
      <c r="B75" s="93"/>
      <c r="C75" s="93"/>
      <c r="D75" s="93"/>
      <c r="E75" s="93"/>
      <c r="F75" s="93"/>
      <c r="G75" s="93"/>
      <c r="H75" s="93"/>
      <c r="I75" s="93"/>
      <c r="J75" s="93"/>
      <c r="K75" s="93"/>
      <c r="L75" s="93"/>
      <c r="M75" s="93"/>
      <c r="N75" s="93"/>
      <c r="O75" s="93"/>
    </row>
    <row r="76" spans="1:15" x14ac:dyDescent="0.2">
      <c r="A76" s="93"/>
      <c r="B76" s="93"/>
      <c r="C76" s="93"/>
      <c r="D76" s="93"/>
      <c r="E76" s="93"/>
      <c r="F76" s="93"/>
      <c r="G76" s="93"/>
      <c r="H76" s="93"/>
      <c r="I76" s="93"/>
      <c r="J76" s="93"/>
      <c r="K76" s="93"/>
      <c r="L76" s="93"/>
      <c r="M76" s="93"/>
      <c r="N76" s="93"/>
      <c r="O76" s="93"/>
    </row>
    <row r="77" spans="1:15" x14ac:dyDescent="0.2">
      <c r="A77" s="93"/>
      <c r="B77" s="93"/>
      <c r="C77" s="93"/>
      <c r="D77" s="93"/>
      <c r="E77" s="93"/>
      <c r="F77" s="93"/>
      <c r="G77" s="93"/>
      <c r="H77" s="93"/>
      <c r="I77" s="93"/>
      <c r="J77" s="93"/>
      <c r="K77" s="93"/>
      <c r="L77" s="93"/>
      <c r="M77" s="93"/>
      <c r="N77" s="93"/>
      <c r="O77" s="93"/>
    </row>
    <row r="78" spans="1:15" x14ac:dyDescent="0.2">
      <c r="A78" s="93"/>
      <c r="B78" s="93"/>
      <c r="C78" s="93"/>
      <c r="D78" s="93"/>
      <c r="E78" s="93"/>
      <c r="F78" s="93"/>
      <c r="G78" s="93"/>
      <c r="H78" s="93"/>
      <c r="I78" s="93"/>
      <c r="J78" s="93"/>
      <c r="K78" s="93"/>
      <c r="L78" s="93"/>
      <c r="M78" s="93"/>
      <c r="N78" s="93"/>
      <c r="O78" s="93"/>
    </row>
    <row r="79" spans="1:15" x14ac:dyDescent="0.2">
      <c r="A79" s="93"/>
      <c r="B79" s="93"/>
      <c r="C79" s="93"/>
      <c r="D79" s="93"/>
      <c r="E79" s="93"/>
      <c r="F79" s="93"/>
      <c r="G79" s="93"/>
      <c r="H79" s="93"/>
      <c r="I79" s="93"/>
      <c r="J79" s="93"/>
      <c r="K79" s="93"/>
      <c r="L79" s="93"/>
      <c r="M79" s="93"/>
      <c r="N79" s="93"/>
      <c r="O79" s="93"/>
    </row>
    <row r="80" spans="1:15" x14ac:dyDescent="0.2">
      <c r="A80" s="93"/>
      <c r="B80" s="93"/>
      <c r="C80" s="93"/>
      <c r="D80" s="93"/>
      <c r="E80" s="93"/>
      <c r="F80" s="93"/>
      <c r="G80" s="93"/>
      <c r="H80" s="93"/>
      <c r="I80" s="93"/>
      <c r="J80" s="93"/>
      <c r="K80" s="93"/>
      <c r="L80" s="93"/>
      <c r="M80" s="93"/>
      <c r="N80" s="93"/>
      <c r="O80" s="93"/>
    </row>
    <row r="81" spans="1:15" x14ac:dyDescent="0.2">
      <c r="A81" s="93"/>
      <c r="B81" s="93"/>
      <c r="C81" s="93"/>
      <c r="D81" s="93"/>
      <c r="E81" s="93"/>
      <c r="F81" s="93"/>
      <c r="G81" s="93"/>
      <c r="H81" s="93"/>
      <c r="I81" s="93"/>
      <c r="J81" s="93"/>
      <c r="K81" s="93"/>
      <c r="L81" s="93"/>
      <c r="M81" s="93"/>
      <c r="N81" s="93"/>
      <c r="O81" s="93"/>
    </row>
    <row r="82" spans="1:15" x14ac:dyDescent="0.2">
      <c r="A82" s="93"/>
      <c r="B82" s="93"/>
      <c r="C82" s="93"/>
      <c r="D82" s="93"/>
      <c r="E82" s="93"/>
      <c r="F82" s="93"/>
      <c r="G82" s="93"/>
      <c r="H82" s="93"/>
      <c r="I82" s="93"/>
      <c r="J82" s="93"/>
      <c r="K82" s="93"/>
      <c r="L82" s="93"/>
      <c r="M82" s="93"/>
      <c r="N82" s="93"/>
      <c r="O82" s="93"/>
    </row>
    <row r="83" spans="1:15" x14ac:dyDescent="0.2">
      <c r="A83" s="93"/>
      <c r="B83" s="93"/>
      <c r="C83" s="93"/>
      <c r="D83" s="93"/>
      <c r="E83" s="93"/>
      <c r="F83" s="93"/>
      <c r="G83" s="93"/>
      <c r="H83" s="93"/>
      <c r="I83" s="93"/>
      <c r="J83" s="93"/>
      <c r="K83" s="93"/>
      <c r="L83" s="93"/>
      <c r="M83" s="93"/>
      <c r="N83" s="93"/>
      <c r="O83" s="93"/>
    </row>
    <row r="84" spans="1:15" x14ac:dyDescent="0.2">
      <c r="A84" s="93"/>
      <c r="B84" s="93"/>
      <c r="C84" s="93"/>
      <c r="D84" s="93"/>
      <c r="E84" s="93"/>
      <c r="F84" s="93"/>
      <c r="G84" s="93"/>
      <c r="H84" s="93"/>
      <c r="I84" s="93"/>
      <c r="J84" s="93"/>
      <c r="K84" s="93"/>
      <c r="L84" s="93"/>
      <c r="M84" s="93"/>
      <c r="N84" s="93"/>
      <c r="O84" s="93"/>
    </row>
    <row r="85" spans="1:15" x14ac:dyDescent="0.2">
      <c r="A85" s="93"/>
      <c r="B85" s="93"/>
      <c r="C85" s="93"/>
      <c r="D85" s="93"/>
      <c r="E85" s="93"/>
      <c r="F85" s="93"/>
      <c r="G85" s="93"/>
      <c r="H85" s="93"/>
      <c r="I85" s="93"/>
      <c r="J85" s="93"/>
      <c r="K85" s="93"/>
      <c r="L85" s="93"/>
      <c r="M85" s="93"/>
      <c r="N85" s="93"/>
      <c r="O85" s="93"/>
    </row>
    <row r="86" spans="1:15" x14ac:dyDescent="0.2">
      <c r="A86" s="93"/>
      <c r="B86" s="93"/>
      <c r="C86" s="93"/>
      <c r="D86" s="93"/>
      <c r="E86" s="93"/>
      <c r="F86" s="93"/>
      <c r="G86" s="93"/>
      <c r="H86" s="93"/>
      <c r="I86" s="93"/>
      <c r="J86" s="93"/>
      <c r="K86" s="93"/>
      <c r="L86" s="93"/>
      <c r="M86" s="93"/>
      <c r="N86" s="93"/>
      <c r="O86" s="93"/>
    </row>
    <row r="87" spans="1:15" x14ac:dyDescent="0.2">
      <c r="A87" s="93"/>
      <c r="B87" s="93"/>
      <c r="C87" s="93"/>
      <c r="D87" s="93"/>
      <c r="E87" s="93"/>
      <c r="F87" s="93"/>
      <c r="G87" s="93"/>
      <c r="H87" s="93"/>
      <c r="I87" s="93"/>
      <c r="J87" s="93"/>
      <c r="K87" s="93"/>
      <c r="L87" s="93"/>
      <c r="M87" s="93"/>
      <c r="N87" s="93"/>
      <c r="O87" s="93"/>
    </row>
    <row r="88" spans="1:15" x14ac:dyDescent="0.2">
      <c r="A88" s="93"/>
      <c r="B88" s="93"/>
      <c r="C88" s="93"/>
      <c r="D88" s="93"/>
      <c r="E88" s="93"/>
      <c r="F88" s="93"/>
      <c r="G88" s="93"/>
      <c r="H88" s="93"/>
      <c r="I88" s="93"/>
      <c r="J88" s="93"/>
      <c r="K88" s="93"/>
      <c r="L88" s="93"/>
      <c r="M88" s="93"/>
      <c r="N88" s="93"/>
      <c r="O88" s="93"/>
    </row>
    <row r="89" spans="1:15" x14ac:dyDescent="0.2">
      <c r="A89" s="93"/>
      <c r="B89" s="93"/>
      <c r="C89" s="93"/>
      <c r="D89" s="93"/>
      <c r="E89" s="93"/>
      <c r="F89" s="93"/>
      <c r="G89" s="93"/>
      <c r="H89" s="93"/>
      <c r="I89" s="93"/>
      <c r="J89" s="93"/>
      <c r="K89" s="93"/>
      <c r="L89" s="93"/>
      <c r="M89" s="93"/>
      <c r="N89" s="93"/>
      <c r="O89" s="93"/>
    </row>
    <row r="90" spans="1:15" x14ac:dyDescent="0.2">
      <c r="A90" s="93"/>
      <c r="B90" s="93"/>
      <c r="C90" s="93"/>
      <c r="D90" s="93"/>
      <c r="E90" s="93"/>
      <c r="F90" s="93"/>
      <c r="G90" s="93"/>
      <c r="H90" s="93"/>
      <c r="I90" s="93"/>
      <c r="J90" s="93"/>
      <c r="K90" s="93"/>
      <c r="L90" s="93"/>
      <c r="M90" s="93"/>
      <c r="N90" s="93"/>
      <c r="O90" s="93"/>
    </row>
    <row r="91" spans="1:15" x14ac:dyDescent="0.2">
      <c r="A91" s="93"/>
      <c r="B91" s="93"/>
      <c r="C91" s="93"/>
      <c r="D91" s="93"/>
      <c r="E91" s="93"/>
      <c r="F91" s="93"/>
      <c r="G91" s="93"/>
      <c r="H91" s="93"/>
      <c r="I91" s="93"/>
      <c r="J91" s="93"/>
      <c r="K91" s="93"/>
      <c r="L91" s="93"/>
      <c r="M91" s="93"/>
      <c r="N91" s="93"/>
      <c r="O91" s="93"/>
    </row>
    <row r="92" spans="1:15" x14ac:dyDescent="0.2">
      <c r="A92" s="93"/>
      <c r="B92" s="93"/>
      <c r="C92" s="93"/>
      <c r="D92" s="93"/>
      <c r="E92" s="93"/>
      <c r="F92" s="93"/>
      <c r="G92" s="93"/>
      <c r="H92" s="93"/>
      <c r="I92" s="93"/>
      <c r="J92" s="93"/>
      <c r="K92" s="93"/>
      <c r="L92" s="93"/>
      <c r="M92" s="93"/>
      <c r="N92" s="93"/>
      <c r="O92" s="93"/>
    </row>
    <row r="93" spans="1:15" x14ac:dyDescent="0.2">
      <c r="A93" s="93"/>
      <c r="B93" s="93"/>
      <c r="C93" s="93"/>
      <c r="D93" s="93"/>
      <c r="E93" s="93"/>
      <c r="F93" s="93"/>
      <c r="G93" s="93"/>
      <c r="H93" s="93"/>
      <c r="I93" s="93"/>
      <c r="J93" s="93"/>
      <c r="K93" s="93"/>
      <c r="L93" s="93"/>
      <c r="M93" s="93"/>
      <c r="N93" s="93"/>
      <c r="O93" s="93"/>
    </row>
    <row r="94" spans="1:15" x14ac:dyDescent="0.2">
      <c r="A94" s="93"/>
      <c r="B94" s="93"/>
      <c r="C94" s="93"/>
      <c r="D94" s="93"/>
      <c r="E94" s="93"/>
      <c r="F94" s="93"/>
      <c r="G94" s="93"/>
      <c r="H94" s="93"/>
      <c r="I94" s="93"/>
      <c r="J94" s="93"/>
      <c r="K94" s="93"/>
      <c r="L94" s="93"/>
      <c r="M94" s="93"/>
      <c r="N94" s="93"/>
      <c r="O94" s="93"/>
    </row>
    <row r="95" spans="1:15" x14ac:dyDescent="0.2">
      <c r="A95" s="93"/>
      <c r="B95" s="93"/>
      <c r="C95" s="93"/>
      <c r="D95" s="93"/>
      <c r="E95" s="93"/>
      <c r="F95" s="93"/>
      <c r="G95" s="93"/>
      <c r="H95" s="93"/>
      <c r="I95" s="93"/>
      <c r="J95" s="93"/>
      <c r="K95" s="93"/>
      <c r="L95" s="93"/>
      <c r="M95" s="93"/>
      <c r="N95" s="93"/>
      <c r="O95" s="93"/>
    </row>
    <row r="96" spans="1:15" x14ac:dyDescent="0.2">
      <c r="A96" s="93"/>
      <c r="B96" s="93"/>
      <c r="C96" s="93"/>
      <c r="D96" s="93"/>
      <c r="E96" s="93"/>
      <c r="F96" s="93"/>
      <c r="G96" s="93"/>
      <c r="H96" s="93"/>
      <c r="I96" s="93"/>
      <c r="J96" s="93"/>
      <c r="K96" s="93"/>
      <c r="L96" s="93"/>
      <c r="M96" s="93"/>
      <c r="N96" s="93"/>
      <c r="O96" s="93"/>
    </row>
    <row r="97" spans="1:15" x14ac:dyDescent="0.2">
      <c r="A97" s="93"/>
      <c r="B97" s="93"/>
      <c r="C97" s="93"/>
      <c r="D97" s="93"/>
      <c r="E97" s="93"/>
      <c r="F97" s="93"/>
      <c r="G97" s="93"/>
      <c r="H97" s="93"/>
      <c r="I97" s="93"/>
      <c r="J97" s="93"/>
      <c r="K97" s="93"/>
      <c r="L97" s="93"/>
      <c r="M97" s="93"/>
      <c r="N97" s="93"/>
      <c r="O97" s="93"/>
    </row>
    <row r="98" spans="1:15" x14ac:dyDescent="0.2">
      <c r="A98" s="93"/>
      <c r="B98" s="93"/>
      <c r="C98" s="93"/>
      <c r="D98" s="93"/>
      <c r="E98" s="93"/>
      <c r="F98" s="93"/>
      <c r="G98" s="93"/>
      <c r="H98" s="93"/>
      <c r="I98" s="93"/>
      <c r="J98" s="93"/>
      <c r="K98" s="93"/>
      <c r="L98" s="93"/>
      <c r="M98" s="93"/>
      <c r="N98" s="93"/>
      <c r="O98" s="93"/>
    </row>
    <row r="99" spans="1:15" x14ac:dyDescent="0.2">
      <c r="A99" s="93"/>
      <c r="B99" s="93"/>
      <c r="C99" s="93"/>
      <c r="D99" s="93"/>
      <c r="E99" s="93"/>
      <c r="F99" s="93"/>
      <c r="G99" s="93"/>
      <c r="H99" s="93"/>
      <c r="I99" s="93"/>
      <c r="J99" s="93"/>
      <c r="K99" s="93"/>
      <c r="L99" s="93"/>
      <c r="M99" s="93"/>
      <c r="N99" s="93"/>
      <c r="O99" s="93"/>
    </row>
    <row r="100" spans="1:15" x14ac:dyDescent="0.2">
      <c r="A100" s="93"/>
      <c r="B100" s="93"/>
      <c r="C100" s="93"/>
      <c r="D100" s="93"/>
      <c r="E100" s="93"/>
      <c r="F100" s="93"/>
      <c r="G100" s="93"/>
      <c r="H100" s="93"/>
      <c r="I100" s="93"/>
      <c r="J100" s="93"/>
      <c r="K100" s="93"/>
      <c r="L100" s="93"/>
      <c r="M100" s="93"/>
      <c r="N100" s="93"/>
      <c r="O100" s="93"/>
    </row>
    <row r="101" spans="1:15" x14ac:dyDescent="0.2">
      <c r="A101" s="93"/>
      <c r="B101" s="93"/>
      <c r="C101" s="93"/>
      <c r="D101" s="93"/>
      <c r="E101" s="93"/>
      <c r="F101" s="93"/>
      <c r="G101" s="93"/>
      <c r="H101" s="93"/>
      <c r="I101" s="93"/>
      <c r="J101" s="93"/>
      <c r="K101" s="93"/>
      <c r="L101" s="93"/>
      <c r="M101" s="93"/>
      <c r="N101" s="93"/>
      <c r="O101" s="93"/>
    </row>
    <row r="102" spans="1:15" x14ac:dyDescent="0.2">
      <c r="A102" s="93"/>
      <c r="B102" s="93"/>
      <c r="C102" s="93"/>
      <c r="D102" s="93"/>
      <c r="E102" s="93"/>
      <c r="F102" s="93"/>
      <c r="G102" s="93"/>
      <c r="H102" s="93"/>
      <c r="I102" s="93"/>
      <c r="J102" s="93"/>
      <c r="K102" s="93"/>
      <c r="L102" s="93"/>
      <c r="M102" s="93"/>
      <c r="N102" s="93"/>
      <c r="O102" s="93"/>
    </row>
    <row r="103" spans="1:15" x14ac:dyDescent="0.2">
      <c r="A103" s="93"/>
      <c r="B103" s="93"/>
      <c r="C103" s="93"/>
      <c r="D103" s="93"/>
      <c r="E103" s="93"/>
      <c r="F103" s="93"/>
      <c r="G103" s="93"/>
      <c r="H103" s="93"/>
      <c r="I103" s="93"/>
      <c r="J103" s="93"/>
      <c r="K103" s="93"/>
      <c r="L103" s="93"/>
      <c r="M103" s="93"/>
      <c r="N103" s="93"/>
      <c r="O103" s="93"/>
    </row>
    <row r="104" spans="1:15" x14ac:dyDescent="0.2">
      <c r="A104" s="93"/>
      <c r="B104" s="93"/>
      <c r="C104" s="93"/>
      <c r="D104" s="93"/>
      <c r="E104" s="93"/>
      <c r="F104" s="93"/>
      <c r="G104" s="93"/>
      <c r="H104" s="93"/>
      <c r="I104" s="93"/>
      <c r="J104" s="93"/>
      <c r="K104" s="93"/>
      <c r="L104" s="93"/>
      <c r="M104" s="93"/>
      <c r="N104" s="93"/>
      <c r="O104" s="93"/>
    </row>
    <row r="105" spans="1:15" x14ac:dyDescent="0.2">
      <c r="A105" s="93"/>
      <c r="B105" s="93"/>
      <c r="C105" s="93"/>
      <c r="D105" s="93"/>
      <c r="E105" s="93"/>
      <c r="F105" s="93"/>
      <c r="G105" s="93"/>
      <c r="H105" s="93"/>
      <c r="I105" s="93"/>
      <c r="J105" s="93"/>
      <c r="K105" s="93"/>
      <c r="L105" s="93"/>
      <c r="M105" s="93"/>
      <c r="N105" s="93"/>
      <c r="O105" s="93"/>
    </row>
    <row r="106" spans="1:15" x14ac:dyDescent="0.2">
      <c r="A106" s="93"/>
      <c r="B106" s="93"/>
      <c r="C106" s="93"/>
      <c r="D106" s="93"/>
      <c r="E106" s="93"/>
      <c r="F106" s="93"/>
      <c r="G106" s="93"/>
      <c r="H106" s="93"/>
      <c r="I106" s="93"/>
      <c r="J106" s="93"/>
      <c r="K106" s="93"/>
      <c r="L106" s="93"/>
      <c r="M106" s="93"/>
      <c r="N106" s="93"/>
      <c r="O106" s="93"/>
    </row>
    <row r="107" spans="1:15" x14ac:dyDescent="0.2">
      <c r="A107" s="93"/>
      <c r="B107" s="93"/>
      <c r="C107" s="93"/>
      <c r="D107" s="93"/>
      <c r="E107" s="93"/>
      <c r="F107" s="93"/>
      <c r="G107" s="93"/>
      <c r="H107" s="93"/>
      <c r="I107" s="93"/>
      <c r="J107" s="93"/>
      <c r="K107" s="93"/>
      <c r="L107" s="93"/>
      <c r="M107" s="93"/>
      <c r="N107" s="93"/>
      <c r="O107" s="93"/>
    </row>
    <row r="108" spans="1:15" x14ac:dyDescent="0.2">
      <c r="A108" s="93"/>
      <c r="B108" s="93"/>
      <c r="C108" s="93"/>
      <c r="D108" s="93"/>
      <c r="E108" s="93"/>
      <c r="F108" s="93"/>
      <c r="G108" s="93"/>
      <c r="H108" s="93"/>
      <c r="I108" s="93"/>
      <c r="J108" s="93"/>
      <c r="K108" s="93"/>
      <c r="L108" s="93"/>
      <c r="M108" s="93"/>
      <c r="N108" s="93"/>
      <c r="O108" s="93"/>
    </row>
    <row r="109" spans="1:15" x14ac:dyDescent="0.2">
      <c r="A109" s="93"/>
      <c r="B109" s="93"/>
      <c r="C109" s="93"/>
      <c r="D109" s="93"/>
      <c r="E109" s="93"/>
      <c r="F109" s="93"/>
      <c r="G109" s="93"/>
      <c r="H109" s="93"/>
      <c r="I109" s="93"/>
      <c r="J109" s="93"/>
      <c r="K109" s="93"/>
      <c r="L109" s="93"/>
      <c r="M109" s="93"/>
      <c r="N109" s="93"/>
      <c r="O109" s="93"/>
    </row>
    <row r="110" spans="1:15" x14ac:dyDescent="0.2">
      <c r="A110" s="93"/>
      <c r="B110" s="93"/>
      <c r="C110" s="93"/>
      <c r="D110" s="93"/>
      <c r="E110" s="93"/>
      <c r="F110" s="93"/>
      <c r="G110" s="93"/>
      <c r="H110" s="93"/>
      <c r="I110" s="93"/>
      <c r="J110" s="93"/>
      <c r="K110" s="93"/>
      <c r="L110" s="93"/>
      <c r="M110" s="93"/>
      <c r="N110" s="93"/>
      <c r="O110" s="93"/>
    </row>
    <row r="111" spans="1:15" x14ac:dyDescent="0.2">
      <c r="A111" s="93"/>
      <c r="B111" s="93"/>
      <c r="C111" s="93"/>
      <c r="D111" s="93"/>
      <c r="E111" s="93"/>
      <c r="F111" s="93"/>
      <c r="G111" s="93"/>
      <c r="H111" s="93"/>
      <c r="I111" s="93"/>
      <c r="J111" s="93"/>
      <c r="K111" s="93"/>
      <c r="L111" s="93"/>
      <c r="M111" s="93"/>
      <c r="N111" s="93"/>
      <c r="O111" s="93"/>
    </row>
    <row r="112" spans="1:15" x14ac:dyDescent="0.2">
      <c r="A112" s="93"/>
      <c r="B112" s="93"/>
      <c r="C112" s="93"/>
      <c r="D112" s="93"/>
      <c r="E112" s="93"/>
      <c r="F112" s="93"/>
      <c r="G112" s="93"/>
      <c r="H112" s="93"/>
      <c r="I112" s="93"/>
      <c r="J112" s="93"/>
      <c r="K112" s="93"/>
      <c r="L112" s="93"/>
      <c r="M112" s="93"/>
      <c r="N112" s="93"/>
      <c r="O112" s="93"/>
    </row>
    <row r="113" spans="1:15" x14ac:dyDescent="0.2">
      <c r="A113" s="93"/>
      <c r="B113" s="93"/>
      <c r="C113" s="93"/>
      <c r="D113" s="93"/>
      <c r="E113" s="93"/>
      <c r="F113" s="93"/>
      <c r="G113" s="93"/>
      <c r="H113" s="93"/>
      <c r="I113" s="93"/>
      <c r="J113" s="93"/>
      <c r="K113" s="93"/>
      <c r="L113" s="93"/>
      <c r="M113" s="93"/>
      <c r="N113" s="93"/>
      <c r="O113" s="93"/>
    </row>
    <row r="114" spans="1:15" x14ac:dyDescent="0.2">
      <c r="A114" s="93"/>
      <c r="B114" s="93"/>
      <c r="C114" s="93"/>
      <c r="D114" s="93"/>
      <c r="E114" s="93"/>
      <c r="F114" s="93"/>
      <c r="G114" s="93"/>
      <c r="H114" s="93"/>
      <c r="I114" s="93"/>
      <c r="J114" s="93"/>
      <c r="K114" s="93"/>
      <c r="L114" s="93"/>
      <c r="M114" s="93"/>
      <c r="N114" s="93"/>
      <c r="O114" s="93"/>
    </row>
    <row r="115" spans="1:15" x14ac:dyDescent="0.2">
      <c r="A115" s="93"/>
      <c r="B115" s="93"/>
      <c r="C115" s="93"/>
      <c r="D115" s="93"/>
      <c r="E115" s="93"/>
      <c r="F115" s="93"/>
      <c r="G115" s="93"/>
      <c r="H115" s="93"/>
      <c r="I115" s="93"/>
      <c r="J115" s="93"/>
      <c r="K115" s="93"/>
      <c r="L115" s="93"/>
      <c r="M115" s="93"/>
      <c r="N115" s="93"/>
      <c r="O115" s="93"/>
    </row>
    <row r="116" spans="1:15" x14ac:dyDescent="0.2">
      <c r="A116" s="93"/>
      <c r="B116" s="93"/>
      <c r="C116" s="93"/>
      <c r="D116" s="93"/>
      <c r="E116" s="93"/>
      <c r="F116" s="93"/>
      <c r="G116" s="93"/>
      <c r="H116" s="93"/>
      <c r="I116" s="93"/>
      <c r="J116" s="93"/>
      <c r="K116" s="93"/>
      <c r="L116" s="93"/>
      <c r="M116" s="93"/>
      <c r="N116" s="93"/>
      <c r="O116" s="93"/>
    </row>
    <row r="117" spans="1:15" x14ac:dyDescent="0.2">
      <c r="A117" s="93"/>
      <c r="B117" s="93"/>
      <c r="C117" s="93"/>
      <c r="D117" s="93"/>
      <c r="E117" s="93"/>
      <c r="F117" s="93"/>
      <c r="G117" s="93"/>
      <c r="H117" s="93"/>
      <c r="I117" s="93"/>
      <c r="J117" s="93"/>
      <c r="K117" s="93"/>
      <c r="L117" s="93"/>
      <c r="M117" s="93"/>
      <c r="N117" s="93"/>
      <c r="O117" s="93"/>
    </row>
    <row r="118" spans="1:15" x14ac:dyDescent="0.2">
      <c r="A118" s="93"/>
      <c r="B118" s="93"/>
      <c r="C118" s="93"/>
      <c r="D118" s="93"/>
      <c r="E118" s="93"/>
      <c r="F118" s="93"/>
      <c r="G118" s="93"/>
      <c r="H118" s="93"/>
      <c r="I118" s="93"/>
      <c r="J118" s="93"/>
      <c r="K118" s="93"/>
      <c r="L118" s="93"/>
      <c r="M118" s="93"/>
      <c r="N118" s="93"/>
      <c r="O118" s="93"/>
    </row>
    <row r="119" spans="1:15" x14ac:dyDescent="0.2">
      <c r="A119" s="93"/>
      <c r="B119" s="93"/>
      <c r="C119" s="93"/>
      <c r="D119" s="93"/>
      <c r="E119" s="93"/>
      <c r="F119" s="93"/>
      <c r="G119" s="93"/>
      <c r="H119" s="93"/>
      <c r="I119" s="93"/>
      <c r="J119" s="93"/>
      <c r="K119" s="93"/>
      <c r="L119" s="93"/>
      <c r="M119" s="93"/>
      <c r="N119" s="93"/>
      <c r="O119" s="93"/>
    </row>
    <row r="120" spans="1:15" x14ac:dyDescent="0.2">
      <c r="A120" s="93"/>
      <c r="B120" s="93"/>
      <c r="C120" s="93"/>
      <c r="D120" s="93"/>
      <c r="E120" s="93"/>
      <c r="F120" s="93"/>
      <c r="G120" s="93"/>
      <c r="H120" s="93"/>
      <c r="I120" s="93"/>
      <c r="J120" s="93"/>
      <c r="K120" s="93"/>
      <c r="L120" s="93"/>
      <c r="M120" s="93"/>
      <c r="N120" s="93"/>
      <c r="O120" s="93"/>
    </row>
    <row r="121" spans="1:15" x14ac:dyDescent="0.2">
      <c r="A121" s="93"/>
      <c r="B121" s="93"/>
      <c r="C121" s="93"/>
      <c r="D121" s="93"/>
      <c r="E121" s="93"/>
      <c r="F121" s="93"/>
      <c r="G121" s="93"/>
      <c r="H121" s="93"/>
      <c r="I121" s="93"/>
      <c r="J121" s="93"/>
      <c r="K121" s="93"/>
      <c r="L121" s="93"/>
      <c r="M121" s="93"/>
      <c r="N121" s="93"/>
      <c r="O121" s="93"/>
    </row>
    <row r="122" spans="1:15" x14ac:dyDescent="0.2">
      <c r="A122" s="93"/>
      <c r="B122" s="93"/>
      <c r="C122" s="93"/>
      <c r="D122" s="93"/>
      <c r="E122" s="93"/>
      <c r="F122" s="93"/>
      <c r="G122" s="93"/>
      <c r="H122" s="93"/>
      <c r="I122" s="93"/>
      <c r="J122" s="93"/>
      <c r="K122" s="93"/>
      <c r="L122" s="93"/>
      <c r="M122" s="93"/>
      <c r="N122" s="93"/>
      <c r="O122" s="93"/>
    </row>
    <row r="123" spans="1:15" x14ac:dyDescent="0.2">
      <c r="A123" s="93"/>
      <c r="B123" s="93"/>
      <c r="C123" s="93"/>
      <c r="D123" s="93"/>
      <c r="E123" s="93"/>
      <c r="F123" s="93"/>
      <c r="G123" s="93"/>
      <c r="H123" s="93"/>
      <c r="I123" s="93"/>
      <c r="J123" s="93"/>
      <c r="K123" s="93"/>
      <c r="L123" s="93"/>
      <c r="M123" s="93"/>
      <c r="N123" s="93"/>
      <c r="O123" s="93"/>
    </row>
    <row r="124" spans="1:15" x14ac:dyDescent="0.2">
      <c r="A124" s="93"/>
      <c r="B124" s="93"/>
      <c r="C124" s="93"/>
      <c r="D124" s="93"/>
      <c r="E124" s="93"/>
      <c r="F124" s="93"/>
      <c r="G124" s="93"/>
      <c r="H124" s="93"/>
      <c r="I124" s="93"/>
      <c r="J124" s="93"/>
      <c r="K124" s="93"/>
      <c r="L124" s="93"/>
      <c r="M124" s="93"/>
      <c r="N124" s="93"/>
      <c r="O124" s="93"/>
    </row>
    <row r="125" spans="1:15" x14ac:dyDescent="0.2">
      <c r="A125" s="93"/>
      <c r="B125" s="93"/>
      <c r="C125" s="93"/>
      <c r="D125" s="93"/>
      <c r="E125" s="93"/>
      <c r="F125" s="93"/>
      <c r="G125" s="93"/>
      <c r="H125" s="93"/>
      <c r="I125" s="93"/>
      <c r="J125" s="93"/>
      <c r="K125" s="93"/>
      <c r="L125" s="93"/>
      <c r="M125" s="93"/>
      <c r="N125" s="93"/>
      <c r="O125" s="93"/>
    </row>
    <row r="126" spans="1:15" x14ac:dyDescent="0.2">
      <c r="A126" s="93"/>
      <c r="B126" s="93"/>
      <c r="C126" s="93"/>
      <c r="D126" s="93"/>
      <c r="E126" s="93"/>
      <c r="F126" s="93"/>
      <c r="G126" s="93"/>
      <c r="H126" s="93"/>
      <c r="I126" s="93"/>
      <c r="J126" s="93"/>
      <c r="K126" s="93"/>
      <c r="L126" s="93"/>
      <c r="M126" s="93"/>
      <c r="N126" s="93"/>
      <c r="O126" s="93"/>
    </row>
    <row r="127" spans="1:15" x14ac:dyDescent="0.2">
      <c r="A127" s="93"/>
      <c r="B127" s="93"/>
      <c r="C127" s="93"/>
      <c r="D127" s="93"/>
      <c r="E127" s="93"/>
      <c r="F127" s="93"/>
      <c r="G127" s="93"/>
      <c r="H127" s="93"/>
      <c r="I127" s="93"/>
      <c r="J127" s="93"/>
      <c r="K127" s="93"/>
      <c r="L127" s="93"/>
      <c r="M127" s="93"/>
      <c r="N127" s="93"/>
      <c r="O127" s="93"/>
    </row>
    <row r="128" spans="1:15" x14ac:dyDescent="0.2">
      <c r="A128" s="93"/>
      <c r="B128" s="93"/>
      <c r="C128" s="93"/>
      <c r="D128" s="93"/>
      <c r="E128" s="93"/>
      <c r="F128" s="93"/>
      <c r="G128" s="93"/>
      <c r="H128" s="93"/>
      <c r="I128" s="93"/>
      <c r="J128" s="93"/>
      <c r="K128" s="93"/>
      <c r="L128" s="93"/>
      <c r="M128" s="93"/>
      <c r="N128" s="93"/>
      <c r="O128" s="93"/>
    </row>
    <row r="129" spans="1:15" x14ac:dyDescent="0.2">
      <c r="A129" s="93"/>
      <c r="B129" s="93"/>
      <c r="C129" s="93"/>
      <c r="D129" s="93"/>
      <c r="E129" s="93"/>
      <c r="F129" s="93"/>
      <c r="G129" s="93"/>
      <c r="H129" s="93"/>
      <c r="I129" s="93"/>
      <c r="J129" s="93"/>
      <c r="K129" s="93"/>
      <c r="L129" s="93"/>
      <c r="M129" s="93"/>
      <c r="N129" s="93"/>
      <c r="O129" s="93"/>
    </row>
    <row r="130" spans="1:15" x14ac:dyDescent="0.2">
      <c r="A130" s="93"/>
      <c r="B130" s="93"/>
      <c r="C130" s="93"/>
      <c r="D130" s="93"/>
      <c r="E130" s="93"/>
      <c r="F130" s="93"/>
      <c r="G130" s="93"/>
      <c r="H130" s="93"/>
      <c r="I130" s="93"/>
      <c r="J130" s="93"/>
      <c r="K130" s="93"/>
      <c r="L130" s="93"/>
      <c r="M130" s="93"/>
      <c r="N130" s="93"/>
      <c r="O130" s="93"/>
    </row>
    <row r="131" spans="1:15" x14ac:dyDescent="0.2">
      <c r="A131" s="93"/>
      <c r="B131" s="93"/>
      <c r="C131" s="93"/>
      <c r="D131" s="93"/>
      <c r="E131" s="93"/>
      <c r="F131" s="93"/>
      <c r="G131" s="93"/>
      <c r="H131" s="93"/>
      <c r="I131" s="93"/>
      <c r="J131" s="93"/>
      <c r="K131" s="93"/>
      <c r="L131" s="93"/>
      <c r="M131" s="93"/>
      <c r="N131" s="93"/>
      <c r="O131" s="93"/>
    </row>
    <row r="132" spans="1:15" x14ac:dyDescent="0.2">
      <c r="A132" s="93"/>
      <c r="B132" s="93"/>
      <c r="C132" s="93"/>
      <c r="D132" s="93"/>
      <c r="E132" s="93"/>
      <c r="F132" s="93"/>
      <c r="G132" s="93"/>
      <c r="H132" s="93"/>
      <c r="I132" s="93"/>
      <c r="J132" s="93"/>
      <c r="K132" s="93"/>
      <c r="L132" s="93"/>
      <c r="M132" s="93"/>
      <c r="N132" s="93"/>
      <c r="O132" s="93"/>
    </row>
    <row r="133" spans="1:15" x14ac:dyDescent="0.2">
      <c r="A133" s="93"/>
      <c r="B133" s="93"/>
      <c r="C133" s="93"/>
      <c r="D133" s="93"/>
      <c r="E133" s="93"/>
      <c r="F133" s="93"/>
      <c r="G133" s="93"/>
      <c r="H133" s="93"/>
      <c r="I133" s="93"/>
      <c r="J133" s="93"/>
      <c r="K133" s="93"/>
      <c r="L133" s="93"/>
      <c r="M133" s="93"/>
      <c r="N133" s="93"/>
      <c r="O133" s="93"/>
    </row>
    <row r="134" spans="1:15" x14ac:dyDescent="0.2">
      <c r="A134" s="93"/>
      <c r="B134" s="93"/>
      <c r="C134" s="93"/>
      <c r="D134" s="93"/>
      <c r="E134" s="93"/>
      <c r="F134" s="93"/>
      <c r="G134" s="93"/>
      <c r="H134" s="93"/>
      <c r="I134" s="93"/>
      <c r="J134" s="93"/>
      <c r="K134" s="93"/>
      <c r="L134" s="93"/>
      <c r="M134" s="93"/>
      <c r="N134" s="93"/>
      <c r="O134" s="93"/>
    </row>
    <row r="135" spans="1:15" x14ac:dyDescent="0.2">
      <c r="A135" s="93"/>
      <c r="B135" s="93"/>
      <c r="C135" s="93"/>
      <c r="D135" s="93"/>
      <c r="E135" s="93"/>
      <c r="F135" s="93"/>
      <c r="G135" s="93"/>
      <c r="H135" s="93"/>
      <c r="I135" s="93"/>
      <c r="J135" s="93"/>
      <c r="K135" s="93"/>
      <c r="L135" s="93"/>
      <c r="M135" s="93"/>
      <c r="N135" s="93"/>
      <c r="O135" s="93"/>
    </row>
    <row r="136" spans="1:15" x14ac:dyDescent="0.2">
      <c r="A136" s="93"/>
      <c r="B136" s="93"/>
      <c r="C136" s="93"/>
      <c r="D136" s="93"/>
      <c r="E136" s="93"/>
      <c r="F136" s="93"/>
      <c r="G136" s="93"/>
      <c r="H136" s="93"/>
      <c r="I136" s="93"/>
      <c r="J136" s="93"/>
      <c r="K136" s="93"/>
      <c r="L136" s="93"/>
      <c r="M136" s="93"/>
      <c r="N136" s="93"/>
      <c r="O136" s="93"/>
    </row>
    <row r="137" spans="1:15" x14ac:dyDescent="0.2">
      <c r="A137" s="93"/>
      <c r="B137" s="93"/>
      <c r="C137" s="93"/>
      <c r="D137" s="93"/>
      <c r="E137" s="93"/>
      <c r="F137" s="93"/>
      <c r="G137" s="93"/>
      <c r="H137" s="93"/>
      <c r="I137" s="93"/>
      <c r="J137" s="93"/>
      <c r="K137" s="93"/>
      <c r="L137" s="93"/>
      <c r="M137" s="93"/>
      <c r="N137" s="93"/>
      <c r="O137" s="93"/>
    </row>
    <row r="138" spans="1:15" x14ac:dyDescent="0.2">
      <c r="A138" s="93"/>
      <c r="B138" s="93"/>
      <c r="C138" s="93"/>
      <c r="D138" s="93"/>
      <c r="E138" s="93"/>
      <c r="F138" s="93"/>
      <c r="G138" s="93"/>
      <c r="H138" s="93"/>
      <c r="I138" s="93"/>
      <c r="J138" s="93"/>
      <c r="K138" s="93"/>
      <c r="L138" s="93"/>
      <c r="M138" s="93"/>
      <c r="N138" s="93"/>
      <c r="O138" s="93"/>
    </row>
    <row r="139" spans="1:15" x14ac:dyDescent="0.2">
      <c r="A139" s="93"/>
      <c r="B139" s="93"/>
      <c r="C139" s="93"/>
      <c r="D139" s="93"/>
      <c r="E139" s="93"/>
      <c r="F139" s="93"/>
      <c r="G139" s="93"/>
      <c r="H139" s="93"/>
      <c r="I139" s="93"/>
      <c r="J139" s="93"/>
      <c r="K139" s="93"/>
      <c r="L139" s="93"/>
      <c r="M139" s="93"/>
      <c r="N139" s="93"/>
      <c r="O139" s="93"/>
    </row>
    <row r="140" spans="1:15" x14ac:dyDescent="0.2">
      <c r="A140" s="93"/>
      <c r="B140" s="93"/>
      <c r="C140" s="93"/>
      <c r="D140" s="93"/>
      <c r="E140" s="93"/>
      <c r="F140" s="93"/>
      <c r="G140" s="93"/>
      <c r="H140" s="93"/>
      <c r="I140" s="93"/>
      <c r="J140" s="93"/>
      <c r="K140" s="93"/>
      <c r="L140" s="93"/>
      <c r="M140" s="93"/>
      <c r="N140" s="93"/>
      <c r="O140" s="93"/>
    </row>
    <row r="141" spans="1:15" x14ac:dyDescent="0.2">
      <c r="A141" s="93"/>
      <c r="B141" s="93"/>
      <c r="C141" s="93"/>
      <c r="D141" s="93"/>
      <c r="E141" s="93"/>
      <c r="F141" s="93"/>
      <c r="G141" s="93"/>
      <c r="H141" s="93"/>
      <c r="I141" s="93"/>
      <c r="J141" s="93"/>
      <c r="K141" s="93"/>
      <c r="L141" s="93"/>
      <c r="M141" s="93"/>
      <c r="N141" s="93"/>
      <c r="O141" s="93"/>
    </row>
    <row r="142" spans="1:15" x14ac:dyDescent="0.2">
      <c r="A142" s="93"/>
      <c r="B142" s="93"/>
      <c r="C142" s="93"/>
      <c r="D142" s="93"/>
      <c r="E142" s="93"/>
      <c r="F142" s="93"/>
      <c r="G142" s="93"/>
      <c r="H142" s="93"/>
      <c r="I142" s="93"/>
      <c r="J142" s="93"/>
      <c r="K142" s="93"/>
      <c r="L142" s="93"/>
      <c r="M142" s="93"/>
      <c r="N142" s="93"/>
      <c r="O142" s="93"/>
    </row>
    <row r="143" spans="1:15" x14ac:dyDescent="0.2">
      <c r="A143" s="93"/>
      <c r="B143" s="93"/>
      <c r="C143" s="93"/>
      <c r="D143" s="93"/>
      <c r="E143" s="93"/>
      <c r="F143" s="93"/>
      <c r="G143" s="93"/>
      <c r="H143" s="93"/>
      <c r="I143" s="93"/>
      <c r="J143" s="93"/>
      <c r="K143" s="93"/>
      <c r="L143" s="93"/>
      <c r="M143" s="93"/>
      <c r="N143" s="93"/>
      <c r="O143" s="93"/>
    </row>
    <row r="144" spans="1:15" x14ac:dyDescent="0.2">
      <c r="A144" s="93"/>
      <c r="B144" s="93"/>
      <c r="C144" s="93"/>
      <c r="D144" s="93"/>
      <c r="E144" s="93"/>
      <c r="F144" s="93"/>
      <c r="G144" s="93"/>
      <c r="H144" s="93"/>
      <c r="I144" s="93"/>
      <c r="J144" s="93"/>
      <c r="K144" s="93"/>
      <c r="L144" s="93"/>
      <c r="M144" s="93"/>
      <c r="N144" s="93"/>
      <c r="O144" s="93"/>
    </row>
    <row r="145" spans="1:15" x14ac:dyDescent="0.2">
      <c r="A145" s="93"/>
      <c r="B145" s="93"/>
      <c r="C145" s="93"/>
      <c r="D145" s="93"/>
      <c r="E145" s="93"/>
      <c r="F145" s="93"/>
      <c r="G145" s="93"/>
      <c r="H145" s="93"/>
      <c r="I145" s="93"/>
      <c r="J145" s="93"/>
      <c r="K145" s="93"/>
      <c r="L145" s="93"/>
      <c r="M145" s="93"/>
      <c r="N145" s="93"/>
      <c r="O145" s="93"/>
    </row>
    <row r="146" spans="1:15" x14ac:dyDescent="0.2">
      <c r="A146" s="93"/>
      <c r="B146" s="93"/>
      <c r="C146" s="93"/>
      <c r="D146" s="93"/>
      <c r="E146" s="93"/>
      <c r="F146" s="93"/>
      <c r="G146" s="93"/>
      <c r="H146" s="93"/>
      <c r="I146" s="93"/>
      <c r="J146" s="93"/>
      <c r="K146" s="93"/>
      <c r="L146" s="93"/>
      <c r="M146" s="93"/>
      <c r="N146" s="93"/>
      <c r="O146" s="93"/>
    </row>
    <row r="147" spans="1:15" x14ac:dyDescent="0.2">
      <c r="A147" s="93"/>
      <c r="B147" s="93"/>
      <c r="C147" s="93"/>
      <c r="D147" s="93"/>
      <c r="E147" s="93"/>
      <c r="F147" s="93"/>
      <c r="G147" s="93"/>
      <c r="H147" s="93"/>
      <c r="I147" s="93"/>
      <c r="J147" s="93"/>
      <c r="K147" s="93"/>
      <c r="L147" s="93"/>
      <c r="M147" s="93"/>
      <c r="N147" s="93"/>
      <c r="O147" s="93"/>
    </row>
    <row r="148" spans="1:15" x14ac:dyDescent="0.2">
      <c r="A148" s="93"/>
      <c r="B148" s="93"/>
      <c r="C148" s="93"/>
      <c r="D148" s="93"/>
      <c r="E148" s="93"/>
      <c r="F148" s="93"/>
      <c r="G148" s="93"/>
      <c r="H148" s="93"/>
      <c r="I148" s="93"/>
      <c r="J148" s="93"/>
      <c r="K148" s="93"/>
      <c r="L148" s="93"/>
      <c r="M148" s="93"/>
      <c r="N148" s="93"/>
      <c r="O148" s="93"/>
    </row>
    <row r="149" spans="1:15" x14ac:dyDescent="0.2">
      <c r="A149" s="93"/>
      <c r="B149" s="93"/>
      <c r="C149" s="93"/>
      <c r="D149" s="93"/>
      <c r="E149" s="93"/>
      <c r="F149" s="93"/>
      <c r="G149" s="93"/>
      <c r="H149" s="93"/>
      <c r="I149" s="93"/>
      <c r="J149" s="93"/>
      <c r="K149" s="93"/>
      <c r="L149" s="93"/>
      <c r="M149" s="93"/>
      <c r="N149" s="93"/>
      <c r="O149" s="93"/>
    </row>
    <row r="150" spans="1:15" x14ac:dyDescent="0.2">
      <c r="A150" s="93"/>
      <c r="B150" s="93"/>
      <c r="C150" s="93"/>
      <c r="D150" s="93"/>
      <c r="E150" s="93"/>
      <c r="F150" s="93"/>
      <c r="G150" s="93"/>
      <c r="H150" s="93"/>
      <c r="I150" s="93"/>
      <c r="J150" s="93"/>
      <c r="K150" s="93"/>
      <c r="L150" s="93"/>
      <c r="M150" s="93"/>
      <c r="N150" s="93"/>
      <c r="O150" s="93"/>
    </row>
    <row r="151" spans="1:15" x14ac:dyDescent="0.2">
      <c r="A151" s="93"/>
      <c r="B151" s="93"/>
      <c r="C151" s="93"/>
      <c r="D151" s="93"/>
      <c r="E151" s="93"/>
      <c r="F151" s="93"/>
      <c r="G151" s="93"/>
      <c r="H151" s="93"/>
      <c r="I151" s="93"/>
      <c r="J151" s="93"/>
      <c r="K151" s="93"/>
      <c r="L151" s="93"/>
      <c r="M151" s="93"/>
      <c r="N151" s="93"/>
      <c r="O151" s="93"/>
    </row>
    <row r="152" spans="1:15" x14ac:dyDescent="0.2">
      <c r="A152" s="93"/>
      <c r="B152" s="93"/>
      <c r="C152" s="93"/>
      <c r="D152" s="93"/>
      <c r="E152" s="93"/>
      <c r="F152" s="93"/>
      <c r="G152" s="93"/>
      <c r="H152" s="93"/>
      <c r="I152" s="93"/>
      <c r="J152" s="93"/>
      <c r="K152" s="93"/>
      <c r="L152" s="93"/>
      <c r="M152" s="93"/>
      <c r="N152" s="93"/>
      <c r="O152" s="93"/>
    </row>
    <row r="153" spans="1:15" x14ac:dyDescent="0.2">
      <c r="A153" s="93"/>
      <c r="B153" s="93"/>
      <c r="C153" s="93"/>
      <c r="D153" s="93"/>
      <c r="E153" s="93"/>
      <c r="F153" s="93"/>
      <c r="G153" s="93"/>
      <c r="H153" s="93"/>
      <c r="I153" s="93"/>
      <c r="J153" s="93"/>
      <c r="K153" s="93"/>
      <c r="L153" s="93"/>
      <c r="M153" s="93"/>
      <c r="N153" s="93"/>
      <c r="O153" s="93"/>
    </row>
    <row r="154" spans="1:15" x14ac:dyDescent="0.2">
      <c r="A154" s="93"/>
      <c r="B154" s="93"/>
      <c r="C154" s="93"/>
      <c r="D154" s="93"/>
      <c r="E154" s="93"/>
      <c r="F154" s="93"/>
      <c r="G154" s="93"/>
      <c r="H154" s="93"/>
      <c r="I154" s="93"/>
      <c r="J154" s="93"/>
      <c r="K154" s="93"/>
      <c r="L154" s="93"/>
      <c r="M154" s="93"/>
      <c r="N154" s="93"/>
      <c r="O154" s="93"/>
    </row>
    <row r="155" spans="1:15" x14ac:dyDescent="0.2">
      <c r="A155" s="93"/>
      <c r="B155" s="93"/>
      <c r="C155" s="93"/>
      <c r="D155" s="93"/>
      <c r="E155" s="93"/>
      <c r="F155" s="93"/>
      <c r="G155" s="93"/>
      <c r="H155" s="93"/>
      <c r="I155" s="93"/>
      <c r="J155" s="93"/>
      <c r="K155" s="93"/>
      <c r="L155" s="93"/>
      <c r="M155" s="93"/>
      <c r="N155" s="93"/>
      <c r="O155" s="93"/>
    </row>
    <row r="156" spans="1:15" x14ac:dyDescent="0.2">
      <c r="A156" s="93"/>
      <c r="B156" s="93"/>
      <c r="C156" s="93"/>
      <c r="D156" s="93"/>
      <c r="E156" s="93"/>
      <c r="F156" s="93"/>
      <c r="G156" s="93"/>
      <c r="H156" s="93"/>
      <c r="I156" s="93"/>
      <c r="J156" s="93"/>
      <c r="K156" s="93"/>
      <c r="L156" s="93"/>
      <c r="M156" s="93"/>
      <c r="N156" s="93"/>
      <c r="O156" s="93"/>
    </row>
    <row r="157" spans="1:15" x14ac:dyDescent="0.2">
      <c r="A157" s="93"/>
      <c r="B157" s="93"/>
      <c r="C157" s="93"/>
      <c r="D157" s="93"/>
      <c r="E157" s="93"/>
      <c r="F157" s="93"/>
      <c r="G157" s="93"/>
      <c r="H157" s="93"/>
      <c r="I157" s="93"/>
      <c r="J157" s="93"/>
      <c r="K157" s="93"/>
      <c r="L157" s="93"/>
      <c r="M157" s="93"/>
      <c r="N157" s="93"/>
      <c r="O157" s="93"/>
    </row>
    <row r="158" spans="1:15" x14ac:dyDescent="0.2">
      <c r="A158" s="93"/>
      <c r="B158" s="93"/>
      <c r="C158" s="93"/>
      <c r="D158" s="93"/>
      <c r="E158" s="93"/>
      <c r="F158" s="93"/>
      <c r="G158" s="93"/>
      <c r="H158" s="93"/>
      <c r="I158" s="93"/>
      <c r="J158" s="93"/>
      <c r="K158" s="93"/>
      <c r="L158" s="93"/>
      <c r="M158" s="93"/>
      <c r="N158" s="93"/>
      <c r="O158" s="93"/>
    </row>
    <row r="159" spans="1:15" x14ac:dyDescent="0.2">
      <c r="A159" s="93"/>
      <c r="B159" s="93"/>
      <c r="C159" s="93"/>
      <c r="D159" s="93"/>
      <c r="E159" s="93"/>
      <c r="F159" s="93"/>
      <c r="G159" s="93"/>
      <c r="H159" s="93"/>
      <c r="I159" s="93"/>
      <c r="J159" s="93"/>
      <c r="K159" s="93"/>
      <c r="L159" s="93"/>
      <c r="M159" s="93"/>
      <c r="N159" s="93"/>
      <c r="O159" s="93"/>
    </row>
    <row r="160" spans="1:15" x14ac:dyDescent="0.2">
      <c r="A160" s="93"/>
      <c r="B160" s="93"/>
      <c r="C160" s="93"/>
      <c r="D160" s="93"/>
      <c r="E160" s="93"/>
      <c r="F160" s="93"/>
      <c r="G160" s="93"/>
      <c r="H160" s="93"/>
      <c r="I160" s="93"/>
      <c r="J160" s="93"/>
      <c r="K160" s="93"/>
      <c r="L160" s="93"/>
      <c r="M160" s="93"/>
      <c r="N160" s="93"/>
      <c r="O160" s="93"/>
    </row>
    <row r="161" spans="1:15" x14ac:dyDescent="0.2">
      <c r="A161" s="93"/>
      <c r="B161" s="93"/>
      <c r="C161" s="93"/>
      <c r="D161" s="93"/>
      <c r="E161" s="93"/>
      <c r="F161" s="93"/>
      <c r="G161" s="93"/>
      <c r="H161" s="93"/>
      <c r="I161" s="93"/>
      <c r="J161" s="93"/>
      <c r="K161" s="93"/>
      <c r="L161" s="93"/>
      <c r="M161" s="93"/>
      <c r="N161" s="93"/>
      <c r="O161" s="93"/>
    </row>
    <row r="162" spans="1:15" x14ac:dyDescent="0.2">
      <c r="A162" s="93"/>
      <c r="B162" s="93"/>
      <c r="C162" s="93"/>
      <c r="D162" s="93"/>
      <c r="E162" s="93"/>
      <c r="F162" s="93"/>
      <c r="G162" s="93"/>
      <c r="H162" s="93"/>
      <c r="I162" s="93"/>
      <c r="J162" s="93"/>
      <c r="K162" s="93"/>
      <c r="L162" s="93"/>
      <c r="M162" s="93"/>
      <c r="N162" s="93"/>
      <c r="O162" s="93"/>
    </row>
    <row r="163" spans="1:15" x14ac:dyDescent="0.2">
      <c r="A163" s="93"/>
      <c r="B163" s="93"/>
      <c r="C163" s="93"/>
      <c r="D163" s="93"/>
      <c r="E163" s="93"/>
      <c r="F163" s="93"/>
      <c r="G163" s="93"/>
      <c r="H163" s="93"/>
      <c r="I163" s="93"/>
      <c r="J163" s="93"/>
      <c r="K163" s="93"/>
      <c r="L163" s="93"/>
      <c r="M163" s="93"/>
      <c r="N163" s="93"/>
      <c r="O163" s="93"/>
    </row>
    <row r="164" spans="1:15" x14ac:dyDescent="0.2">
      <c r="A164" s="93"/>
      <c r="B164" s="93"/>
      <c r="C164" s="93"/>
      <c r="D164" s="93"/>
      <c r="E164" s="93"/>
      <c r="F164" s="93"/>
      <c r="G164" s="93"/>
      <c r="H164" s="93"/>
      <c r="I164" s="93"/>
      <c r="J164" s="93"/>
      <c r="K164" s="93"/>
      <c r="L164" s="93"/>
      <c r="M164" s="93"/>
      <c r="N164" s="93"/>
      <c r="O164" s="93"/>
    </row>
    <row r="165" spans="1:15" x14ac:dyDescent="0.2">
      <c r="A165" s="93"/>
      <c r="B165" s="93"/>
      <c r="C165" s="93"/>
      <c r="D165" s="93"/>
      <c r="E165" s="93"/>
      <c r="F165" s="93"/>
      <c r="G165" s="93"/>
      <c r="H165" s="93"/>
      <c r="I165" s="93"/>
      <c r="J165" s="93"/>
      <c r="K165" s="93"/>
      <c r="L165" s="93"/>
      <c r="M165" s="93"/>
      <c r="N165" s="93"/>
      <c r="O165" s="93"/>
    </row>
    <row r="166" spans="1:15" x14ac:dyDescent="0.2">
      <c r="A166" s="93"/>
      <c r="B166" s="93"/>
      <c r="C166" s="93"/>
      <c r="D166" s="93"/>
      <c r="E166" s="93"/>
      <c r="F166" s="93"/>
      <c r="G166" s="93"/>
      <c r="H166" s="93"/>
      <c r="I166" s="93"/>
      <c r="J166" s="93"/>
      <c r="K166" s="93"/>
      <c r="L166" s="93"/>
      <c r="M166" s="93"/>
      <c r="N166" s="93"/>
      <c r="O166" s="93"/>
    </row>
    <row r="167" spans="1:15" x14ac:dyDescent="0.2">
      <c r="A167" s="93"/>
      <c r="B167" s="93"/>
      <c r="C167" s="93"/>
      <c r="D167" s="93"/>
      <c r="E167" s="93"/>
      <c r="F167" s="93"/>
      <c r="G167" s="93"/>
      <c r="H167" s="93"/>
      <c r="I167" s="93"/>
      <c r="J167" s="93"/>
      <c r="K167" s="93"/>
      <c r="L167" s="93"/>
      <c r="M167" s="93"/>
      <c r="N167" s="93"/>
      <c r="O167" s="93"/>
    </row>
    <row r="168" spans="1:15" x14ac:dyDescent="0.2">
      <c r="A168" s="93"/>
      <c r="B168" s="93"/>
      <c r="C168" s="93"/>
      <c r="D168" s="93"/>
      <c r="E168" s="93"/>
      <c r="F168" s="93"/>
      <c r="G168" s="93"/>
      <c r="H168" s="93"/>
      <c r="I168" s="93"/>
      <c r="J168" s="93"/>
      <c r="K168" s="93"/>
      <c r="L168" s="93"/>
      <c r="M168" s="93"/>
      <c r="N168" s="93"/>
      <c r="O168" s="93"/>
    </row>
    <row r="169" spans="1:15" x14ac:dyDescent="0.2">
      <c r="A169" s="93"/>
      <c r="B169" s="93"/>
      <c r="C169" s="93"/>
      <c r="D169" s="93"/>
      <c r="E169" s="93"/>
      <c r="F169" s="93"/>
      <c r="G169" s="93"/>
      <c r="H169" s="93"/>
      <c r="I169" s="93"/>
      <c r="J169" s="93"/>
      <c r="K169" s="93"/>
      <c r="L169" s="93"/>
      <c r="M169" s="93"/>
      <c r="N169" s="93"/>
      <c r="O169" s="93"/>
    </row>
    <row r="170" spans="1:15" x14ac:dyDescent="0.2">
      <c r="A170" s="93"/>
      <c r="B170" s="93"/>
      <c r="C170" s="93"/>
      <c r="D170" s="93"/>
      <c r="E170" s="93"/>
      <c r="F170" s="93"/>
      <c r="G170" s="93"/>
      <c r="H170" s="93"/>
      <c r="I170" s="93"/>
      <c r="J170" s="93"/>
      <c r="K170" s="93"/>
      <c r="L170" s="93"/>
      <c r="M170" s="93"/>
      <c r="N170" s="93"/>
      <c r="O170" s="93"/>
    </row>
    <row r="171" spans="1:15" x14ac:dyDescent="0.2">
      <c r="A171" s="93"/>
      <c r="B171" s="93"/>
      <c r="C171" s="93"/>
      <c r="D171" s="93"/>
      <c r="E171" s="93"/>
      <c r="F171" s="93"/>
      <c r="G171" s="93"/>
      <c r="H171" s="93"/>
      <c r="I171" s="93"/>
      <c r="J171" s="93"/>
      <c r="K171" s="93"/>
      <c r="L171" s="93"/>
      <c r="M171" s="93"/>
      <c r="N171" s="93"/>
      <c r="O171" s="93"/>
    </row>
    <row r="172" spans="1:15" x14ac:dyDescent="0.2">
      <c r="A172" s="93"/>
      <c r="B172" s="93"/>
      <c r="C172" s="93"/>
      <c r="D172" s="93"/>
      <c r="E172" s="93"/>
      <c r="F172" s="93"/>
      <c r="G172" s="93"/>
      <c r="H172" s="93"/>
      <c r="I172" s="93"/>
      <c r="J172" s="93"/>
      <c r="K172" s="93"/>
      <c r="L172" s="93"/>
      <c r="M172" s="93"/>
      <c r="N172" s="93"/>
      <c r="O172" s="93"/>
    </row>
    <row r="173" spans="1:15" x14ac:dyDescent="0.2">
      <c r="A173" s="93"/>
      <c r="B173" s="93"/>
      <c r="C173" s="93"/>
      <c r="D173" s="93"/>
      <c r="E173" s="93"/>
      <c r="F173" s="93"/>
      <c r="G173" s="93"/>
      <c r="H173" s="93"/>
      <c r="I173" s="93"/>
      <c r="J173" s="93"/>
      <c r="K173" s="93"/>
      <c r="L173" s="93"/>
      <c r="M173" s="93"/>
      <c r="N173" s="93"/>
      <c r="O173" s="93"/>
    </row>
    <row r="174" spans="1:15" x14ac:dyDescent="0.2">
      <c r="A174" s="93"/>
      <c r="B174" s="93"/>
      <c r="C174" s="93"/>
      <c r="D174" s="93"/>
      <c r="E174" s="93"/>
      <c r="F174" s="93"/>
      <c r="G174" s="93"/>
      <c r="H174" s="93"/>
      <c r="I174" s="93"/>
      <c r="J174" s="93"/>
      <c r="K174" s="93"/>
      <c r="L174" s="93"/>
      <c r="M174" s="93"/>
      <c r="N174" s="93"/>
      <c r="O174" s="93"/>
    </row>
    <row r="175" spans="1:15" x14ac:dyDescent="0.2">
      <c r="A175" s="93"/>
      <c r="B175" s="93"/>
      <c r="C175" s="93"/>
      <c r="D175" s="93"/>
      <c r="E175" s="93"/>
      <c r="F175" s="93"/>
      <c r="G175" s="93"/>
      <c r="H175" s="93"/>
      <c r="I175" s="93"/>
      <c r="J175" s="93"/>
      <c r="K175" s="93"/>
      <c r="L175" s="93"/>
      <c r="M175" s="93"/>
      <c r="N175" s="93"/>
      <c r="O175" s="93"/>
    </row>
    <row r="176" spans="1:15" x14ac:dyDescent="0.2">
      <c r="A176" s="93"/>
      <c r="B176" s="93"/>
      <c r="C176" s="93"/>
      <c r="D176" s="93"/>
      <c r="E176" s="93"/>
      <c r="F176" s="93"/>
      <c r="G176" s="93"/>
      <c r="H176" s="93"/>
      <c r="I176" s="93"/>
      <c r="J176" s="93"/>
      <c r="K176" s="93"/>
      <c r="L176" s="93"/>
      <c r="M176" s="93"/>
      <c r="N176" s="93"/>
      <c r="O176" s="93"/>
    </row>
    <row r="177" spans="1:15" x14ac:dyDescent="0.2">
      <c r="A177" s="93"/>
      <c r="B177" s="93"/>
      <c r="C177" s="93"/>
      <c r="D177" s="93"/>
      <c r="E177" s="93"/>
      <c r="F177" s="93"/>
      <c r="G177" s="93"/>
      <c r="H177" s="93"/>
      <c r="I177" s="93"/>
      <c r="J177" s="93"/>
      <c r="K177" s="93"/>
      <c r="L177" s="93"/>
      <c r="M177" s="93"/>
      <c r="N177" s="93"/>
      <c r="O177" s="93"/>
    </row>
    <row r="178" spans="1:15" x14ac:dyDescent="0.2">
      <c r="A178" s="93"/>
      <c r="B178" s="93"/>
      <c r="C178" s="93"/>
      <c r="D178" s="93"/>
      <c r="E178" s="93"/>
      <c r="F178" s="93"/>
      <c r="G178" s="93"/>
      <c r="H178" s="93"/>
      <c r="I178" s="93"/>
      <c r="J178" s="93"/>
      <c r="K178" s="93"/>
      <c r="L178" s="93"/>
      <c r="M178" s="93"/>
      <c r="N178" s="93"/>
      <c r="O178" s="93"/>
    </row>
    <row r="179" spans="1:15" x14ac:dyDescent="0.2">
      <c r="A179" s="93"/>
      <c r="B179" s="93"/>
      <c r="C179" s="93"/>
      <c r="D179" s="93"/>
      <c r="E179" s="93"/>
      <c r="F179" s="93"/>
      <c r="G179" s="93"/>
      <c r="H179" s="93"/>
      <c r="I179" s="93"/>
      <c r="J179" s="93"/>
      <c r="K179" s="93"/>
      <c r="L179" s="93"/>
      <c r="M179" s="93"/>
      <c r="N179" s="93"/>
      <c r="O179" s="93"/>
    </row>
    <row r="180" spans="1:15" x14ac:dyDescent="0.2">
      <c r="A180" s="93"/>
      <c r="B180" s="93"/>
      <c r="C180" s="93"/>
      <c r="D180" s="93"/>
      <c r="E180" s="93"/>
      <c r="F180" s="93"/>
      <c r="G180" s="93"/>
      <c r="H180" s="93"/>
      <c r="I180" s="93"/>
      <c r="J180" s="93"/>
      <c r="K180" s="93"/>
      <c r="L180" s="93"/>
      <c r="M180" s="93"/>
      <c r="N180" s="93"/>
      <c r="O180" s="93"/>
    </row>
    <row r="181" spans="1:15" x14ac:dyDescent="0.2">
      <c r="A181" s="93"/>
      <c r="B181" s="93"/>
      <c r="C181" s="93"/>
      <c r="D181" s="93"/>
      <c r="E181" s="93"/>
      <c r="F181" s="93"/>
      <c r="G181" s="93"/>
      <c r="H181" s="93"/>
      <c r="I181" s="93"/>
      <c r="J181" s="93"/>
      <c r="K181" s="93"/>
      <c r="L181" s="93"/>
      <c r="M181" s="93"/>
      <c r="N181" s="93"/>
      <c r="O181" s="93"/>
    </row>
    <row r="182" spans="1:15" x14ac:dyDescent="0.2">
      <c r="A182" s="93"/>
      <c r="B182" s="93"/>
      <c r="C182" s="93"/>
      <c r="D182" s="93"/>
      <c r="E182" s="93"/>
      <c r="F182" s="93"/>
      <c r="G182" s="93"/>
      <c r="H182" s="93"/>
      <c r="I182" s="93"/>
      <c r="J182" s="93"/>
      <c r="K182" s="93"/>
      <c r="L182" s="93"/>
      <c r="M182" s="93"/>
      <c r="N182" s="93"/>
      <c r="O182" s="93"/>
    </row>
    <row r="183" spans="1:15" x14ac:dyDescent="0.2">
      <c r="A183" s="93"/>
      <c r="B183" s="93"/>
      <c r="C183" s="93"/>
      <c r="D183" s="93"/>
      <c r="E183" s="93"/>
      <c r="F183" s="93"/>
      <c r="G183" s="93"/>
      <c r="H183" s="93"/>
      <c r="I183" s="93"/>
      <c r="J183" s="93"/>
      <c r="K183" s="93"/>
      <c r="L183" s="93"/>
      <c r="M183" s="93"/>
      <c r="N183" s="93"/>
      <c r="O183" s="93"/>
    </row>
    <row r="184" spans="1:15" x14ac:dyDescent="0.2">
      <c r="A184" s="93"/>
      <c r="B184" s="93"/>
      <c r="C184" s="93"/>
      <c r="D184" s="93"/>
      <c r="E184" s="93"/>
      <c r="F184" s="93"/>
      <c r="G184" s="93"/>
      <c r="H184" s="93"/>
      <c r="I184" s="93"/>
      <c r="J184" s="93"/>
      <c r="K184" s="93"/>
      <c r="L184" s="93"/>
      <c r="M184" s="93"/>
      <c r="N184" s="93"/>
      <c r="O184" s="93"/>
    </row>
    <row r="185" spans="1:15" x14ac:dyDescent="0.2">
      <c r="A185" s="93"/>
      <c r="B185" s="93"/>
      <c r="C185" s="93"/>
      <c r="D185" s="93"/>
      <c r="E185" s="93"/>
      <c r="F185" s="93"/>
      <c r="G185" s="93"/>
      <c r="H185" s="93"/>
      <c r="I185" s="93"/>
      <c r="J185" s="93"/>
      <c r="K185" s="93"/>
      <c r="L185" s="93"/>
      <c r="M185" s="93"/>
      <c r="N185" s="93"/>
      <c r="O185" s="93"/>
    </row>
    <row r="186" spans="1:15" x14ac:dyDescent="0.2">
      <c r="A186" s="93"/>
      <c r="B186" s="93"/>
      <c r="C186" s="93"/>
      <c r="D186" s="93"/>
      <c r="E186" s="93"/>
      <c r="F186" s="93"/>
      <c r="G186" s="93"/>
      <c r="H186" s="93"/>
      <c r="I186" s="93"/>
      <c r="J186" s="93"/>
      <c r="K186" s="93"/>
      <c r="L186" s="93"/>
      <c r="M186" s="93"/>
      <c r="N186" s="93"/>
      <c r="O186" s="93"/>
    </row>
    <row r="187" spans="1:15" x14ac:dyDescent="0.2">
      <c r="A187" s="93"/>
      <c r="B187" s="93"/>
      <c r="C187" s="93"/>
      <c r="D187" s="93"/>
      <c r="E187" s="93"/>
      <c r="F187" s="93"/>
      <c r="G187" s="93"/>
      <c r="H187" s="93"/>
      <c r="I187" s="93"/>
      <c r="J187" s="93"/>
      <c r="K187" s="93"/>
      <c r="L187" s="93"/>
      <c r="M187" s="93"/>
      <c r="N187" s="93"/>
      <c r="O187" s="93"/>
    </row>
    <row r="188" spans="1:15" x14ac:dyDescent="0.2">
      <c r="A188" s="93"/>
      <c r="B188" s="93"/>
      <c r="C188" s="93"/>
      <c r="D188" s="93"/>
      <c r="E188" s="93"/>
      <c r="F188" s="93"/>
      <c r="G188" s="93"/>
      <c r="H188" s="93"/>
      <c r="I188" s="93"/>
      <c r="J188" s="93"/>
      <c r="K188" s="93"/>
      <c r="L188" s="93"/>
      <c r="M188" s="93"/>
      <c r="N188" s="93"/>
      <c r="O188" s="93"/>
    </row>
    <row r="189" spans="1:15" x14ac:dyDescent="0.2">
      <c r="A189" s="93"/>
      <c r="B189" s="93"/>
      <c r="C189" s="93"/>
      <c r="D189" s="93"/>
      <c r="E189" s="93"/>
      <c r="F189" s="93"/>
      <c r="G189" s="93"/>
      <c r="H189" s="93"/>
      <c r="I189" s="93"/>
      <c r="J189" s="93"/>
      <c r="K189" s="93"/>
      <c r="L189" s="93"/>
      <c r="M189" s="93"/>
      <c r="N189" s="93"/>
      <c r="O189" s="93"/>
    </row>
    <row r="190" spans="1:15" x14ac:dyDescent="0.2">
      <c r="A190" s="93"/>
      <c r="B190" s="93"/>
      <c r="C190" s="93"/>
      <c r="D190" s="93"/>
      <c r="E190" s="93"/>
      <c r="F190" s="93"/>
      <c r="G190" s="93"/>
      <c r="H190" s="93"/>
      <c r="I190" s="93"/>
      <c r="J190" s="93"/>
      <c r="K190" s="93"/>
      <c r="L190" s="93"/>
      <c r="M190" s="93"/>
      <c r="N190" s="93"/>
      <c r="O190" s="93"/>
    </row>
    <row r="191" spans="1:15" x14ac:dyDescent="0.2">
      <c r="A191" s="93"/>
      <c r="B191" s="93"/>
      <c r="C191" s="93"/>
      <c r="D191" s="93"/>
      <c r="E191" s="93"/>
      <c r="F191" s="93"/>
      <c r="G191" s="93"/>
      <c r="H191" s="93"/>
      <c r="I191" s="93"/>
      <c r="J191" s="93"/>
      <c r="K191" s="93"/>
      <c r="L191" s="93"/>
      <c r="M191" s="93"/>
      <c r="N191" s="93"/>
      <c r="O191" s="93"/>
    </row>
    <row r="192" spans="1:15" x14ac:dyDescent="0.2">
      <c r="A192" s="93"/>
      <c r="B192" s="93"/>
      <c r="C192" s="93"/>
      <c r="D192" s="93"/>
      <c r="E192" s="93"/>
      <c r="F192" s="93"/>
      <c r="G192" s="93"/>
      <c r="H192" s="93"/>
      <c r="I192" s="93"/>
      <c r="J192" s="93"/>
      <c r="K192" s="93"/>
      <c r="L192" s="93"/>
      <c r="M192" s="93"/>
      <c r="N192" s="93"/>
      <c r="O192" s="93"/>
    </row>
    <row r="193" spans="1:15" x14ac:dyDescent="0.2">
      <c r="A193" s="93"/>
      <c r="B193" s="93"/>
      <c r="C193" s="93"/>
      <c r="D193" s="93"/>
      <c r="E193" s="93"/>
      <c r="F193" s="93"/>
      <c r="G193" s="93"/>
      <c r="H193" s="93"/>
      <c r="I193" s="93"/>
      <c r="J193" s="93"/>
      <c r="K193" s="93"/>
      <c r="L193" s="93"/>
      <c r="M193" s="93"/>
      <c r="N193" s="93"/>
      <c r="O193" s="93"/>
    </row>
    <row r="194" spans="1:15" x14ac:dyDescent="0.2">
      <c r="A194" s="93"/>
      <c r="B194" s="93"/>
      <c r="C194" s="93"/>
      <c r="D194" s="93"/>
      <c r="E194" s="93"/>
      <c r="F194" s="93"/>
      <c r="G194" s="93"/>
      <c r="H194" s="93"/>
      <c r="I194" s="93"/>
      <c r="J194" s="93"/>
      <c r="K194" s="93"/>
      <c r="L194" s="93"/>
      <c r="M194" s="93"/>
      <c r="N194" s="93"/>
      <c r="O194" s="93"/>
    </row>
    <row r="195" spans="1:15" x14ac:dyDescent="0.2">
      <c r="A195" s="93"/>
      <c r="B195" s="93"/>
      <c r="C195" s="93"/>
      <c r="D195" s="93"/>
      <c r="E195" s="93"/>
      <c r="F195" s="93"/>
      <c r="G195" s="93"/>
      <c r="H195" s="93"/>
      <c r="I195" s="93"/>
      <c r="J195" s="93"/>
      <c r="K195" s="93"/>
      <c r="L195" s="93"/>
      <c r="M195" s="93"/>
      <c r="N195" s="93"/>
      <c r="O195" s="93"/>
    </row>
    <row r="196" spans="1:15" x14ac:dyDescent="0.2">
      <c r="A196" s="93"/>
      <c r="B196" s="93"/>
      <c r="C196" s="93"/>
      <c r="D196" s="93"/>
      <c r="E196" s="93"/>
      <c r="F196" s="93"/>
      <c r="G196" s="93"/>
      <c r="H196" s="93"/>
      <c r="I196" s="93"/>
      <c r="J196" s="93"/>
      <c r="K196" s="93"/>
      <c r="L196" s="93"/>
      <c r="M196" s="93"/>
      <c r="N196" s="93"/>
      <c r="O196" s="93"/>
    </row>
    <row r="197" spans="1:15" x14ac:dyDescent="0.2">
      <c r="A197" s="93"/>
      <c r="B197" s="93"/>
      <c r="C197" s="93"/>
      <c r="D197" s="93"/>
      <c r="E197" s="93"/>
      <c r="F197" s="93"/>
      <c r="G197" s="93"/>
      <c r="H197" s="93"/>
      <c r="I197" s="93"/>
      <c r="J197" s="93"/>
      <c r="K197" s="93"/>
      <c r="L197" s="93"/>
      <c r="M197" s="93"/>
      <c r="N197" s="93"/>
      <c r="O197" s="93"/>
    </row>
    <row r="198" spans="1:15" x14ac:dyDescent="0.2">
      <c r="A198" s="93"/>
      <c r="B198" s="93"/>
      <c r="C198" s="93"/>
      <c r="D198" s="93"/>
      <c r="E198" s="93"/>
      <c r="F198" s="93"/>
      <c r="G198" s="93"/>
      <c r="H198" s="93"/>
      <c r="I198" s="93"/>
      <c r="J198" s="93"/>
      <c r="K198" s="93"/>
      <c r="L198" s="93"/>
      <c r="M198" s="93"/>
      <c r="N198" s="93"/>
      <c r="O198" s="93"/>
    </row>
    <row r="199" spans="1:15" x14ac:dyDescent="0.2">
      <c r="A199" s="93"/>
      <c r="B199" s="93"/>
      <c r="C199" s="93"/>
      <c r="D199" s="93"/>
      <c r="E199" s="93"/>
      <c r="F199" s="93"/>
      <c r="G199" s="93"/>
      <c r="H199" s="93"/>
      <c r="I199" s="93"/>
      <c r="J199" s="93"/>
      <c r="K199" s="93"/>
      <c r="L199" s="93"/>
      <c r="M199" s="93"/>
      <c r="N199" s="93"/>
      <c r="O199" s="93"/>
    </row>
    <row r="200" spans="1:15" x14ac:dyDescent="0.2">
      <c r="A200" s="93"/>
      <c r="B200" s="93"/>
      <c r="C200" s="93"/>
      <c r="D200" s="93"/>
      <c r="E200" s="93"/>
      <c r="F200" s="93"/>
      <c r="G200" s="93"/>
      <c r="H200" s="93"/>
      <c r="I200" s="93"/>
      <c r="J200" s="93"/>
      <c r="K200" s="93"/>
      <c r="L200" s="93"/>
      <c r="M200" s="93"/>
      <c r="N200" s="93"/>
      <c r="O200" s="93"/>
    </row>
    <row r="201" spans="1:15" x14ac:dyDescent="0.2">
      <c r="A201" s="93"/>
      <c r="B201" s="93"/>
      <c r="C201" s="93"/>
      <c r="D201" s="93"/>
      <c r="E201" s="93"/>
      <c r="F201" s="93"/>
      <c r="G201" s="93"/>
      <c r="H201" s="93"/>
      <c r="I201" s="93"/>
      <c r="J201" s="93"/>
      <c r="K201" s="93"/>
      <c r="L201" s="93"/>
      <c r="M201" s="93"/>
      <c r="N201" s="93"/>
      <c r="O201" s="93"/>
    </row>
    <row r="202" spans="1:15" x14ac:dyDescent="0.2">
      <c r="A202" s="93"/>
      <c r="B202" s="93"/>
      <c r="C202" s="93"/>
      <c r="D202" s="93"/>
      <c r="E202" s="93"/>
      <c r="F202" s="93"/>
      <c r="G202" s="93"/>
      <c r="H202" s="93"/>
      <c r="I202" s="93"/>
      <c r="J202" s="93"/>
      <c r="K202" s="93"/>
      <c r="L202" s="93"/>
      <c r="M202" s="93"/>
      <c r="N202" s="93"/>
      <c r="O202" s="93"/>
    </row>
    <row r="203" spans="1:15" x14ac:dyDescent="0.2">
      <c r="A203" s="93"/>
      <c r="B203" s="93"/>
      <c r="C203" s="93"/>
      <c r="D203" s="93"/>
      <c r="E203" s="93"/>
      <c r="F203" s="93"/>
      <c r="G203" s="93"/>
      <c r="H203" s="93"/>
      <c r="I203" s="93"/>
      <c r="J203" s="93"/>
      <c r="K203" s="93"/>
      <c r="L203" s="93"/>
      <c r="M203" s="93"/>
      <c r="N203" s="93"/>
      <c r="O203" s="93"/>
    </row>
    <row r="204" spans="1:15" x14ac:dyDescent="0.2">
      <c r="A204" s="93"/>
      <c r="B204" s="93"/>
      <c r="C204" s="93"/>
      <c r="D204" s="93"/>
      <c r="E204" s="93"/>
      <c r="F204" s="93"/>
      <c r="G204" s="93"/>
      <c r="H204" s="93"/>
      <c r="I204" s="93"/>
      <c r="J204" s="93"/>
      <c r="K204" s="93"/>
      <c r="L204" s="93"/>
      <c r="M204" s="93"/>
      <c r="N204" s="93"/>
      <c r="O204" s="93"/>
    </row>
    <row r="205" spans="1:15" x14ac:dyDescent="0.2">
      <c r="A205" s="93"/>
      <c r="B205" s="93"/>
      <c r="C205" s="93"/>
      <c r="D205" s="93"/>
      <c r="E205" s="93"/>
      <c r="F205" s="93"/>
      <c r="G205" s="93"/>
      <c r="H205" s="93"/>
      <c r="I205" s="93"/>
      <c r="J205" s="93"/>
      <c r="K205" s="93"/>
      <c r="L205" s="93"/>
      <c r="M205" s="93"/>
      <c r="N205" s="93"/>
      <c r="O205" s="93"/>
    </row>
    <row r="206" spans="1:15" x14ac:dyDescent="0.2">
      <c r="A206" s="93"/>
      <c r="B206" s="93"/>
      <c r="C206" s="93"/>
      <c r="D206" s="93"/>
      <c r="E206" s="93"/>
      <c r="F206" s="93"/>
      <c r="G206" s="93"/>
      <c r="H206" s="93"/>
      <c r="I206" s="93"/>
      <c r="J206" s="93"/>
      <c r="K206" s="93"/>
      <c r="L206" s="93"/>
      <c r="M206" s="93"/>
      <c r="N206" s="93"/>
      <c r="O206" s="93"/>
    </row>
    <row r="207" spans="1:15" x14ac:dyDescent="0.2">
      <c r="A207" s="93"/>
      <c r="B207" s="93"/>
      <c r="C207" s="93"/>
      <c r="D207" s="93"/>
      <c r="E207" s="93"/>
      <c r="F207" s="93"/>
      <c r="G207" s="93"/>
      <c r="H207" s="93"/>
      <c r="I207" s="93"/>
      <c r="J207" s="93"/>
      <c r="K207" s="93"/>
      <c r="L207" s="93"/>
      <c r="M207" s="93"/>
      <c r="N207" s="93"/>
      <c r="O207" s="93"/>
    </row>
    <row r="208" spans="1:15" x14ac:dyDescent="0.2">
      <c r="A208" s="93"/>
      <c r="B208" s="93"/>
      <c r="C208" s="93"/>
      <c r="D208" s="93"/>
      <c r="E208" s="93"/>
      <c r="F208" s="93"/>
      <c r="G208" s="93"/>
      <c r="H208" s="93"/>
      <c r="I208" s="93"/>
      <c r="J208" s="93"/>
      <c r="K208" s="93"/>
      <c r="L208" s="93"/>
      <c r="M208" s="93"/>
      <c r="N208" s="93"/>
      <c r="O208" s="93"/>
    </row>
    <row r="209" spans="1:15" x14ac:dyDescent="0.2">
      <c r="A209" s="93"/>
      <c r="B209" s="93"/>
      <c r="C209" s="93"/>
      <c r="D209" s="93"/>
      <c r="E209" s="93"/>
      <c r="F209" s="93"/>
      <c r="G209" s="93"/>
      <c r="H209" s="93"/>
      <c r="I209" s="93"/>
      <c r="J209" s="93"/>
      <c r="K209" s="93"/>
      <c r="L209" s="93"/>
      <c r="M209" s="93"/>
      <c r="N209" s="93"/>
      <c r="O209" s="93"/>
    </row>
    <row r="210" spans="1:15" x14ac:dyDescent="0.2">
      <c r="A210" s="93"/>
      <c r="B210" s="93"/>
      <c r="C210" s="93"/>
      <c r="D210" s="93"/>
      <c r="E210" s="93"/>
      <c r="F210" s="93"/>
      <c r="G210" s="93"/>
      <c r="H210" s="93"/>
      <c r="I210" s="93"/>
      <c r="J210" s="93"/>
      <c r="K210" s="93"/>
      <c r="L210" s="93"/>
      <c r="M210" s="93"/>
      <c r="N210" s="93"/>
      <c r="O210" s="93"/>
    </row>
    <row r="211" spans="1:15" x14ac:dyDescent="0.2">
      <c r="A211" s="93"/>
      <c r="B211" s="93"/>
      <c r="C211" s="93"/>
      <c r="D211" s="93"/>
      <c r="E211" s="93"/>
      <c r="F211" s="93"/>
      <c r="G211" s="93"/>
      <c r="H211" s="93"/>
      <c r="I211" s="93"/>
      <c r="J211" s="93"/>
      <c r="K211" s="93"/>
      <c r="L211" s="93"/>
      <c r="M211" s="93"/>
      <c r="N211" s="93"/>
      <c r="O211" s="93"/>
    </row>
    <row r="212" spans="1:15" x14ac:dyDescent="0.2">
      <c r="A212" s="93"/>
      <c r="B212" s="93"/>
      <c r="C212" s="93"/>
      <c r="D212" s="93"/>
      <c r="E212" s="93"/>
      <c r="F212" s="93"/>
      <c r="G212" s="93"/>
      <c r="H212" s="93"/>
      <c r="I212" s="93"/>
      <c r="J212" s="93"/>
      <c r="K212" s="93"/>
      <c r="L212" s="93"/>
      <c r="M212" s="93"/>
      <c r="N212" s="93"/>
      <c r="O212" s="93"/>
    </row>
    <row r="213" spans="1:15" x14ac:dyDescent="0.2">
      <c r="A213" s="93"/>
      <c r="B213" s="93"/>
      <c r="C213" s="93"/>
      <c r="D213" s="93"/>
      <c r="E213" s="93"/>
      <c r="F213" s="93"/>
      <c r="G213" s="93"/>
      <c r="H213" s="93"/>
      <c r="I213" s="93"/>
      <c r="J213" s="93"/>
      <c r="K213" s="93"/>
      <c r="L213" s="93"/>
      <c r="M213" s="93"/>
      <c r="N213" s="93"/>
      <c r="O213" s="93"/>
    </row>
    <row r="214" spans="1:15" x14ac:dyDescent="0.2">
      <c r="A214" s="93"/>
      <c r="B214" s="93"/>
      <c r="C214" s="93"/>
      <c r="D214" s="93"/>
      <c r="E214" s="93"/>
      <c r="F214" s="93"/>
      <c r="G214" s="93"/>
      <c r="H214" s="93"/>
      <c r="I214" s="93"/>
      <c r="J214" s="93"/>
      <c r="K214" s="93"/>
      <c r="L214" s="93"/>
      <c r="M214" s="93"/>
      <c r="N214" s="93"/>
      <c r="O214" s="93"/>
    </row>
    <row r="215" spans="1:15" x14ac:dyDescent="0.2">
      <c r="A215" s="93"/>
      <c r="B215" s="93"/>
      <c r="C215" s="93"/>
      <c r="D215" s="93"/>
      <c r="E215" s="93"/>
      <c r="F215" s="93"/>
      <c r="G215" s="93"/>
      <c r="H215" s="93"/>
      <c r="I215" s="93"/>
      <c r="J215" s="93"/>
      <c r="K215" s="93"/>
      <c r="L215" s="93"/>
      <c r="M215" s="93"/>
      <c r="N215" s="93"/>
      <c r="O215" s="93"/>
    </row>
    <row r="216" spans="1:15" x14ac:dyDescent="0.2">
      <c r="A216" s="93"/>
      <c r="B216" s="93"/>
      <c r="C216" s="93"/>
      <c r="D216" s="93"/>
      <c r="E216" s="93"/>
      <c r="F216" s="93"/>
      <c r="G216" s="93"/>
      <c r="H216" s="93"/>
      <c r="I216" s="93"/>
      <c r="J216" s="93"/>
      <c r="K216" s="93"/>
      <c r="L216" s="93"/>
      <c r="M216" s="93"/>
      <c r="N216" s="93"/>
      <c r="O216" s="93"/>
    </row>
    <row r="217" spans="1:15" x14ac:dyDescent="0.2">
      <c r="A217" s="93"/>
      <c r="B217" s="93"/>
      <c r="C217" s="93"/>
      <c r="D217" s="93"/>
      <c r="E217" s="93"/>
      <c r="F217" s="93"/>
      <c r="G217" s="93"/>
      <c r="H217" s="93"/>
      <c r="I217" s="93"/>
      <c r="J217" s="93"/>
      <c r="K217" s="93"/>
      <c r="L217" s="93"/>
      <c r="M217" s="93"/>
      <c r="N217" s="93"/>
      <c r="O217" s="93"/>
    </row>
    <row r="218" spans="1:15" x14ac:dyDescent="0.2">
      <c r="A218" s="93"/>
      <c r="B218" s="93"/>
      <c r="C218" s="93"/>
      <c r="D218" s="93"/>
      <c r="E218" s="93"/>
      <c r="F218" s="93"/>
      <c r="G218" s="93"/>
      <c r="H218" s="93"/>
      <c r="I218" s="93"/>
      <c r="J218" s="93"/>
      <c r="K218" s="93"/>
      <c r="L218" s="93"/>
      <c r="M218" s="93"/>
      <c r="N218" s="93"/>
      <c r="O218" s="93"/>
    </row>
    <row r="219" spans="1:15" x14ac:dyDescent="0.2">
      <c r="A219" s="93"/>
      <c r="B219" s="93"/>
      <c r="C219" s="93"/>
      <c r="D219" s="93"/>
      <c r="E219" s="93"/>
      <c r="F219" s="93"/>
      <c r="G219" s="93"/>
      <c r="H219" s="93"/>
      <c r="I219" s="93"/>
      <c r="J219" s="93"/>
      <c r="K219" s="93"/>
      <c r="L219" s="93"/>
      <c r="M219" s="93"/>
      <c r="N219" s="93"/>
      <c r="O219" s="93"/>
    </row>
    <row r="220" spans="1:15" x14ac:dyDescent="0.2">
      <c r="A220" s="93"/>
      <c r="B220" s="93"/>
      <c r="C220" s="93"/>
      <c r="D220" s="93"/>
      <c r="E220" s="93"/>
      <c r="F220" s="93"/>
      <c r="G220" s="93"/>
      <c r="H220" s="93"/>
      <c r="I220" s="93"/>
      <c r="J220" s="93"/>
      <c r="K220" s="93"/>
      <c r="L220" s="93"/>
      <c r="M220" s="93"/>
      <c r="N220" s="93"/>
      <c r="O220" s="93"/>
    </row>
    <row r="221" spans="1:15" x14ac:dyDescent="0.2">
      <c r="A221" s="93"/>
      <c r="B221" s="93"/>
      <c r="C221" s="93"/>
      <c r="D221" s="93"/>
      <c r="E221" s="93"/>
      <c r="F221" s="93"/>
      <c r="G221" s="93"/>
      <c r="H221" s="93"/>
      <c r="I221" s="93"/>
      <c r="J221" s="93"/>
      <c r="K221" s="93"/>
      <c r="L221" s="93"/>
      <c r="M221" s="93"/>
      <c r="N221" s="93"/>
      <c r="O221" s="93"/>
    </row>
    <row r="222" spans="1:15" x14ac:dyDescent="0.2">
      <c r="A222" s="93"/>
      <c r="B222" s="93"/>
      <c r="C222" s="93"/>
      <c r="D222" s="93"/>
      <c r="E222" s="93"/>
      <c r="F222" s="93"/>
      <c r="G222" s="93"/>
      <c r="H222" s="93"/>
      <c r="I222" s="93"/>
      <c r="J222" s="93"/>
      <c r="K222" s="93"/>
      <c r="L222" s="93"/>
      <c r="M222" s="93"/>
      <c r="N222" s="93"/>
      <c r="O222" s="93"/>
    </row>
    <row r="223" spans="1:15" x14ac:dyDescent="0.2">
      <c r="A223" s="93"/>
      <c r="B223" s="93"/>
      <c r="C223" s="93"/>
      <c r="D223" s="93"/>
      <c r="E223" s="93"/>
      <c r="F223" s="93"/>
      <c r="G223" s="93"/>
      <c r="H223" s="93"/>
      <c r="I223" s="93"/>
      <c r="J223" s="93"/>
      <c r="K223" s="93"/>
      <c r="L223" s="93"/>
      <c r="M223" s="93"/>
      <c r="N223" s="93"/>
      <c r="O223" s="93"/>
    </row>
    <row r="224" spans="1:15" x14ac:dyDescent="0.2">
      <c r="A224" s="93"/>
      <c r="B224" s="93"/>
      <c r="C224" s="93"/>
      <c r="D224" s="93"/>
      <c r="E224" s="93"/>
      <c r="F224" s="93"/>
      <c r="G224" s="93"/>
      <c r="H224" s="93"/>
      <c r="I224" s="93"/>
      <c r="J224" s="93"/>
      <c r="K224" s="93"/>
      <c r="L224" s="93"/>
      <c r="M224" s="93"/>
      <c r="N224" s="93"/>
      <c r="O224" s="93"/>
    </row>
    <row r="225" spans="1:15" x14ac:dyDescent="0.2">
      <c r="A225" s="93"/>
      <c r="B225" s="93"/>
      <c r="C225" s="93"/>
      <c r="D225" s="93"/>
      <c r="E225" s="93"/>
      <c r="F225" s="93"/>
      <c r="G225" s="93"/>
      <c r="H225" s="93"/>
      <c r="I225" s="93"/>
      <c r="J225" s="93"/>
      <c r="K225" s="93"/>
      <c r="L225" s="93"/>
      <c r="M225" s="93"/>
      <c r="N225" s="93"/>
      <c r="O225" s="93"/>
    </row>
    <row r="226" spans="1:15" x14ac:dyDescent="0.2">
      <c r="A226" s="93"/>
      <c r="B226" s="93"/>
      <c r="C226" s="93"/>
      <c r="D226" s="93"/>
      <c r="E226" s="93"/>
      <c r="F226" s="93"/>
      <c r="G226" s="93"/>
      <c r="H226" s="93"/>
      <c r="I226" s="93"/>
      <c r="J226" s="93"/>
      <c r="K226" s="93"/>
      <c r="L226" s="93"/>
      <c r="M226" s="93"/>
      <c r="N226" s="93"/>
      <c r="O226" s="93"/>
    </row>
    <row r="227" spans="1:15" x14ac:dyDescent="0.2">
      <c r="A227" s="93"/>
      <c r="B227" s="93"/>
      <c r="C227" s="93"/>
      <c r="D227" s="93"/>
      <c r="E227" s="93"/>
      <c r="F227" s="93"/>
      <c r="G227" s="93"/>
      <c r="H227" s="93"/>
      <c r="I227" s="93"/>
      <c r="J227" s="93"/>
      <c r="K227" s="93"/>
      <c r="L227" s="93"/>
      <c r="M227" s="93"/>
      <c r="N227" s="93"/>
      <c r="O227" s="93"/>
    </row>
    <row r="228" spans="1:15" x14ac:dyDescent="0.2">
      <c r="A228" s="93"/>
      <c r="B228" s="93"/>
      <c r="C228" s="93"/>
      <c r="D228" s="93"/>
      <c r="E228" s="93"/>
      <c r="F228" s="93"/>
      <c r="G228" s="93"/>
      <c r="H228" s="93"/>
      <c r="I228" s="93"/>
      <c r="J228" s="93"/>
      <c r="K228" s="93"/>
      <c r="L228" s="93"/>
      <c r="M228" s="93"/>
      <c r="N228" s="93"/>
      <c r="O228" s="93"/>
    </row>
    <row r="229" spans="1:15" x14ac:dyDescent="0.2">
      <c r="A229" s="93"/>
      <c r="B229" s="93"/>
      <c r="C229" s="93"/>
      <c r="D229" s="93"/>
      <c r="E229" s="93"/>
      <c r="F229" s="93"/>
      <c r="G229" s="93"/>
      <c r="H229" s="93"/>
      <c r="I229" s="93"/>
      <c r="J229" s="93"/>
      <c r="K229" s="93"/>
      <c r="L229" s="93"/>
      <c r="M229" s="93"/>
      <c r="N229" s="93"/>
      <c r="O229" s="93"/>
    </row>
    <row r="230" spans="1:15" x14ac:dyDescent="0.2">
      <c r="A230" s="93"/>
      <c r="B230" s="93"/>
      <c r="C230" s="93"/>
      <c r="D230" s="93"/>
      <c r="E230" s="93"/>
      <c r="F230" s="93"/>
      <c r="G230" s="93"/>
      <c r="H230" s="93"/>
      <c r="I230" s="93"/>
      <c r="J230" s="93"/>
      <c r="K230" s="93"/>
      <c r="L230" s="93"/>
      <c r="M230" s="93"/>
      <c r="N230" s="93"/>
      <c r="O230" s="93"/>
    </row>
    <row r="231" spans="1:15" x14ac:dyDescent="0.2">
      <c r="A231" s="93"/>
      <c r="B231" s="93"/>
      <c r="C231" s="93"/>
      <c r="D231" s="93"/>
      <c r="E231" s="93"/>
      <c r="F231" s="93"/>
      <c r="G231" s="93"/>
      <c r="H231" s="93"/>
      <c r="I231" s="93"/>
      <c r="J231" s="93"/>
      <c r="K231" s="93"/>
      <c r="L231" s="93"/>
      <c r="M231" s="93"/>
      <c r="N231" s="93"/>
      <c r="O231" s="93"/>
    </row>
    <row r="232" spans="1:15" x14ac:dyDescent="0.2">
      <c r="A232" s="93"/>
      <c r="B232" s="93"/>
      <c r="C232" s="93"/>
      <c r="D232" s="93"/>
      <c r="E232" s="93"/>
      <c r="F232" s="93"/>
      <c r="G232" s="93"/>
      <c r="H232" s="93"/>
      <c r="I232" s="93"/>
      <c r="J232" s="93"/>
      <c r="K232" s="93"/>
      <c r="L232" s="93"/>
      <c r="M232" s="93"/>
      <c r="N232" s="93"/>
      <c r="O232" s="93"/>
    </row>
    <row r="233" spans="1:15" x14ac:dyDescent="0.2">
      <c r="A233" s="93"/>
      <c r="B233" s="93"/>
      <c r="C233" s="93"/>
      <c r="D233" s="93"/>
      <c r="E233" s="93"/>
      <c r="F233" s="93"/>
      <c r="G233" s="93"/>
      <c r="H233" s="93"/>
      <c r="I233" s="93"/>
      <c r="J233" s="93"/>
      <c r="K233" s="93"/>
      <c r="L233" s="93"/>
      <c r="M233" s="93"/>
      <c r="N233" s="93"/>
      <c r="O233" s="93"/>
    </row>
    <row r="234" spans="1:15" x14ac:dyDescent="0.2">
      <c r="A234" s="93"/>
      <c r="B234" s="93"/>
      <c r="C234" s="93"/>
      <c r="D234" s="93"/>
      <c r="E234" s="93"/>
      <c r="F234" s="93"/>
      <c r="G234" s="93"/>
      <c r="H234" s="93"/>
      <c r="I234" s="93"/>
      <c r="J234" s="93"/>
      <c r="K234" s="93"/>
      <c r="L234" s="93"/>
      <c r="M234" s="93"/>
      <c r="N234" s="93"/>
      <c r="O234" s="93"/>
    </row>
    <row r="235" spans="1:15" x14ac:dyDescent="0.2">
      <c r="A235" s="93"/>
      <c r="B235" s="93"/>
      <c r="C235" s="93"/>
      <c r="D235" s="93"/>
      <c r="E235" s="93"/>
      <c r="F235" s="93"/>
      <c r="G235" s="93"/>
      <c r="H235" s="93"/>
      <c r="I235" s="93"/>
      <c r="J235" s="93"/>
      <c r="K235" s="93"/>
      <c r="L235" s="93"/>
      <c r="M235" s="93"/>
      <c r="N235" s="93"/>
      <c r="O235" s="93"/>
    </row>
    <row r="236" spans="1:15" x14ac:dyDescent="0.2">
      <c r="A236" s="93"/>
      <c r="B236" s="93"/>
      <c r="C236" s="93"/>
      <c r="D236" s="93"/>
      <c r="E236" s="93"/>
      <c r="F236" s="93"/>
      <c r="G236" s="93"/>
      <c r="H236" s="93"/>
      <c r="I236" s="93"/>
      <c r="J236" s="93"/>
      <c r="K236" s="93"/>
      <c r="L236" s="93"/>
      <c r="M236" s="93"/>
      <c r="N236" s="93"/>
      <c r="O236" s="93"/>
    </row>
    <row r="237" spans="1:15" x14ac:dyDescent="0.2">
      <c r="A237" s="93"/>
      <c r="B237" s="93"/>
      <c r="C237" s="93"/>
      <c r="D237" s="93"/>
      <c r="E237" s="93"/>
      <c r="F237" s="93"/>
      <c r="G237" s="93"/>
      <c r="H237" s="93"/>
      <c r="I237" s="93"/>
      <c r="J237" s="93"/>
      <c r="K237" s="93"/>
      <c r="L237" s="93"/>
      <c r="M237" s="93"/>
      <c r="N237" s="93"/>
      <c r="O237" s="93"/>
    </row>
    <row r="238" spans="1:15" x14ac:dyDescent="0.2">
      <c r="A238" s="93"/>
      <c r="B238" s="93"/>
      <c r="C238" s="93"/>
      <c r="D238" s="93"/>
      <c r="E238" s="93"/>
      <c r="F238" s="93"/>
      <c r="G238" s="93"/>
      <c r="H238" s="93"/>
      <c r="I238" s="93"/>
      <c r="J238" s="93"/>
      <c r="K238" s="93"/>
      <c r="L238" s="93"/>
      <c r="M238" s="93"/>
      <c r="N238" s="93"/>
      <c r="O238" s="93"/>
    </row>
    <row r="239" spans="1:15" x14ac:dyDescent="0.2">
      <c r="A239" s="93"/>
      <c r="B239" s="93"/>
      <c r="C239" s="93"/>
      <c r="D239" s="93"/>
      <c r="E239" s="93"/>
      <c r="F239" s="93"/>
      <c r="G239" s="93"/>
      <c r="H239" s="93"/>
      <c r="I239" s="93"/>
      <c r="J239" s="93"/>
      <c r="K239" s="93"/>
      <c r="L239" s="93"/>
      <c r="M239" s="93"/>
      <c r="N239" s="93"/>
      <c r="O239" s="93"/>
    </row>
    <row r="240" spans="1:15" x14ac:dyDescent="0.2">
      <c r="A240" s="93"/>
      <c r="B240" s="93"/>
      <c r="C240" s="93"/>
      <c r="D240" s="93"/>
      <c r="E240" s="93"/>
      <c r="F240" s="93"/>
      <c r="G240" s="93"/>
      <c r="H240" s="93"/>
      <c r="I240" s="93"/>
      <c r="J240" s="93"/>
      <c r="K240" s="93"/>
      <c r="L240" s="93"/>
      <c r="M240" s="93"/>
      <c r="N240" s="93"/>
      <c r="O240" s="93"/>
    </row>
    <row r="241" spans="1:15" x14ac:dyDescent="0.2">
      <c r="A241" s="93"/>
      <c r="B241" s="93"/>
      <c r="C241" s="93"/>
      <c r="D241" s="93"/>
      <c r="E241" s="93"/>
      <c r="F241" s="93"/>
      <c r="G241" s="93"/>
      <c r="H241" s="93"/>
      <c r="I241" s="93"/>
      <c r="J241" s="93"/>
      <c r="K241" s="93"/>
      <c r="L241" s="93"/>
      <c r="M241" s="93"/>
      <c r="N241" s="93"/>
      <c r="O241" s="93"/>
    </row>
    <row r="242" spans="1:15" x14ac:dyDescent="0.2">
      <c r="A242" s="93"/>
      <c r="B242" s="93"/>
      <c r="C242" s="93"/>
      <c r="D242" s="93"/>
      <c r="E242" s="93"/>
      <c r="F242" s="93"/>
      <c r="G242" s="93"/>
      <c r="H242" s="93"/>
      <c r="I242" s="93"/>
      <c r="J242" s="93"/>
      <c r="K242" s="93"/>
      <c r="L242" s="93"/>
      <c r="M242" s="93"/>
      <c r="N242" s="93"/>
      <c r="O242" s="93"/>
    </row>
    <row r="243" spans="1:15" x14ac:dyDescent="0.2">
      <c r="A243" s="93"/>
      <c r="B243" s="93"/>
      <c r="C243" s="93"/>
      <c r="D243" s="93"/>
      <c r="E243" s="93"/>
      <c r="F243" s="93"/>
      <c r="G243" s="93"/>
      <c r="H243" s="93"/>
      <c r="I243" s="93"/>
      <c r="J243" s="93"/>
      <c r="K243" s="93"/>
      <c r="L243" s="93"/>
      <c r="M243" s="93"/>
      <c r="N243" s="93"/>
      <c r="O243" s="93"/>
    </row>
    <row r="244" spans="1:15" x14ac:dyDescent="0.2">
      <c r="A244" s="93"/>
      <c r="B244" s="93"/>
      <c r="C244" s="93"/>
      <c r="D244" s="93"/>
      <c r="E244" s="93"/>
      <c r="F244" s="93"/>
      <c r="G244" s="93"/>
      <c r="H244" s="93"/>
      <c r="I244" s="93"/>
      <c r="J244" s="93"/>
      <c r="K244" s="93"/>
      <c r="L244" s="93"/>
      <c r="M244" s="93"/>
      <c r="N244" s="93"/>
      <c r="O244" s="93"/>
    </row>
    <row r="245" spans="1:15" x14ac:dyDescent="0.2">
      <c r="A245" s="93"/>
      <c r="B245" s="93"/>
      <c r="C245" s="93"/>
      <c r="D245" s="93"/>
      <c r="E245" s="93"/>
      <c r="F245" s="93"/>
      <c r="G245" s="93"/>
      <c r="H245" s="93"/>
      <c r="I245" s="93"/>
      <c r="J245" s="93"/>
      <c r="K245" s="93"/>
      <c r="L245" s="93"/>
      <c r="M245" s="93"/>
      <c r="N245" s="93"/>
      <c r="O245" s="93"/>
    </row>
    <row r="246" spans="1:15" x14ac:dyDescent="0.2">
      <c r="A246" s="93"/>
      <c r="B246" s="93"/>
      <c r="C246" s="93"/>
      <c r="D246" s="93"/>
      <c r="E246" s="93"/>
      <c r="F246" s="93"/>
      <c r="G246" s="93"/>
      <c r="H246" s="93"/>
      <c r="I246" s="93"/>
      <c r="J246" s="93"/>
      <c r="K246" s="93"/>
      <c r="L246" s="93"/>
      <c r="M246" s="93"/>
      <c r="N246" s="93"/>
      <c r="O246" s="93"/>
    </row>
    <row r="247" spans="1:15" x14ac:dyDescent="0.2">
      <c r="A247" s="93"/>
      <c r="B247" s="93"/>
      <c r="C247" s="93"/>
      <c r="D247" s="93"/>
      <c r="E247" s="93"/>
      <c r="F247" s="93"/>
      <c r="G247" s="93"/>
      <c r="H247" s="93"/>
      <c r="I247" s="93"/>
      <c r="J247" s="93"/>
      <c r="K247" s="93"/>
      <c r="L247" s="93"/>
      <c r="M247" s="93"/>
      <c r="N247" s="93"/>
      <c r="O247" s="93"/>
    </row>
    <row r="248" spans="1:15" x14ac:dyDescent="0.2">
      <c r="A248" s="93"/>
      <c r="B248" s="93"/>
      <c r="C248" s="93"/>
      <c r="D248" s="93"/>
      <c r="E248" s="93"/>
      <c r="F248" s="93"/>
      <c r="G248" s="93"/>
      <c r="H248" s="93"/>
      <c r="I248" s="93"/>
      <c r="J248" s="93"/>
      <c r="K248" s="93"/>
      <c r="L248" s="93"/>
      <c r="M248" s="93"/>
      <c r="N248" s="93"/>
      <c r="O248" s="93"/>
    </row>
    <row r="249" spans="1:15" x14ac:dyDescent="0.2">
      <c r="A249" s="93"/>
      <c r="B249" s="93"/>
      <c r="C249" s="93"/>
      <c r="D249" s="93"/>
      <c r="E249" s="93"/>
      <c r="F249" s="93"/>
      <c r="G249" s="93"/>
      <c r="H249" s="93"/>
      <c r="I249" s="93"/>
      <c r="J249" s="93"/>
      <c r="K249" s="93"/>
      <c r="L249" s="93"/>
      <c r="M249" s="93"/>
      <c r="N249" s="93"/>
      <c r="O249" s="93"/>
    </row>
    <row r="250" spans="1:15" x14ac:dyDescent="0.2">
      <c r="A250" s="93"/>
      <c r="B250" s="93"/>
      <c r="C250" s="93"/>
      <c r="D250" s="93"/>
      <c r="E250" s="93"/>
      <c r="F250" s="93"/>
      <c r="G250" s="93"/>
      <c r="H250" s="93"/>
      <c r="I250" s="93"/>
      <c r="J250" s="93"/>
      <c r="K250" s="93"/>
      <c r="L250" s="93"/>
      <c r="M250" s="93"/>
      <c r="N250" s="93"/>
      <c r="O250" s="93"/>
    </row>
    <row r="251" spans="1:15" x14ac:dyDescent="0.2">
      <c r="A251" s="93"/>
      <c r="B251" s="93"/>
      <c r="C251" s="93"/>
      <c r="D251" s="93"/>
      <c r="E251" s="93"/>
      <c r="F251" s="93"/>
      <c r="G251" s="93"/>
      <c r="H251" s="93"/>
      <c r="I251" s="93"/>
      <c r="J251" s="93"/>
      <c r="K251" s="93"/>
      <c r="L251" s="93"/>
      <c r="M251" s="93"/>
      <c r="N251" s="93"/>
      <c r="O251" s="93"/>
    </row>
    <row r="252" spans="1:15" x14ac:dyDescent="0.2">
      <c r="A252" s="93"/>
      <c r="B252" s="93"/>
      <c r="C252" s="93"/>
      <c r="D252" s="93"/>
      <c r="E252" s="93"/>
      <c r="F252" s="93"/>
      <c r="G252" s="93"/>
      <c r="H252" s="93"/>
      <c r="I252" s="93"/>
      <c r="J252" s="93"/>
      <c r="K252" s="93"/>
      <c r="L252" s="93"/>
      <c r="M252" s="93"/>
      <c r="N252" s="93"/>
      <c r="O252" s="93"/>
    </row>
    <row r="253" spans="1:15" x14ac:dyDescent="0.2">
      <c r="A253" s="93"/>
      <c r="B253" s="93"/>
      <c r="C253" s="93"/>
      <c r="D253" s="93"/>
      <c r="E253" s="93"/>
      <c r="F253" s="93"/>
      <c r="G253" s="93"/>
      <c r="H253" s="93"/>
      <c r="I253" s="93"/>
      <c r="J253" s="93"/>
      <c r="K253" s="93"/>
      <c r="L253" s="93"/>
      <c r="M253" s="93"/>
      <c r="N253" s="93"/>
      <c r="O253" s="93"/>
    </row>
    <row r="254" spans="1:15" x14ac:dyDescent="0.2">
      <c r="A254" s="93"/>
      <c r="B254" s="93"/>
      <c r="C254" s="93"/>
      <c r="D254" s="93"/>
      <c r="E254" s="93"/>
      <c r="F254" s="93"/>
      <c r="G254" s="93"/>
      <c r="H254" s="93"/>
      <c r="I254" s="93"/>
      <c r="J254" s="93"/>
      <c r="K254" s="93"/>
      <c r="L254" s="93"/>
      <c r="M254" s="93"/>
      <c r="N254" s="93"/>
      <c r="O254" s="93"/>
    </row>
    <row r="255" spans="1:15" x14ac:dyDescent="0.2">
      <c r="A255" s="93"/>
      <c r="B255" s="93"/>
      <c r="C255" s="93"/>
      <c r="D255" s="93"/>
      <c r="E255" s="93"/>
      <c r="F255" s="93"/>
      <c r="G255" s="93"/>
      <c r="H255" s="93"/>
      <c r="I255" s="93"/>
      <c r="J255" s="93"/>
      <c r="K255" s="93"/>
      <c r="L255" s="93"/>
      <c r="M255" s="93"/>
      <c r="N255" s="93"/>
      <c r="O255" s="93"/>
    </row>
    <row r="256" spans="1:15" x14ac:dyDescent="0.2">
      <c r="A256" s="93"/>
      <c r="B256" s="93"/>
      <c r="C256" s="93"/>
      <c r="D256" s="93"/>
      <c r="E256" s="93"/>
      <c r="F256" s="93"/>
      <c r="G256" s="93"/>
      <c r="H256" s="93"/>
      <c r="I256" s="93"/>
      <c r="J256" s="93"/>
      <c r="K256" s="93"/>
      <c r="L256" s="93"/>
      <c r="M256" s="93"/>
      <c r="N256" s="93"/>
      <c r="O256" s="93"/>
    </row>
    <row r="257" spans="1:15" x14ac:dyDescent="0.2">
      <c r="A257" s="93"/>
      <c r="B257" s="93"/>
      <c r="C257" s="93"/>
      <c r="D257" s="93"/>
      <c r="E257" s="93"/>
      <c r="F257" s="93"/>
      <c r="G257" s="93"/>
      <c r="H257" s="93"/>
      <c r="I257" s="93"/>
      <c r="J257" s="93"/>
      <c r="K257" s="93"/>
      <c r="L257" s="93"/>
      <c r="M257" s="93"/>
      <c r="N257" s="93"/>
      <c r="O257" s="93"/>
    </row>
    <row r="258" spans="1:15" x14ac:dyDescent="0.2">
      <c r="A258" s="93"/>
      <c r="B258" s="93"/>
      <c r="C258" s="93"/>
      <c r="D258" s="93"/>
      <c r="E258" s="93"/>
      <c r="F258" s="93"/>
      <c r="G258" s="93"/>
      <c r="H258" s="93"/>
      <c r="I258" s="93"/>
      <c r="J258" s="93"/>
      <c r="K258" s="93"/>
      <c r="L258" s="93"/>
      <c r="M258" s="93"/>
      <c r="N258" s="93"/>
      <c r="O258" s="93"/>
    </row>
    <row r="259" spans="1:15" x14ac:dyDescent="0.2">
      <c r="A259" s="93"/>
      <c r="B259" s="93"/>
      <c r="C259" s="93"/>
      <c r="D259" s="93"/>
      <c r="E259" s="93"/>
      <c r="F259" s="93"/>
      <c r="G259" s="93"/>
      <c r="H259" s="93"/>
      <c r="I259" s="93"/>
      <c r="J259" s="93"/>
      <c r="K259" s="93"/>
      <c r="L259" s="93"/>
      <c r="M259" s="93"/>
      <c r="N259" s="93"/>
      <c r="O259" s="93"/>
    </row>
    <row r="260" spans="1:15" x14ac:dyDescent="0.2">
      <c r="A260" s="93"/>
      <c r="B260" s="93"/>
      <c r="C260" s="93"/>
      <c r="D260" s="93"/>
      <c r="E260" s="93"/>
      <c r="F260" s="93"/>
      <c r="G260" s="93"/>
      <c r="H260" s="93"/>
      <c r="I260" s="93"/>
      <c r="J260" s="93"/>
      <c r="K260" s="93"/>
      <c r="L260" s="93"/>
      <c r="M260" s="93"/>
      <c r="N260" s="93"/>
      <c r="O260" s="93"/>
    </row>
    <row r="261" spans="1:15" x14ac:dyDescent="0.2">
      <c r="A261" s="93"/>
      <c r="B261" s="93"/>
      <c r="C261" s="93"/>
      <c r="D261" s="93"/>
      <c r="E261" s="93"/>
      <c r="F261" s="93"/>
      <c r="G261" s="93"/>
      <c r="H261" s="93"/>
      <c r="I261" s="93"/>
      <c r="J261" s="93"/>
      <c r="K261" s="93"/>
      <c r="L261" s="93"/>
      <c r="M261" s="93"/>
      <c r="N261" s="93"/>
      <c r="O261" s="93"/>
    </row>
    <row r="262" spans="1:15" x14ac:dyDescent="0.2">
      <c r="A262" s="93"/>
      <c r="B262" s="93"/>
      <c r="C262" s="93"/>
      <c r="D262" s="93"/>
      <c r="E262" s="93"/>
      <c r="F262" s="93"/>
      <c r="G262" s="93"/>
      <c r="H262" s="93"/>
      <c r="I262" s="93"/>
      <c r="J262" s="93"/>
      <c r="K262" s="93"/>
      <c r="L262" s="93"/>
      <c r="M262" s="93"/>
      <c r="N262" s="93"/>
      <c r="O262" s="93"/>
    </row>
    <row r="263" spans="1:15" x14ac:dyDescent="0.2">
      <c r="A263" s="93"/>
      <c r="B263" s="93"/>
      <c r="C263" s="93"/>
      <c r="D263" s="93"/>
      <c r="E263" s="93"/>
      <c r="F263" s="93"/>
      <c r="G263" s="93"/>
      <c r="H263" s="93"/>
      <c r="I263" s="93"/>
      <c r="J263" s="93"/>
      <c r="K263" s="93"/>
      <c r="L263" s="93"/>
      <c r="M263" s="93"/>
      <c r="N263" s="93"/>
      <c r="O263" s="93"/>
    </row>
    <row r="264" spans="1:15" x14ac:dyDescent="0.2">
      <c r="A264" s="93"/>
      <c r="B264" s="93"/>
      <c r="C264" s="93"/>
      <c r="D264" s="93"/>
      <c r="E264" s="93"/>
      <c r="F264" s="93"/>
      <c r="G264" s="93"/>
      <c r="H264" s="93"/>
      <c r="I264" s="93"/>
      <c r="J264" s="93"/>
      <c r="K264" s="93"/>
      <c r="L264" s="93"/>
      <c r="M264" s="93"/>
      <c r="N264" s="93"/>
      <c r="O264" s="93"/>
    </row>
    <row r="265" spans="1:15" x14ac:dyDescent="0.2">
      <c r="A265" s="93"/>
      <c r="B265" s="93"/>
      <c r="C265" s="93"/>
      <c r="D265" s="93"/>
      <c r="E265" s="93"/>
      <c r="F265" s="93"/>
      <c r="G265" s="93"/>
      <c r="H265" s="93"/>
      <c r="I265" s="93"/>
      <c r="J265" s="93"/>
      <c r="K265" s="93"/>
      <c r="L265" s="93"/>
      <c r="M265" s="93"/>
      <c r="N265" s="93"/>
      <c r="O265" s="93"/>
    </row>
    <row r="266" spans="1:15" x14ac:dyDescent="0.2">
      <c r="A266" s="93"/>
      <c r="B266" s="93"/>
      <c r="C266" s="93"/>
      <c r="D266" s="93"/>
      <c r="E266" s="93"/>
      <c r="F266" s="93"/>
      <c r="G266" s="93"/>
      <c r="H266" s="93"/>
      <c r="I266" s="93"/>
      <c r="J266" s="93"/>
      <c r="K266" s="93"/>
      <c r="L266" s="93"/>
      <c r="M266" s="93"/>
      <c r="N266" s="93"/>
      <c r="O266" s="93"/>
    </row>
    <row r="267" spans="1:15" x14ac:dyDescent="0.2">
      <c r="A267" s="93"/>
      <c r="B267" s="93"/>
      <c r="C267" s="93"/>
      <c r="D267" s="93"/>
      <c r="E267" s="93"/>
      <c r="F267" s="93"/>
      <c r="G267" s="93"/>
      <c r="H267" s="93"/>
      <c r="I267" s="93"/>
      <c r="J267" s="93"/>
      <c r="K267" s="93"/>
      <c r="L267" s="93"/>
      <c r="M267" s="93"/>
      <c r="N267" s="93"/>
      <c r="O267" s="93"/>
    </row>
    <row r="268" spans="1:15" x14ac:dyDescent="0.2">
      <c r="A268" s="93"/>
      <c r="B268" s="93"/>
      <c r="C268" s="93"/>
      <c r="D268" s="93"/>
      <c r="E268" s="93"/>
      <c r="F268" s="93"/>
      <c r="G268" s="93"/>
      <c r="H268" s="93"/>
      <c r="I268" s="93"/>
      <c r="J268" s="93"/>
      <c r="K268" s="93"/>
      <c r="L268" s="93"/>
      <c r="M268" s="93"/>
      <c r="N268" s="93"/>
      <c r="O268" s="93"/>
    </row>
    <row r="269" spans="1:15" x14ac:dyDescent="0.2">
      <c r="A269" s="93"/>
      <c r="B269" s="93"/>
      <c r="C269" s="93"/>
      <c r="D269" s="93"/>
      <c r="E269" s="93"/>
      <c r="F269" s="93"/>
      <c r="G269" s="93"/>
      <c r="H269" s="93"/>
      <c r="I269" s="93"/>
      <c r="J269" s="93"/>
      <c r="K269" s="93"/>
      <c r="L269" s="93"/>
      <c r="M269" s="93"/>
      <c r="N269" s="93"/>
      <c r="O269" s="93"/>
    </row>
    <row r="270" spans="1:15" x14ac:dyDescent="0.2">
      <c r="A270" s="93"/>
      <c r="B270" s="93"/>
      <c r="C270" s="93"/>
      <c r="D270" s="93"/>
      <c r="E270" s="93"/>
      <c r="F270" s="93"/>
      <c r="G270" s="93"/>
      <c r="H270" s="93"/>
      <c r="I270" s="93"/>
      <c r="J270" s="93"/>
      <c r="K270" s="93"/>
      <c r="L270" s="93"/>
      <c r="M270" s="93"/>
      <c r="N270" s="93"/>
      <c r="O270" s="93"/>
    </row>
    <row r="271" spans="1:15" x14ac:dyDescent="0.2">
      <c r="A271" s="93"/>
      <c r="B271" s="93"/>
      <c r="C271" s="93"/>
      <c r="D271" s="93"/>
      <c r="E271" s="93"/>
      <c r="F271" s="93"/>
      <c r="G271" s="93"/>
      <c r="H271" s="93"/>
      <c r="I271" s="93"/>
      <c r="J271" s="93"/>
      <c r="K271" s="93"/>
      <c r="L271" s="93"/>
      <c r="M271" s="93"/>
      <c r="N271" s="93"/>
      <c r="O271" s="93"/>
    </row>
    <row r="272" spans="1:15" x14ac:dyDescent="0.2">
      <c r="A272" s="93"/>
      <c r="B272" s="93"/>
      <c r="C272" s="93"/>
      <c r="D272" s="93"/>
      <c r="E272" s="93"/>
      <c r="F272" s="93"/>
      <c r="G272" s="93"/>
      <c r="H272" s="93"/>
      <c r="I272" s="93"/>
      <c r="J272" s="93"/>
      <c r="K272" s="93"/>
      <c r="L272" s="93"/>
      <c r="M272" s="93"/>
      <c r="N272" s="93"/>
      <c r="O272" s="93"/>
    </row>
    <row r="273" spans="1:15" x14ac:dyDescent="0.2">
      <c r="A273" s="93"/>
      <c r="B273" s="93"/>
      <c r="C273" s="93"/>
      <c r="D273" s="93"/>
      <c r="E273" s="93"/>
      <c r="F273" s="93"/>
      <c r="G273" s="93"/>
      <c r="H273" s="93"/>
      <c r="I273" s="93"/>
      <c r="J273" s="93"/>
      <c r="K273" s="93"/>
      <c r="L273" s="93"/>
      <c r="M273" s="93"/>
      <c r="N273" s="93"/>
      <c r="O273" s="93"/>
    </row>
    <row r="274" spans="1:15" x14ac:dyDescent="0.2">
      <c r="A274" s="93"/>
      <c r="B274" s="93"/>
      <c r="C274" s="93"/>
      <c r="D274" s="93"/>
      <c r="E274" s="93"/>
      <c r="F274" s="93"/>
      <c r="G274" s="93"/>
      <c r="H274" s="93"/>
      <c r="I274" s="93"/>
      <c r="J274" s="93"/>
      <c r="K274" s="93"/>
      <c r="L274" s="93"/>
      <c r="M274" s="93"/>
      <c r="N274" s="93"/>
      <c r="O274" s="93"/>
    </row>
    <row r="275" spans="1:15" x14ac:dyDescent="0.2">
      <c r="A275" s="93"/>
      <c r="B275" s="93"/>
      <c r="C275" s="93"/>
      <c r="D275" s="93"/>
      <c r="E275" s="93"/>
      <c r="F275" s="93"/>
      <c r="G275" s="93"/>
      <c r="H275" s="93"/>
      <c r="I275" s="93"/>
      <c r="J275" s="93"/>
      <c r="K275" s="93"/>
      <c r="L275" s="93"/>
      <c r="M275" s="93"/>
      <c r="N275" s="93"/>
      <c r="O275" s="93"/>
    </row>
    <row r="276" spans="1:15" x14ac:dyDescent="0.2">
      <c r="A276" s="93"/>
      <c r="B276" s="93"/>
      <c r="C276" s="93"/>
      <c r="D276" s="93"/>
      <c r="E276" s="93"/>
      <c r="F276" s="93"/>
      <c r="G276" s="93"/>
      <c r="H276" s="93"/>
      <c r="I276" s="93"/>
      <c r="J276" s="93"/>
      <c r="K276" s="93"/>
      <c r="L276" s="93"/>
      <c r="M276" s="93"/>
      <c r="N276" s="93"/>
      <c r="O276" s="93"/>
    </row>
    <row r="277" spans="1:15" x14ac:dyDescent="0.2">
      <c r="A277" s="93"/>
      <c r="B277" s="93"/>
      <c r="C277" s="93"/>
      <c r="D277" s="93"/>
      <c r="E277" s="93"/>
      <c r="F277" s="93"/>
      <c r="G277" s="93"/>
      <c r="H277" s="93"/>
      <c r="I277" s="93"/>
      <c r="J277" s="93"/>
      <c r="K277" s="93"/>
      <c r="L277" s="93"/>
      <c r="M277" s="93"/>
      <c r="N277" s="93"/>
      <c r="O277" s="93"/>
    </row>
    <row r="278" spans="1:15" x14ac:dyDescent="0.2">
      <c r="A278" s="93"/>
      <c r="B278" s="93"/>
      <c r="C278" s="93"/>
      <c r="D278" s="93"/>
      <c r="E278" s="93"/>
      <c r="F278" s="93"/>
      <c r="G278" s="93"/>
      <c r="H278" s="93"/>
      <c r="I278" s="93"/>
      <c r="J278" s="93"/>
      <c r="K278" s="93"/>
      <c r="L278" s="93"/>
      <c r="M278" s="93"/>
      <c r="N278" s="93"/>
      <c r="O278" s="93"/>
    </row>
    <row r="279" spans="1:15" x14ac:dyDescent="0.2">
      <c r="A279" s="93"/>
      <c r="B279" s="93"/>
      <c r="C279" s="93"/>
      <c r="D279" s="93"/>
      <c r="E279" s="93"/>
      <c r="F279" s="93"/>
      <c r="G279" s="93"/>
      <c r="H279" s="93"/>
      <c r="I279" s="93"/>
      <c r="J279" s="93"/>
      <c r="K279" s="93"/>
      <c r="L279" s="93"/>
      <c r="M279" s="93"/>
      <c r="N279" s="93"/>
      <c r="O279" s="93"/>
    </row>
    <row r="280" spans="1:15" x14ac:dyDescent="0.2">
      <c r="A280" s="93"/>
      <c r="B280" s="93"/>
      <c r="C280" s="93"/>
      <c r="D280" s="93"/>
      <c r="E280" s="93"/>
      <c r="F280" s="93"/>
      <c r="G280" s="93"/>
      <c r="H280" s="93"/>
      <c r="I280" s="93"/>
      <c r="J280" s="93"/>
      <c r="K280" s="93"/>
      <c r="L280" s="93"/>
      <c r="M280" s="93"/>
      <c r="N280" s="93"/>
      <c r="O280" s="93"/>
    </row>
    <row r="281" spans="1:15" x14ac:dyDescent="0.2">
      <c r="A281" s="93"/>
      <c r="B281" s="93"/>
      <c r="C281" s="93"/>
      <c r="D281" s="93"/>
      <c r="E281" s="93"/>
      <c r="F281" s="93"/>
      <c r="G281" s="93"/>
      <c r="H281" s="93"/>
      <c r="I281" s="93"/>
      <c r="J281" s="93"/>
      <c r="K281" s="93"/>
      <c r="L281" s="93"/>
      <c r="M281" s="93"/>
      <c r="N281" s="93"/>
      <c r="O281" s="93"/>
    </row>
    <row r="282" spans="1:15" x14ac:dyDescent="0.2">
      <c r="A282" s="93"/>
      <c r="B282" s="93"/>
      <c r="C282" s="93"/>
      <c r="D282" s="93"/>
      <c r="E282" s="93"/>
      <c r="F282" s="93"/>
      <c r="G282" s="93"/>
      <c r="H282" s="93"/>
      <c r="I282" s="93"/>
      <c r="J282" s="93"/>
      <c r="K282" s="93"/>
      <c r="L282" s="93"/>
      <c r="M282" s="93"/>
      <c r="N282" s="93"/>
      <c r="O282" s="93"/>
    </row>
    <row r="283" spans="1:15" x14ac:dyDescent="0.2">
      <c r="A283" s="93"/>
      <c r="B283" s="93"/>
      <c r="C283" s="93"/>
      <c r="D283" s="93"/>
      <c r="E283" s="93"/>
      <c r="F283" s="93"/>
      <c r="G283" s="93"/>
      <c r="H283" s="93"/>
      <c r="I283" s="93"/>
      <c r="J283" s="93"/>
      <c r="K283" s="93"/>
      <c r="L283" s="93"/>
      <c r="M283" s="93"/>
      <c r="N283" s="93"/>
      <c r="O283" s="93"/>
    </row>
    <row r="284" spans="1:15" x14ac:dyDescent="0.2">
      <c r="A284" s="93"/>
      <c r="B284" s="93"/>
      <c r="C284" s="93"/>
      <c r="D284" s="93"/>
      <c r="E284" s="93"/>
      <c r="F284" s="93"/>
      <c r="G284" s="93"/>
      <c r="H284" s="93"/>
      <c r="I284" s="93"/>
      <c r="J284" s="93"/>
      <c r="K284" s="93"/>
      <c r="L284" s="93"/>
      <c r="M284" s="93"/>
      <c r="N284" s="93"/>
      <c r="O284" s="93"/>
    </row>
    <row r="285" spans="1:15" x14ac:dyDescent="0.2">
      <c r="A285" s="93"/>
      <c r="B285" s="93"/>
      <c r="C285" s="93"/>
      <c r="D285" s="93"/>
      <c r="E285" s="93"/>
      <c r="F285" s="93"/>
      <c r="G285" s="93"/>
      <c r="H285" s="93"/>
      <c r="I285" s="93"/>
      <c r="J285" s="93"/>
      <c r="K285" s="93"/>
      <c r="L285" s="93"/>
      <c r="M285" s="93"/>
      <c r="N285" s="93"/>
      <c r="O285" s="93"/>
    </row>
    <row r="286" spans="1:15" x14ac:dyDescent="0.2">
      <c r="A286" s="93"/>
      <c r="B286" s="93"/>
      <c r="C286" s="93"/>
      <c r="D286" s="93"/>
      <c r="E286" s="93"/>
      <c r="F286" s="93"/>
      <c r="G286" s="93"/>
      <c r="H286" s="93"/>
      <c r="I286" s="93"/>
      <c r="J286" s="93"/>
      <c r="K286" s="93"/>
      <c r="L286" s="93"/>
      <c r="M286" s="93"/>
      <c r="N286" s="93"/>
      <c r="O286" s="93"/>
    </row>
    <row r="287" spans="1:15" x14ac:dyDescent="0.2">
      <c r="A287" s="93"/>
      <c r="B287" s="93"/>
      <c r="C287" s="93"/>
      <c r="D287" s="93"/>
      <c r="E287" s="93"/>
      <c r="F287" s="93"/>
      <c r="G287" s="93"/>
      <c r="H287" s="93"/>
      <c r="I287" s="93"/>
      <c r="J287" s="93"/>
      <c r="K287" s="93"/>
      <c r="L287" s="93"/>
      <c r="M287" s="93"/>
      <c r="N287" s="93"/>
      <c r="O287" s="93"/>
    </row>
    <row r="288" spans="1:15" x14ac:dyDescent="0.2">
      <c r="A288" s="93"/>
      <c r="B288" s="93"/>
      <c r="C288" s="93"/>
      <c r="D288" s="93"/>
      <c r="E288" s="93"/>
      <c r="F288" s="93"/>
      <c r="G288" s="93"/>
      <c r="H288" s="93"/>
      <c r="I288" s="93"/>
      <c r="J288" s="93"/>
      <c r="K288" s="93"/>
      <c r="L288" s="93"/>
      <c r="M288" s="93"/>
      <c r="N288" s="93"/>
      <c r="O288" s="93"/>
    </row>
    <row r="289" spans="1:15" x14ac:dyDescent="0.2">
      <c r="A289" s="93"/>
      <c r="B289" s="93"/>
      <c r="C289" s="93"/>
      <c r="D289" s="93"/>
      <c r="E289" s="93"/>
      <c r="F289" s="93"/>
      <c r="G289" s="93"/>
      <c r="H289" s="93"/>
      <c r="I289" s="93"/>
      <c r="J289" s="93"/>
      <c r="K289" s="93"/>
      <c r="L289" s="93"/>
      <c r="M289" s="93"/>
      <c r="N289" s="93"/>
      <c r="O289" s="93"/>
    </row>
    <row r="290" spans="1:15" x14ac:dyDescent="0.2">
      <c r="A290" s="93"/>
      <c r="B290" s="93"/>
      <c r="C290" s="93"/>
      <c r="D290" s="93"/>
      <c r="E290" s="93"/>
      <c r="F290" s="93"/>
      <c r="G290" s="93"/>
      <c r="H290" s="93"/>
      <c r="I290" s="93"/>
      <c r="J290" s="93"/>
      <c r="K290" s="93"/>
      <c r="L290" s="93"/>
      <c r="M290" s="93"/>
      <c r="N290" s="93"/>
      <c r="O290" s="93"/>
    </row>
    <row r="291" spans="1:15" x14ac:dyDescent="0.2">
      <c r="A291" s="93"/>
      <c r="B291" s="93"/>
      <c r="C291" s="93"/>
      <c r="D291" s="93"/>
      <c r="E291" s="93"/>
      <c r="F291" s="93"/>
      <c r="G291" s="93"/>
      <c r="H291" s="93"/>
      <c r="I291" s="93"/>
      <c r="J291" s="93"/>
      <c r="K291" s="93"/>
      <c r="L291" s="93"/>
      <c r="M291" s="93"/>
      <c r="N291" s="93"/>
      <c r="O291" s="93"/>
    </row>
    <row r="292" spans="1:15" x14ac:dyDescent="0.2">
      <c r="A292" s="93"/>
      <c r="B292" s="93"/>
      <c r="C292" s="93"/>
      <c r="D292" s="93"/>
      <c r="E292" s="93"/>
      <c r="F292" s="93"/>
      <c r="G292" s="93"/>
      <c r="H292" s="93"/>
      <c r="I292" s="93"/>
      <c r="J292" s="93"/>
      <c r="K292" s="93"/>
      <c r="L292" s="93"/>
      <c r="M292" s="93"/>
      <c r="N292" s="93"/>
      <c r="O292" s="93"/>
    </row>
    <row r="293" spans="1:15" x14ac:dyDescent="0.2">
      <c r="A293" s="93"/>
      <c r="B293" s="93"/>
      <c r="C293" s="93"/>
      <c r="D293" s="93"/>
      <c r="E293" s="93"/>
      <c r="F293" s="93"/>
      <c r="G293" s="93"/>
      <c r="H293" s="93"/>
      <c r="I293" s="93"/>
      <c r="J293" s="93"/>
      <c r="K293" s="93"/>
      <c r="L293" s="93"/>
      <c r="M293" s="93"/>
      <c r="N293" s="93"/>
      <c r="O293" s="93"/>
    </row>
    <row r="294" spans="1:15" x14ac:dyDescent="0.2">
      <c r="A294" s="93"/>
      <c r="B294" s="93"/>
      <c r="C294" s="93"/>
      <c r="D294" s="93"/>
      <c r="E294" s="93"/>
      <c r="F294" s="93"/>
      <c r="G294" s="93"/>
      <c r="H294" s="93"/>
      <c r="I294" s="93"/>
      <c r="J294" s="93"/>
      <c r="K294" s="93"/>
      <c r="L294" s="93"/>
      <c r="M294" s="93"/>
      <c r="N294" s="93"/>
      <c r="O294" s="93"/>
    </row>
    <row r="295" spans="1:15" x14ac:dyDescent="0.2">
      <c r="A295" s="93"/>
      <c r="B295" s="93"/>
      <c r="C295" s="93"/>
      <c r="D295" s="93"/>
      <c r="E295" s="93"/>
      <c r="F295" s="93"/>
      <c r="G295" s="93"/>
      <c r="H295" s="93"/>
      <c r="I295" s="93"/>
      <c r="J295" s="93"/>
      <c r="K295" s="93"/>
      <c r="L295" s="93"/>
      <c r="M295" s="93"/>
      <c r="N295" s="93"/>
      <c r="O295" s="93"/>
    </row>
    <row r="296" spans="1:15" x14ac:dyDescent="0.2">
      <c r="A296" s="93"/>
      <c r="B296" s="93"/>
      <c r="C296" s="93"/>
      <c r="D296" s="93"/>
      <c r="E296" s="93"/>
      <c r="F296" s="93"/>
      <c r="G296" s="93"/>
      <c r="H296" s="93"/>
      <c r="I296" s="93"/>
      <c r="J296" s="93"/>
      <c r="K296" s="93"/>
      <c r="L296" s="93"/>
      <c r="M296" s="93"/>
      <c r="N296" s="93"/>
      <c r="O296" s="93"/>
    </row>
    <row r="297" spans="1:15" x14ac:dyDescent="0.2">
      <c r="A297" s="93"/>
      <c r="B297" s="93"/>
      <c r="C297" s="93"/>
      <c r="D297" s="93"/>
      <c r="E297" s="93"/>
      <c r="F297" s="93"/>
      <c r="G297" s="93"/>
      <c r="H297" s="93"/>
      <c r="I297" s="93"/>
      <c r="J297" s="93"/>
      <c r="K297" s="93"/>
      <c r="L297" s="93"/>
      <c r="M297" s="93"/>
      <c r="N297" s="93"/>
      <c r="O297" s="93"/>
    </row>
    <row r="298" spans="1:15" x14ac:dyDescent="0.2">
      <c r="A298" s="93"/>
      <c r="B298" s="93"/>
      <c r="C298" s="93"/>
      <c r="D298" s="93"/>
      <c r="E298" s="93"/>
      <c r="F298" s="93"/>
      <c r="G298" s="93"/>
      <c r="H298" s="93"/>
      <c r="I298" s="93"/>
      <c r="J298" s="93"/>
      <c r="K298" s="93"/>
      <c r="L298" s="93"/>
      <c r="M298" s="93"/>
      <c r="N298" s="93"/>
      <c r="O298" s="93"/>
    </row>
    <row r="299" spans="1:15" x14ac:dyDescent="0.2">
      <c r="A299" s="93"/>
      <c r="B299" s="93"/>
      <c r="C299" s="93"/>
      <c r="D299" s="93"/>
      <c r="E299" s="93"/>
      <c r="F299" s="93"/>
      <c r="G299" s="93"/>
      <c r="H299" s="93"/>
      <c r="I299" s="93"/>
      <c r="J299" s="93"/>
      <c r="K299" s="93"/>
      <c r="L299" s="93"/>
      <c r="M299" s="93"/>
      <c r="N299" s="93"/>
      <c r="O299" s="93"/>
    </row>
    <row r="300" spans="1:15" x14ac:dyDescent="0.2">
      <c r="A300" s="93"/>
      <c r="B300" s="93"/>
      <c r="C300" s="93"/>
      <c r="D300" s="93"/>
      <c r="E300" s="93"/>
      <c r="F300" s="93"/>
      <c r="G300" s="93"/>
      <c r="H300" s="93"/>
      <c r="I300" s="93"/>
      <c r="J300" s="93"/>
      <c r="K300" s="93"/>
      <c r="L300" s="93"/>
      <c r="M300" s="93"/>
      <c r="N300" s="93"/>
      <c r="O300" s="93"/>
    </row>
    <row r="301" spans="1:15" x14ac:dyDescent="0.2">
      <c r="A301" s="93"/>
      <c r="B301" s="93"/>
      <c r="C301" s="93"/>
      <c r="D301" s="93"/>
      <c r="E301" s="93"/>
      <c r="F301" s="93"/>
      <c r="G301" s="93"/>
      <c r="H301" s="93"/>
      <c r="I301" s="93"/>
      <c r="J301" s="93"/>
      <c r="K301" s="93"/>
      <c r="L301" s="93"/>
      <c r="M301" s="93"/>
      <c r="N301" s="93"/>
      <c r="O301" s="93"/>
    </row>
    <row r="302" spans="1:15" x14ac:dyDescent="0.2">
      <c r="A302" s="93"/>
      <c r="B302" s="93"/>
      <c r="C302" s="93"/>
      <c r="D302" s="93"/>
      <c r="E302" s="93"/>
      <c r="F302" s="93"/>
      <c r="G302" s="93"/>
      <c r="H302" s="93"/>
      <c r="I302" s="93"/>
      <c r="J302" s="93"/>
      <c r="K302" s="93"/>
      <c r="L302" s="93"/>
      <c r="M302" s="93"/>
      <c r="N302" s="93"/>
      <c r="O302" s="93"/>
    </row>
    <row r="303" spans="1:15" x14ac:dyDescent="0.2">
      <c r="A303" s="93"/>
      <c r="B303" s="93"/>
      <c r="C303" s="93"/>
      <c r="D303" s="93"/>
      <c r="E303" s="93"/>
      <c r="F303" s="93"/>
      <c r="G303" s="93"/>
      <c r="H303" s="93"/>
      <c r="I303" s="93"/>
      <c r="J303" s="93"/>
      <c r="K303" s="93"/>
      <c r="L303" s="93"/>
      <c r="M303" s="93"/>
      <c r="N303" s="93"/>
      <c r="O303" s="93"/>
    </row>
    <row r="304" spans="1:15" x14ac:dyDescent="0.2">
      <c r="A304" s="93"/>
      <c r="B304" s="93"/>
      <c r="C304" s="93"/>
      <c r="D304" s="93"/>
      <c r="E304" s="93"/>
      <c r="F304" s="93"/>
      <c r="G304" s="93"/>
      <c r="H304" s="93"/>
      <c r="I304" s="93"/>
      <c r="J304" s="93"/>
      <c r="K304" s="93"/>
      <c r="L304" s="93"/>
      <c r="M304" s="93"/>
      <c r="N304" s="93"/>
      <c r="O304" s="93"/>
    </row>
    <row r="305" spans="1:15" x14ac:dyDescent="0.2">
      <c r="A305" s="93"/>
      <c r="B305" s="93"/>
      <c r="C305" s="93"/>
      <c r="D305" s="93"/>
      <c r="E305" s="93"/>
      <c r="F305" s="93"/>
      <c r="G305" s="93"/>
      <c r="H305" s="93"/>
      <c r="I305" s="93"/>
      <c r="J305" s="93"/>
      <c r="K305" s="93"/>
      <c r="L305" s="93"/>
      <c r="M305" s="93"/>
      <c r="N305" s="93"/>
      <c r="O305" s="93"/>
    </row>
    <row r="306" spans="1:15" x14ac:dyDescent="0.2">
      <c r="A306" s="93"/>
      <c r="B306" s="93"/>
      <c r="C306" s="93"/>
      <c r="D306" s="93"/>
      <c r="E306" s="93"/>
      <c r="F306" s="93"/>
      <c r="G306" s="93"/>
      <c r="H306" s="93"/>
      <c r="I306" s="93"/>
      <c r="J306" s="93"/>
      <c r="K306" s="93"/>
      <c r="L306" s="93"/>
      <c r="M306" s="93"/>
      <c r="N306" s="93"/>
      <c r="O306" s="93"/>
    </row>
    <row r="307" spans="1:15" x14ac:dyDescent="0.2">
      <c r="A307" s="93"/>
      <c r="B307" s="93"/>
      <c r="C307" s="93"/>
      <c r="D307" s="93"/>
      <c r="E307" s="93"/>
      <c r="F307" s="93"/>
      <c r="G307" s="93"/>
      <c r="H307" s="93"/>
      <c r="I307" s="93"/>
      <c r="J307" s="93"/>
      <c r="K307" s="93"/>
      <c r="L307" s="93"/>
      <c r="M307" s="93"/>
      <c r="N307" s="93"/>
      <c r="O307" s="93"/>
    </row>
    <row r="308" spans="1:15" x14ac:dyDescent="0.2">
      <c r="A308" s="93"/>
      <c r="B308" s="93"/>
      <c r="C308" s="93"/>
      <c r="D308" s="93"/>
      <c r="E308" s="93"/>
      <c r="F308" s="93"/>
      <c r="G308" s="93"/>
      <c r="H308" s="93"/>
      <c r="I308" s="93"/>
      <c r="J308" s="93"/>
      <c r="K308" s="93"/>
      <c r="L308" s="93"/>
      <c r="M308" s="93"/>
      <c r="N308" s="93"/>
      <c r="O308" s="93"/>
    </row>
    <row r="309" spans="1:15" x14ac:dyDescent="0.2">
      <c r="A309" s="93"/>
      <c r="B309" s="93"/>
      <c r="C309" s="93"/>
      <c r="D309" s="93"/>
      <c r="E309" s="93"/>
      <c r="F309" s="93"/>
      <c r="G309" s="93"/>
      <c r="H309" s="93"/>
      <c r="I309" s="93"/>
      <c r="J309" s="93"/>
      <c r="K309" s="93"/>
      <c r="L309" s="93"/>
      <c r="M309" s="93"/>
      <c r="N309" s="93"/>
      <c r="O309" s="93"/>
    </row>
    <row r="310" spans="1:15" x14ac:dyDescent="0.2">
      <c r="A310" s="93"/>
      <c r="B310" s="93"/>
      <c r="C310" s="93"/>
      <c r="D310" s="93"/>
      <c r="E310" s="93"/>
      <c r="F310" s="93"/>
      <c r="G310" s="93"/>
      <c r="H310" s="93"/>
      <c r="I310" s="93"/>
      <c r="J310" s="93"/>
      <c r="K310" s="93"/>
      <c r="L310" s="93"/>
      <c r="M310" s="93"/>
      <c r="N310" s="93"/>
      <c r="O310" s="93"/>
    </row>
    <row r="311" spans="1:15" x14ac:dyDescent="0.2">
      <c r="A311" s="93"/>
      <c r="B311" s="93"/>
      <c r="C311" s="93"/>
      <c r="D311" s="93"/>
      <c r="E311" s="93"/>
      <c r="F311" s="93"/>
      <c r="G311" s="93"/>
      <c r="H311" s="93"/>
      <c r="I311" s="93"/>
      <c r="J311" s="93"/>
      <c r="K311" s="93"/>
      <c r="L311" s="93"/>
      <c r="M311" s="93"/>
      <c r="N311" s="93"/>
      <c r="O311" s="93"/>
    </row>
    <row r="312" spans="1:15" x14ac:dyDescent="0.2">
      <c r="A312" s="93"/>
      <c r="B312" s="93"/>
      <c r="C312" s="93"/>
      <c r="D312" s="93"/>
      <c r="E312" s="93"/>
      <c r="F312" s="93"/>
      <c r="G312" s="93"/>
      <c r="H312" s="93"/>
      <c r="I312" s="93"/>
      <c r="J312" s="93"/>
      <c r="K312" s="93"/>
      <c r="L312" s="93"/>
      <c r="M312" s="93"/>
      <c r="N312" s="93"/>
      <c r="O312" s="93"/>
    </row>
    <row r="313" spans="1:15" x14ac:dyDescent="0.2">
      <c r="A313" s="93"/>
      <c r="B313" s="93"/>
      <c r="C313" s="93"/>
      <c r="D313" s="93"/>
      <c r="E313" s="93"/>
      <c r="F313" s="93"/>
      <c r="G313" s="93"/>
      <c r="H313" s="93"/>
      <c r="I313" s="93"/>
      <c r="J313" s="93"/>
      <c r="K313" s="93"/>
      <c r="L313" s="93"/>
      <c r="M313" s="93"/>
      <c r="N313" s="93"/>
      <c r="O313" s="93"/>
    </row>
    <row r="314" spans="1:15" x14ac:dyDescent="0.2">
      <c r="A314" s="93"/>
      <c r="B314" s="93"/>
      <c r="C314" s="93"/>
      <c r="D314" s="93"/>
      <c r="E314" s="93"/>
      <c r="F314" s="93"/>
      <c r="G314" s="93"/>
      <c r="H314" s="93"/>
      <c r="I314" s="93"/>
      <c r="J314" s="93"/>
      <c r="K314" s="93"/>
      <c r="L314" s="93"/>
      <c r="M314" s="93"/>
      <c r="N314" s="93"/>
      <c r="O314" s="93"/>
    </row>
    <row r="315" spans="1:15" x14ac:dyDescent="0.2">
      <c r="A315" s="93"/>
      <c r="B315" s="93"/>
      <c r="C315" s="93"/>
      <c r="D315" s="93"/>
      <c r="E315" s="93"/>
      <c r="F315" s="93"/>
      <c r="G315" s="93"/>
      <c r="H315" s="93"/>
      <c r="I315" s="93"/>
      <c r="J315" s="93"/>
      <c r="K315" s="93"/>
      <c r="L315" s="93"/>
      <c r="M315" s="93"/>
      <c r="N315" s="93"/>
      <c r="O315" s="93"/>
    </row>
    <row r="316" spans="1:15" x14ac:dyDescent="0.2">
      <c r="A316" s="93"/>
      <c r="B316" s="93"/>
      <c r="C316" s="93"/>
      <c r="D316" s="93"/>
      <c r="E316" s="93"/>
      <c r="F316" s="93"/>
      <c r="G316" s="93"/>
      <c r="H316" s="93"/>
      <c r="I316" s="93"/>
      <c r="J316" s="93"/>
      <c r="K316" s="93"/>
      <c r="L316" s="93"/>
      <c r="M316" s="93"/>
      <c r="N316" s="93"/>
      <c r="O316" s="93"/>
    </row>
    <row r="317" spans="1:15" x14ac:dyDescent="0.2">
      <c r="A317" s="93"/>
      <c r="B317" s="93"/>
      <c r="C317" s="93"/>
      <c r="D317" s="93"/>
      <c r="E317" s="93"/>
      <c r="F317" s="93"/>
      <c r="G317" s="93"/>
      <c r="H317" s="93"/>
      <c r="I317" s="93"/>
      <c r="J317" s="93"/>
      <c r="K317" s="93"/>
      <c r="L317" s="93"/>
      <c r="M317" s="93"/>
      <c r="N317" s="93"/>
      <c r="O317" s="93"/>
    </row>
    <row r="318" spans="1:15" x14ac:dyDescent="0.2">
      <c r="A318" s="93"/>
      <c r="B318" s="93"/>
      <c r="C318" s="93"/>
      <c r="D318" s="93"/>
      <c r="E318" s="93"/>
      <c r="F318" s="93"/>
      <c r="G318" s="93"/>
      <c r="H318" s="93"/>
      <c r="I318" s="93"/>
      <c r="J318" s="93"/>
      <c r="K318" s="93"/>
      <c r="L318" s="93"/>
      <c r="M318" s="93"/>
      <c r="N318" s="93"/>
      <c r="O318" s="93"/>
    </row>
    <row r="319" spans="1:15" x14ac:dyDescent="0.2">
      <c r="A319" s="93"/>
      <c r="B319" s="93"/>
      <c r="C319" s="93"/>
      <c r="D319" s="93"/>
      <c r="E319" s="93"/>
      <c r="F319" s="93"/>
      <c r="G319" s="93"/>
      <c r="H319" s="93"/>
      <c r="I319" s="93"/>
      <c r="J319" s="93"/>
      <c r="K319" s="93"/>
      <c r="L319" s="93"/>
      <c r="M319" s="93"/>
      <c r="N319" s="93"/>
      <c r="O319" s="93"/>
    </row>
    <row r="320" spans="1:15" x14ac:dyDescent="0.2">
      <c r="A320" s="93"/>
      <c r="B320" s="93"/>
      <c r="C320" s="93"/>
      <c r="D320" s="93"/>
      <c r="E320" s="93"/>
      <c r="F320" s="93"/>
      <c r="G320" s="93"/>
      <c r="H320" s="93"/>
      <c r="I320" s="93"/>
      <c r="J320" s="93"/>
      <c r="K320" s="93"/>
      <c r="L320" s="93"/>
      <c r="M320" s="93"/>
      <c r="N320" s="93"/>
      <c r="O320" s="93"/>
    </row>
    <row r="321" spans="1:15" x14ac:dyDescent="0.2">
      <c r="A321" s="93"/>
      <c r="B321" s="93"/>
      <c r="C321" s="93"/>
      <c r="D321" s="93"/>
      <c r="E321" s="93"/>
      <c r="F321" s="93"/>
      <c r="G321" s="93"/>
      <c r="H321" s="93"/>
      <c r="I321" s="93"/>
      <c r="J321" s="93"/>
      <c r="K321" s="93"/>
      <c r="L321" s="93"/>
      <c r="M321" s="93"/>
      <c r="N321" s="93"/>
      <c r="O321" s="93"/>
    </row>
    <row r="322" spans="1:15" x14ac:dyDescent="0.2">
      <c r="A322" s="93"/>
      <c r="B322" s="93"/>
      <c r="C322" s="93"/>
      <c r="D322" s="93"/>
      <c r="E322" s="93"/>
      <c r="F322" s="93"/>
      <c r="G322" s="93"/>
      <c r="H322" s="93"/>
      <c r="I322" s="93"/>
      <c r="J322" s="93"/>
      <c r="K322" s="93"/>
      <c r="L322" s="93"/>
      <c r="M322" s="93"/>
      <c r="N322" s="93"/>
      <c r="O322" s="93"/>
    </row>
    <row r="323" spans="1:15" x14ac:dyDescent="0.2">
      <c r="A323" s="93"/>
      <c r="B323" s="93"/>
      <c r="C323" s="93"/>
      <c r="D323" s="93"/>
      <c r="E323" s="93"/>
      <c r="F323" s="93"/>
      <c r="G323" s="93"/>
      <c r="H323" s="93"/>
      <c r="I323" s="93"/>
      <c r="J323" s="93"/>
      <c r="K323" s="93"/>
      <c r="L323" s="93"/>
      <c r="M323" s="93"/>
      <c r="N323" s="93"/>
      <c r="O323" s="93"/>
    </row>
    <row r="324" spans="1:15" x14ac:dyDescent="0.2">
      <c r="A324" s="93"/>
      <c r="B324" s="93"/>
      <c r="C324" s="93"/>
      <c r="D324" s="93"/>
      <c r="E324" s="93"/>
      <c r="F324" s="93"/>
      <c r="G324" s="93"/>
      <c r="H324" s="93"/>
      <c r="I324" s="93"/>
      <c r="J324" s="93"/>
      <c r="K324" s="93"/>
      <c r="L324" s="93"/>
      <c r="M324" s="93"/>
      <c r="N324" s="93"/>
      <c r="O324" s="93"/>
    </row>
    <row r="325" spans="1:15" x14ac:dyDescent="0.2">
      <c r="A325" s="93"/>
      <c r="B325" s="93"/>
      <c r="C325" s="93"/>
      <c r="D325" s="93"/>
      <c r="E325" s="93"/>
      <c r="F325" s="93"/>
      <c r="G325" s="93"/>
      <c r="H325" s="93"/>
      <c r="I325" s="93"/>
      <c r="J325" s="93"/>
      <c r="K325" s="93"/>
      <c r="L325" s="93"/>
      <c r="M325" s="93"/>
      <c r="N325" s="93"/>
      <c r="O325" s="93"/>
    </row>
    <row r="326" spans="1:15" x14ac:dyDescent="0.2">
      <c r="A326" s="93"/>
      <c r="B326" s="93"/>
      <c r="C326" s="93"/>
      <c r="D326" s="93"/>
      <c r="E326" s="93"/>
      <c r="F326" s="93"/>
      <c r="G326" s="93"/>
      <c r="H326" s="93"/>
      <c r="I326" s="93"/>
      <c r="J326" s="93"/>
      <c r="K326" s="93"/>
      <c r="L326" s="93"/>
      <c r="M326" s="93"/>
      <c r="N326" s="93"/>
      <c r="O326" s="93"/>
    </row>
    <row r="327" spans="1:15" x14ac:dyDescent="0.2">
      <c r="A327" s="93"/>
      <c r="B327" s="93"/>
      <c r="C327" s="93"/>
      <c r="D327" s="93"/>
      <c r="E327" s="93"/>
      <c r="F327" s="93"/>
      <c r="G327" s="93"/>
      <c r="H327" s="93"/>
      <c r="I327" s="93"/>
      <c r="J327" s="93"/>
      <c r="K327" s="93"/>
      <c r="L327" s="93"/>
      <c r="M327" s="93"/>
      <c r="N327" s="93"/>
      <c r="O327" s="93"/>
    </row>
    <row r="328" spans="1:15" x14ac:dyDescent="0.2">
      <c r="A328" s="93"/>
      <c r="B328" s="93"/>
      <c r="C328" s="93"/>
      <c r="D328" s="93"/>
      <c r="E328" s="93"/>
      <c r="F328" s="93"/>
      <c r="G328" s="93"/>
      <c r="H328" s="93"/>
      <c r="I328" s="93"/>
      <c r="J328" s="93"/>
      <c r="K328" s="93"/>
      <c r="L328" s="93"/>
      <c r="M328" s="93"/>
      <c r="N328" s="93"/>
      <c r="O328" s="93"/>
    </row>
    <row r="329" spans="1:15" x14ac:dyDescent="0.2">
      <c r="A329" s="93"/>
      <c r="B329" s="93"/>
      <c r="C329" s="93"/>
      <c r="D329" s="93"/>
      <c r="E329" s="93"/>
      <c r="F329" s="93"/>
      <c r="G329" s="93"/>
      <c r="H329" s="93"/>
      <c r="I329" s="93"/>
      <c r="J329" s="93"/>
      <c r="K329" s="93"/>
      <c r="L329" s="93"/>
      <c r="M329" s="93"/>
      <c r="N329" s="93"/>
      <c r="O329" s="93"/>
    </row>
    <row r="330" spans="1:15" x14ac:dyDescent="0.2">
      <c r="A330" s="93"/>
      <c r="B330" s="93"/>
      <c r="C330" s="93"/>
      <c r="D330" s="93"/>
      <c r="E330" s="93"/>
      <c r="F330" s="93"/>
      <c r="G330" s="93"/>
      <c r="H330" s="93"/>
      <c r="I330" s="93"/>
      <c r="J330" s="93"/>
      <c r="K330" s="93"/>
      <c r="L330" s="93"/>
      <c r="M330" s="93"/>
      <c r="N330" s="93"/>
      <c r="O330" s="93"/>
    </row>
    <row r="331" spans="1:15" x14ac:dyDescent="0.2">
      <c r="A331" s="93"/>
      <c r="B331" s="93"/>
      <c r="C331" s="93"/>
      <c r="D331" s="93"/>
      <c r="E331" s="93"/>
      <c r="F331" s="93"/>
      <c r="G331" s="93"/>
      <c r="H331" s="93"/>
      <c r="I331" s="93"/>
      <c r="J331" s="93"/>
      <c r="K331" s="93"/>
      <c r="L331" s="93"/>
      <c r="M331" s="93"/>
      <c r="N331" s="93"/>
      <c r="O331" s="93"/>
    </row>
    <row r="332" spans="1:15" x14ac:dyDescent="0.2">
      <c r="A332" s="93"/>
      <c r="B332" s="93"/>
      <c r="C332" s="93"/>
      <c r="D332" s="93"/>
      <c r="E332" s="93"/>
      <c r="F332" s="93"/>
      <c r="G332" s="93"/>
      <c r="H332" s="93"/>
      <c r="I332" s="93"/>
      <c r="J332" s="93"/>
      <c r="K332" s="93"/>
      <c r="L332" s="93"/>
      <c r="M332" s="93"/>
      <c r="N332" s="93"/>
      <c r="O332" s="93"/>
    </row>
    <row r="333" spans="1:15" x14ac:dyDescent="0.2">
      <c r="A333" s="93"/>
      <c r="B333" s="93"/>
      <c r="C333" s="93"/>
      <c r="D333" s="93"/>
      <c r="E333" s="93"/>
      <c r="F333" s="93"/>
      <c r="G333" s="93"/>
      <c r="H333" s="93"/>
      <c r="I333" s="93"/>
      <c r="J333" s="93"/>
      <c r="K333" s="93"/>
      <c r="L333" s="93"/>
      <c r="M333" s="93"/>
      <c r="N333" s="93"/>
      <c r="O333" s="93"/>
    </row>
    <row r="334" spans="1:15" x14ac:dyDescent="0.2">
      <c r="A334" s="93"/>
      <c r="B334" s="93"/>
      <c r="C334" s="93"/>
      <c r="D334" s="93"/>
      <c r="E334" s="93"/>
      <c r="F334" s="93"/>
      <c r="G334" s="93"/>
      <c r="H334" s="93"/>
      <c r="I334" s="93"/>
      <c r="J334" s="93"/>
      <c r="K334" s="93"/>
      <c r="L334" s="93"/>
      <c r="M334" s="93"/>
      <c r="N334" s="93"/>
      <c r="O334" s="93"/>
    </row>
    <row r="335" spans="1:15" x14ac:dyDescent="0.2">
      <c r="A335" s="93"/>
      <c r="B335" s="93"/>
      <c r="C335" s="93"/>
      <c r="D335" s="93"/>
      <c r="E335" s="93"/>
      <c r="F335" s="93"/>
      <c r="G335" s="93"/>
      <c r="H335" s="93"/>
      <c r="I335" s="93"/>
      <c r="J335" s="93"/>
      <c r="K335" s="93"/>
      <c r="L335" s="93"/>
      <c r="M335" s="93"/>
      <c r="N335" s="93"/>
      <c r="O335" s="93"/>
    </row>
    <row r="336" spans="1:15" x14ac:dyDescent="0.2">
      <c r="A336" s="93"/>
      <c r="B336" s="93"/>
      <c r="C336" s="93"/>
      <c r="D336" s="93"/>
      <c r="E336" s="93"/>
      <c r="F336" s="93"/>
      <c r="G336" s="93"/>
      <c r="H336" s="93"/>
      <c r="I336" s="93"/>
      <c r="J336" s="93"/>
      <c r="K336" s="93"/>
      <c r="L336" s="93"/>
      <c r="M336" s="93"/>
      <c r="N336" s="93"/>
      <c r="O336" s="93"/>
    </row>
    <row r="337" spans="1:15" x14ac:dyDescent="0.2">
      <c r="A337" s="93"/>
      <c r="B337" s="93"/>
      <c r="C337" s="93"/>
      <c r="D337" s="93"/>
      <c r="E337" s="93"/>
      <c r="F337" s="93"/>
      <c r="G337" s="93"/>
      <c r="H337" s="93"/>
      <c r="I337" s="93"/>
      <c r="J337" s="93"/>
      <c r="K337" s="93"/>
      <c r="L337" s="93"/>
      <c r="M337" s="93"/>
      <c r="N337" s="93"/>
      <c r="O337" s="93"/>
    </row>
    <row r="338" spans="1:15" x14ac:dyDescent="0.2">
      <c r="A338" s="93"/>
      <c r="B338" s="93"/>
      <c r="C338" s="93"/>
      <c r="D338" s="93"/>
      <c r="E338" s="93"/>
      <c r="F338" s="93"/>
      <c r="G338" s="93"/>
      <c r="H338" s="93"/>
      <c r="I338" s="93"/>
      <c r="J338" s="93"/>
      <c r="K338" s="93"/>
      <c r="L338" s="93"/>
      <c r="M338" s="93"/>
      <c r="N338" s="93"/>
      <c r="O338" s="93"/>
    </row>
    <row r="339" spans="1:15" x14ac:dyDescent="0.2">
      <c r="A339" s="93"/>
      <c r="B339" s="93"/>
      <c r="C339" s="93"/>
      <c r="D339" s="93"/>
      <c r="E339" s="93"/>
      <c r="F339" s="93"/>
      <c r="G339" s="93"/>
      <c r="H339" s="93"/>
      <c r="I339" s="93"/>
      <c r="J339" s="93"/>
      <c r="K339" s="93"/>
      <c r="L339" s="93"/>
      <c r="M339" s="93"/>
      <c r="N339" s="93"/>
      <c r="O339" s="93"/>
    </row>
    <row r="340" spans="1:15" x14ac:dyDescent="0.2">
      <c r="A340" s="93"/>
      <c r="B340" s="93"/>
      <c r="C340" s="93"/>
      <c r="D340" s="93"/>
      <c r="E340" s="93"/>
      <c r="F340" s="93"/>
      <c r="G340" s="93"/>
      <c r="H340" s="93"/>
      <c r="I340" s="93"/>
      <c r="J340" s="93"/>
      <c r="K340" s="93"/>
      <c r="L340" s="93"/>
      <c r="M340" s="93"/>
      <c r="N340" s="93"/>
      <c r="O340" s="93"/>
    </row>
    <row r="341" spans="1:15" x14ac:dyDescent="0.2">
      <c r="A341" s="93"/>
      <c r="B341" s="93"/>
      <c r="C341" s="93"/>
      <c r="D341" s="93"/>
      <c r="E341" s="93"/>
      <c r="F341" s="93"/>
      <c r="G341" s="93"/>
      <c r="H341" s="93"/>
      <c r="I341" s="93"/>
      <c r="J341" s="93"/>
      <c r="K341" s="93"/>
      <c r="L341" s="93"/>
      <c r="M341" s="93"/>
      <c r="N341" s="93"/>
      <c r="O341" s="93"/>
    </row>
    <row r="342" spans="1:15" x14ac:dyDescent="0.2">
      <c r="A342" s="93"/>
      <c r="B342" s="93"/>
      <c r="C342" s="93"/>
      <c r="D342" s="93"/>
      <c r="E342" s="93"/>
      <c r="F342" s="93"/>
      <c r="G342" s="93"/>
      <c r="H342" s="93"/>
      <c r="I342" s="93"/>
      <c r="J342" s="93"/>
      <c r="K342" s="93"/>
      <c r="L342" s="93"/>
      <c r="M342" s="93"/>
      <c r="N342" s="93"/>
      <c r="O342" s="93"/>
    </row>
    <row r="343" spans="1:15" x14ac:dyDescent="0.2">
      <c r="A343" s="93"/>
      <c r="B343" s="93"/>
      <c r="C343" s="93"/>
      <c r="D343" s="93"/>
      <c r="E343" s="93"/>
      <c r="F343" s="93"/>
      <c r="G343" s="93"/>
      <c r="H343" s="93"/>
      <c r="I343" s="93"/>
      <c r="J343" s="93"/>
      <c r="K343" s="93"/>
      <c r="L343" s="93"/>
      <c r="M343" s="93"/>
      <c r="N343" s="93"/>
      <c r="O343" s="93"/>
    </row>
    <row r="344" spans="1:15" x14ac:dyDescent="0.2">
      <c r="A344" s="93"/>
      <c r="B344" s="93"/>
      <c r="C344" s="93"/>
      <c r="D344" s="93"/>
      <c r="E344" s="93"/>
      <c r="F344" s="93"/>
      <c r="G344" s="93"/>
      <c r="H344" s="93"/>
      <c r="I344" s="93"/>
      <c r="J344" s="93"/>
      <c r="K344" s="93"/>
      <c r="L344" s="93"/>
      <c r="M344" s="93"/>
      <c r="N344" s="93"/>
      <c r="O344" s="93"/>
    </row>
    <row r="345" spans="1:15" x14ac:dyDescent="0.2">
      <c r="A345" s="93"/>
      <c r="B345" s="93"/>
      <c r="C345" s="93"/>
      <c r="D345" s="93"/>
      <c r="E345" s="93"/>
      <c r="F345" s="93"/>
      <c r="G345" s="93"/>
      <c r="H345" s="93"/>
      <c r="I345" s="93"/>
      <c r="J345" s="93"/>
      <c r="K345" s="93"/>
      <c r="L345" s="93"/>
      <c r="M345" s="93"/>
      <c r="N345" s="93"/>
      <c r="O345" s="93"/>
    </row>
    <row r="346" spans="1:15" x14ac:dyDescent="0.2">
      <c r="A346" s="93"/>
      <c r="B346" s="93"/>
      <c r="C346" s="93"/>
      <c r="D346" s="93"/>
      <c r="E346" s="93"/>
      <c r="F346" s="93"/>
      <c r="G346" s="93"/>
      <c r="H346" s="93"/>
      <c r="I346" s="93"/>
      <c r="J346" s="93"/>
      <c r="K346" s="93"/>
      <c r="L346" s="93"/>
      <c r="M346" s="93"/>
      <c r="N346" s="93"/>
      <c r="O346" s="93"/>
    </row>
    <row r="347" spans="1:15" x14ac:dyDescent="0.2">
      <c r="A347" s="93"/>
      <c r="B347" s="93"/>
      <c r="C347" s="93"/>
      <c r="D347" s="93"/>
      <c r="E347" s="93"/>
      <c r="F347" s="93"/>
      <c r="G347" s="93"/>
      <c r="H347" s="93"/>
      <c r="I347" s="93"/>
      <c r="J347" s="93"/>
      <c r="K347" s="93"/>
      <c r="L347" s="93"/>
      <c r="M347" s="93"/>
      <c r="N347" s="93"/>
      <c r="O347" s="93"/>
    </row>
    <row r="348" spans="1:15" x14ac:dyDescent="0.2">
      <c r="A348" s="93"/>
      <c r="B348" s="93"/>
      <c r="C348" s="93"/>
      <c r="D348" s="93"/>
      <c r="E348" s="93"/>
      <c r="F348" s="93"/>
      <c r="G348" s="93"/>
      <c r="H348" s="93"/>
      <c r="I348" s="93"/>
      <c r="J348" s="93"/>
      <c r="K348" s="93"/>
      <c r="L348" s="93"/>
      <c r="M348" s="93"/>
      <c r="N348" s="93"/>
      <c r="O348" s="93"/>
    </row>
    <row r="349" spans="1:15" x14ac:dyDescent="0.2">
      <c r="A349" s="93"/>
      <c r="B349" s="93"/>
      <c r="C349" s="93"/>
      <c r="D349" s="93"/>
      <c r="E349" s="93"/>
      <c r="F349" s="93"/>
      <c r="G349" s="93"/>
      <c r="H349" s="93"/>
      <c r="I349" s="93"/>
      <c r="J349" s="93"/>
      <c r="K349" s="93"/>
      <c r="L349" s="93"/>
      <c r="M349" s="93"/>
      <c r="N349" s="93"/>
      <c r="O349" s="93"/>
    </row>
    <row r="350" spans="1:15" x14ac:dyDescent="0.2">
      <c r="A350" s="93"/>
      <c r="B350" s="93"/>
      <c r="C350" s="93"/>
      <c r="D350" s="93"/>
      <c r="E350" s="93"/>
      <c r="F350" s="93"/>
      <c r="G350" s="93"/>
      <c r="H350" s="93"/>
      <c r="I350" s="93"/>
      <c r="J350" s="93"/>
      <c r="K350" s="93"/>
      <c r="L350" s="93"/>
      <c r="M350" s="93"/>
      <c r="N350" s="93"/>
      <c r="O350" s="93"/>
    </row>
    <row r="351" spans="1:15" x14ac:dyDescent="0.2">
      <c r="A351" s="93"/>
      <c r="B351" s="93"/>
      <c r="C351" s="93"/>
      <c r="D351" s="93"/>
      <c r="E351" s="93"/>
      <c r="F351" s="93"/>
      <c r="G351" s="93"/>
      <c r="H351" s="93"/>
      <c r="I351" s="93"/>
      <c r="J351" s="93"/>
      <c r="K351" s="93"/>
      <c r="L351" s="93"/>
      <c r="M351" s="93"/>
      <c r="N351" s="93"/>
      <c r="O351" s="93"/>
    </row>
    <row r="352" spans="1:15" x14ac:dyDescent="0.2">
      <c r="A352" s="93"/>
      <c r="B352" s="93"/>
      <c r="C352" s="93"/>
      <c r="D352" s="93"/>
      <c r="E352" s="93"/>
      <c r="F352" s="93"/>
      <c r="G352" s="93"/>
      <c r="H352" s="93"/>
      <c r="I352" s="93"/>
      <c r="J352" s="93"/>
      <c r="K352" s="93"/>
      <c r="L352" s="93"/>
      <c r="M352" s="93"/>
      <c r="N352" s="93"/>
      <c r="O352" s="93"/>
    </row>
    <row r="353" spans="1:15" x14ac:dyDescent="0.2">
      <c r="A353" s="93"/>
      <c r="B353" s="93"/>
      <c r="C353" s="93"/>
      <c r="D353" s="93"/>
      <c r="E353" s="93"/>
      <c r="F353" s="93"/>
      <c r="G353" s="93"/>
      <c r="H353" s="93"/>
      <c r="I353" s="93"/>
      <c r="J353" s="93"/>
      <c r="K353" s="93"/>
      <c r="L353" s="93"/>
      <c r="M353" s="93"/>
      <c r="N353" s="93"/>
      <c r="O353" s="93"/>
    </row>
    <row r="354" spans="1:15" x14ac:dyDescent="0.2">
      <c r="A354" s="93"/>
      <c r="B354" s="93"/>
      <c r="C354" s="93"/>
      <c r="D354" s="93"/>
      <c r="E354" s="93"/>
      <c r="F354" s="93"/>
      <c r="G354" s="93"/>
      <c r="H354" s="93"/>
      <c r="I354" s="93"/>
      <c r="J354" s="93"/>
      <c r="K354" s="93"/>
      <c r="L354" s="93"/>
      <c r="M354" s="93"/>
      <c r="N354" s="93"/>
      <c r="O354" s="93"/>
    </row>
    <row r="355" spans="1:15" x14ac:dyDescent="0.2">
      <c r="A355" s="93"/>
      <c r="B355" s="93"/>
      <c r="C355" s="93"/>
      <c r="D355" s="93"/>
      <c r="E355" s="93"/>
      <c r="F355" s="93"/>
      <c r="G355" s="93"/>
      <c r="H355" s="93"/>
      <c r="I355" s="93"/>
      <c r="J355" s="93"/>
      <c r="K355" s="93"/>
      <c r="L355" s="93"/>
      <c r="M355" s="93"/>
      <c r="N355" s="93"/>
      <c r="O355" s="93"/>
    </row>
    <row r="356" spans="1:15" x14ac:dyDescent="0.2">
      <c r="A356" s="93"/>
      <c r="B356" s="93"/>
      <c r="C356" s="93"/>
      <c r="D356" s="93"/>
      <c r="E356" s="93"/>
      <c r="F356" s="93"/>
      <c r="G356" s="93"/>
      <c r="H356" s="93"/>
      <c r="I356" s="93"/>
      <c r="J356" s="93"/>
      <c r="K356" s="93"/>
      <c r="L356" s="93"/>
      <c r="M356" s="93"/>
      <c r="N356" s="93"/>
      <c r="O356" s="93"/>
    </row>
    <row r="357" spans="1:15" x14ac:dyDescent="0.2">
      <c r="A357" s="93"/>
      <c r="B357" s="93"/>
      <c r="C357" s="93"/>
      <c r="D357" s="93"/>
      <c r="E357" s="93"/>
      <c r="F357" s="93"/>
      <c r="G357" s="93"/>
      <c r="H357" s="93"/>
      <c r="I357" s="93"/>
      <c r="J357" s="93"/>
      <c r="K357" s="93"/>
      <c r="L357" s="93"/>
      <c r="M357" s="93"/>
      <c r="N357" s="93"/>
      <c r="O357" s="93"/>
    </row>
    <row r="358" spans="1:15" x14ac:dyDescent="0.2">
      <c r="A358" s="93"/>
      <c r="B358" s="93"/>
      <c r="C358" s="93"/>
      <c r="D358" s="93"/>
      <c r="E358" s="93"/>
      <c r="F358" s="93"/>
      <c r="G358" s="93"/>
      <c r="H358" s="93"/>
      <c r="I358" s="93"/>
      <c r="J358" s="93"/>
      <c r="K358" s="93"/>
      <c r="L358" s="93"/>
      <c r="M358" s="93"/>
      <c r="N358" s="93"/>
      <c r="O358" s="93"/>
    </row>
    <row r="359" spans="1:15" x14ac:dyDescent="0.2">
      <c r="A359" s="93"/>
      <c r="B359" s="93"/>
      <c r="C359" s="93"/>
      <c r="D359" s="93"/>
      <c r="E359" s="93"/>
      <c r="F359" s="93"/>
      <c r="G359" s="93"/>
      <c r="H359" s="93"/>
      <c r="I359" s="93"/>
      <c r="J359" s="93"/>
      <c r="K359" s="93"/>
      <c r="L359" s="93"/>
      <c r="M359" s="93"/>
      <c r="N359" s="93"/>
      <c r="O359" s="93"/>
    </row>
    <row r="360" spans="1:15" x14ac:dyDescent="0.2">
      <c r="A360" s="93"/>
      <c r="B360" s="93"/>
      <c r="C360" s="93"/>
      <c r="D360" s="93"/>
      <c r="E360" s="93"/>
      <c r="F360" s="93"/>
      <c r="G360" s="93"/>
      <c r="H360" s="93"/>
      <c r="I360" s="93"/>
      <c r="J360" s="93"/>
      <c r="K360" s="93"/>
      <c r="L360" s="93"/>
      <c r="M360" s="93"/>
      <c r="N360" s="93"/>
      <c r="O360" s="93"/>
    </row>
    <row r="361" spans="1:15" x14ac:dyDescent="0.2">
      <c r="A361" s="93"/>
      <c r="B361" s="93"/>
      <c r="C361" s="93"/>
      <c r="D361" s="93"/>
      <c r="E361" s="93"/>
      <c r="F361" s="93"/>
      <c r="G361" s="93"/>
      <c r="H361" s="93"/>
      <c r="I361" s="93"/>
      <c r="J361" s="93"/>
      <c r="K361" s="93"/>
      <c r="L361" s="93"/>
      <c r="M361" s="93"/>
      <c r="N361" s="93"/>
      <c r="O361" s="93"/>
    </row>
    <row r="362" spans="1:15" x14ac:dyDescent="0.2">
      <c r="A362" s="93"/>
      <c r="B362" s="93"/>
      <c r="C362" s="93"/>
      <c r="D362" s="93"/>
      <c r="E362" s="93"/>
      <c r="F362" s="93"/>
      <c r="G362" s="93"/>
      <c r="H362" s="93"/>
      <c r="I362" s="93"/>
      <c r="J362" s="93"/>
      <c r="K362" s="93"/>
      <c r="L362" s="93"/>
      <c r="M362" s="93"/>
      <c r="N362" s="93"/>
      <c r="O362" s="93"/>
    </row>
    <row r="363" spans="1:15" x14ac:dyDescent="0.2">
      <c r="A363" s="93"/>
      <c r="B363" s="93"/>
      <c r="C363" s="93"/>
      <c r="D363" s="93"/>
      <c r="E363" s="93"/>
      <c r="F363" s="93"/>
      <c r="G363" s="93"/>
      <c r="H363" s="93"/>
      <c r="I363" s="93"/>
      <c r="J363" s="93"/>
      <c r="K363" s="93"/>
      <c r="L363" s="93"/>
      <c r="M363" s="93"/>
      <c r="N363" s="93"/>
      <c r="O363" s="93"/>
    </row>
    <row r="364" spans="1:15" x14ac:dyDescent="0.2">
      <c r="A364" s="93"/>
      <c r="B364" s="93"/>
      <c r="C364" s="93"/>
      <c r="D364" s="93"/>
      <c r="E364" s="93"/>
      <c r="F364" s="93"/>
      <c r="G364" s="93"/>
      <c r="H364" s="93"/>
      <c r="I364" s="93"/>
      <c r="J364" s="93"/>
      <c r="K364" s="93"/>
      <c r="L364" s="93"/>
      <c r="M364" s="93"/>
      <c r="N364" s="93"/>
      <c r="O364" s="93"/>
    </row>
  </sheetData>
  <mergeCells count="10">
    <mergeCell ref="N7:O8"/>
    <mergeCell ref="B8:C8"/>
    <mergeCell ref="D8:E8"/>
    <mergeCell ref="H8:I8"/>
    <mergeCell ref="J8:K8"/>
    <mergeCell ref="A7:A10"/>
    <mergeCell ref="B7:E7"/>
    <mergeCell ref="F7:G8"/>
    <mergeCell ref="H7:K7"/>
    <mergeCell ref="L7:M8"/>
  </mergeCells>
  <conditionalFormatting sqref="A11:A28">
    <cfRule type="containsText" dxfId="5" priority="1" operator="containsText" text=" AA ">
      <formula>NOT(ISERROR(SEARCH(" AA ",A11)))</formula>
    </cfRule>
  </conditionalFormatting>
  <conditionalFormatting sqref="A11:A28">
    <cfRule type="expression" dxfId="4" priority="2">
      <formula>"SUCHEN("" AA "";)=7"</formula>
    </cfRule>
  </conditionalFormatting>
  <pageMargins left="0.70866141732283472" right="0.70866141732283472" top="0.78740157480314965" bottom="0.78740157480314965" header="0.31496062992125984" footer="0.31496062992125984"/>
  <pageSetup paperSize="9" scale="104" fitToWidth="0" fitToHeight="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35"/>
  <dimension ref="A1:AD364"/>
  <sheetViews>
    <sheetView showGridLines="0" zoomScaleNormal="100" workbookViewId="0"/>
  </sheetViews>
  <sheetFormatPr baseColWidth="10" defaultRowHeight="14.25" x14ac:dyDescent="0.2"/>
  <cols>
    <col min="1" max="1" width="28.875" style="254" customWidth="1"/>
    <col min="2" max="15" width="5.625" style="254" customWidth="1"/>
    <col min="16" max="16384" width="11" style="254"/>
  </cols>
  <sheetData>
    <row r="1" spans="1:30" ht="35.25" customHeight="1" x14ac:dyDescent="0.2">
      <c r="A1" s="314"/>
      <c r="B1" s="314"/>
      <c r="C1" s="314"/>
      <c r="D1" s="324"/>
      <c r="E1" s="298"/>
      <c r="F1" s="315"/>
      <c r="G1" s="315"/>
      <c r="H1" s="315"/>
      <c r="I1" s="292"/>
      <c r="J1" s="324"/>
      <c r="K1" s="324"/>
      <c r="L1" s="324"/>
      <c r="M1" s="324"/>
      <c r="N1" s="324"/>
      <c r="O1" s="299" t="str">
        <f>Impressum!$B$6</f>
        <v>Der Ausbildungsmarkt</v>
      </c>
    </row>
    <row r="2" spans="1:30" ht="10.9" customHeight="1" x14ac:dyDescent="0.2">
      <c r="A2" s="300"/>
      <c r="B2" s="300"/>
      <c r="C2" s="300"/>
      <c r="D2" s="300"/>
      <c r="E2" s="300"/>
      <c r="F2" s="300"/>
      <c r="G2" s="300"/>
      <c r="H2" s="300"/>
      <c r="I2" s="267"/>
      <c r="J2" s="317"/>
      <c r="K2" s="317"/>
      <c r="L2" s="317"/>
      <c r="M2" s="317"/>
      <c r="N2" s="317"/>
      <c r="O2" s="317"/>
    </row>
    <row r="3" spans="1:30" ht="19.899999999999999" customHeight="1" x14ac:dyDescent="0.2">
      <c r="A3" s="276" t="s">
        <v>338</v>
      </c>
      <c r="B3" s="276"/>
      <c r="C3" s="276"/>
      <c r="D3" s="276"/>
      <c r="E3" s="276"/>
      <c r="F3" s="276"/>
      <c r="G3" s="276"/>
      <c r="H3" s="276"/>
      <c r="I3" s="276"/>
      <c r="J3" s="276"/>
      <c r="K3" s="276"/>
      <c r="L3" s="276"/>
      <c r="M3" s="276"/>
      <c r="N3" s="276"/>
      <c r="O3" s="276"/>
      <c r="P3" s="92"/>
    </row>
    <row r="4" spans="1:30" ht="10.9" customHeight="1" x14ac:dyDescent="0.2">
      <c r="A4" s="310" t="str">
        <f>Impressum!$B$8</f>
        <v>Agentur für Arbeit Bonn</v>
      </c>
      <c r="B4" s="310"/>
      <c r="C4" s="310"/>
      <c r="D4" s="310"/>
      <c r="E4" s="310"/>
      <c r="F4" s="310"/>
      <c r="G4" s="310"/>
      <c r="H4" s="310"/>
      <c r="I4" s="310"/>
      <c r="J4" s="310"/>
      <c r="K4" s="310"/>
      <c r="L4" s="310"/>
      <c r="M4" s="310"/>
      <c r="N4" s="310"/>
      <c r="O4" s="310"/>
    </row>
    <row r="5" spans="1:30" ht="10.9" customHeight="1" x14ac:dyDescent="0.2">
      <c r="A5" s="258" t="str">
        <f>Impressum!$B$10</f>
        <v>Berichtsjahr 2022/2023, März 2023</v>
      </c>
      <c r="B5" s="316"/>
      <c r="C5" s="265"/>
      <c r="D5" s="265"/>
      <c r="E5" s="265"/>
      <c r="F5" s="265"/>
      <c r="G5" s="265"/>
      <c r="H5" s="265"/>
      <c r="I5" s="265"/>
      <c r="J5" s="265"/>
      <c r="K5" s="265"/>
      <c r="L5" s="265"/>
      <c r="M5" s="265"/>
      <c r="N5" s="265"/>
      <c r="O5" s="269"/>
    </row>
    <row r="6" spans="1:30" ht="10.9" customHeight="1" x14ac:dyDescent="0.2">
      <c r="A6" s="332"/>
      <c r="B6" s="316"/>
      <c r="C6" s="265"/>
      <c r="D6" s="265"/>
      <c r="E6" s="265"/>
      <c r="F6" s="265"/>
      <c r="G6" s="265"/>
      <c r="H6" s="265"/>
      <c r="I6" s="265"/>
      <c r="J6" s="265"/>
      <c r="K6" s="265"/>
      <c r="L6" s="265"/>
      <c r="M6" s="265"/>
      <c r="N6" s="265"/>
      <c r="O6" s="265"/>
    </row>
    <row r="7" spans="1:30" ht="36" customHeight="1" x14ac:dyDescent="0.2">
      <c r="A7" s="653" t="s">
        <v>236</v>
      </c>
      <c r="B7" s="625" t="s">
        <v>85</v>
      </c>
      <c r="C7" s="625"/>
      <c r="D7" s="625"/>
      <c r="E7" s="625"/>
      <c r="F7" s="624" t="s">
        <v>237</v>
      </c>
      <c r="G7" s="626"/>
      <c r="H7" s="681" t="s">
        <v>238</v>
      </c>
      <c r="I7" s="682"/>
      <c r="J7" s="682"/>
      <c r="K7" s="683"/>
      <c r="L7" s="624" t="s">
        <v>275</v>
      </c>
      <c r="M7" s="626"/>
      <c r="N7" s="624" t="s">
        <v>335</v>
      </c>
      <c r="O7" s="626"/>
      <c r="P7" s="684"/>
      <c r="Q7" s="684"/>
      <c r="R7" s="684"/>
      <c r="S7" s="684"/>
      <c r="T7" s="684"/>
      <c r="U7" s="684"/>
      <c r="V7" s="684"/>
      <c r="W7" s="684"/>
      <c r="X7" s="684"/>
      <c r="Y7" s="684"/>
      <c r="Z7" s="684"/>
      <c r="AA7" s="684"/>
      <c r="AB7" s="684"/>
      <c r="AC7" s="684"/>
      <c r="AD7" s="684"/>
    </row>
    <row r="8" spans="1:30" ht="36" customHeight="1" x14ac:dyDescent="0.2">
      <c r="A8" s="613"/>
      <c r="B8" s="624" t="s">
        <v>1</v>
      </c>
      <c r="C8" s="625"/>
      <c r="D8" s="624" t="s">
        <v>16</v>
      </c>
      <c r="E8" s="626"/>
      <c r="F8" s="676"/>
      <c r="G8" s="680"/>
      <c r="H8" s="634" t="s">
        <v>1</v>
      </c>
      <c r="I8" s="641"/>
      <c r="J8" s="634" t="s">
        <v>86</v>
      </c>
      <c r="K8" s="641"/>
      <c r="L8" s="634"/>
      <c r="M8" s="641"/>
      <c r="N8" s="634"/>
      <c r="O8" s="641"/>
      <c r="P8" s="210"/>
    </row>
    <row r="9" spans="1:30" ht="32.25" customHeight="1" x14ac:dyDescent="0.2">
      <c r="A9" s="613"/>
      <c r="B9" s="366" t="s">
        <v>6</v>
      </c>
      <c r="C9" s="366" t="s">
        <v>280</v>
      </c>
      <c r="D9" s="366" t="s">
        <v>6</v>
      </c>
      <c r="E9" s="366" t="s">
        <v>280</v>
      </c>
      <c r="F9" s="366" t="s">
        <v>6</v>
      </c>
      <c r="G9" s="366" t="s">
        <v>280</v>
      </c>
      <c r="H9" s="366" t="s">
        <v>6</v>
      </c>
      <c r="I9" s="366" t="s">
        <v>280</v>
      </c>
      <c r="J9" s="366" t="s">
        <v>6</v>
      </c>
      <c r="K9" s="365" t="s">
        <v>280</v>
      </c>
      <c r="L9" s="95" t="s">
        <v>6</v>
      </c>
      <c r="M9" s="198" t="s">
        <v>281</v>
      </c>
      <c r="N9" s="95" t="s">
        <v>6</v>
      </c>
      <c r="O9" s="198" t="s">
        <v>281</v>
      </c>
      <c r="P9" s="367"/>
      <c r="Q9" s="367"/>
      <c r="R9" s="367"/>
      <c r="S9" s="367"/>
      <c r="T9" s="367"/>
      <c r="U9" s="367"/>
      <c r="V9" s="367"/>
      <c r="W9" s="367"/>
      <c r="X9" s="367"/>
      <c r="Y9" s="367"/>
      <c r="Z9" s="367"/>
      <c r="AA9" s="367"/>
      <c r="AB9" s="367"/>
      <c r="AC9" s="367"/>
      <c r="AD9" s="367"/>
    </row>
    <row r="10" spans="1:30" ht="10.9" customHeight="1" x14ac:dyDescent="0.2">
      <c r="A10" s="685"/>
      <c r="B10" s="211">
        <v>1</v>
      </c>
      <c r="C10" s="211">
        <v>2</v>
      </c>
      <c r="D10" s="211">
        <v>3</v>
      </c>
      <c r="E10" s="211">
        <v>4</v>
      </c>
      <c r="F10" s="211">
        <v>5</v>
      </c>
      <c r="G10" s="211">
        <v>6</v>
      </c>
      <c r="H10" s="211">
        <v>7</v>
      </c>
      <c r="I10" s="211">
        <v>8</v>
      </c>
      <c r="J10" s="211">
        <v>9</v>
      </c>
      <c r="K10" s="211">
        <v>10</v>
      </c>
      <c r="L10" s="211">
        <v>11</v>
      </c>
      <c r="M10" s="211">
        <v>12</v>
      </c>
      <c r="N10" s="211">
        <v>13</v>
      </c>
      <c r="O10" s="211">
        <v>14</v>
      </c>
      <c r="P10" s="210"/>
    </row>
    <row r="11" spans="1:30" s="148" customFormat="1" x14ac:dyDescent="0.2">
      <c r="A11" s="191"/>
      <c r="B11" s="105"/>
      <c r="C11" s="106"/>
      <c r="D11" s="104"/>
      <c r="E11" s="59"/>
      <c r="F11" s="369"/>
      <c r="G11" s="370"/>
      <c r="H11" s="104"/>
      <c r="I11" s="59"/>
      <c r="J11" s="369"/>
      <c r="K11" s="370"/>
      <c r="L11" s="104"/>
      <c r="M11" s="192"/>
      <c r="N11" s="104"/>
      <c r="O11" s="192"/>
      <c r="P11" s="128"/>
      <c r="Q11" s="27"/>
      <c r="R11" s="27"/>
      <c r="S11" s="27"/>
      <c r="T11" s="27"/>
      <c r="U11" s="27"/>
      <c r="V11" s="27"/>
      <c r="W11" s="27"/>
      <c r="X11" s="27"/>
    </row>
    <row r="12" spans="1:30" s="148" customFormat="1" x14ac:dyDescent="0.2">
      <c r="A12" s="191"/>
      <c r="B12" s="105"/>
      <c r="C12" s="106"/>
      <c r="D12" s="104"/>
      <c r="E12" s="59"/>
      <c r="F12" s="105"/>
      <c r="G12" s="106"/>
      <c r="H12" s="104"/>
      <c r="I12" s="59"/>
      <c r="J12" s="105"/>
      <c r="K12" s="106"/>
      <c r="L12" s="104"/>
      <c r="M12" s="192"/>
      <c r="N12" s="104"/>
      <c r="O12" s="192"/>
      <c r="P12" s="128"/>
      <c r="Q12" s="27"/>
      <c r="R12" s="27"/>
      <c r="S12" s="27"/>
      <c r="T12" s="27"/>
      <c r="U12" s="27"/>
      <c r="V12" s="27"/>
      <c r="W12" s="27"/>
      <c r="X12" s="27"/>
    </row>
    <row r="13" spans="1:30" s="148" customFormat="1" x14ac:dyDescent="0.2">
      <c r="A13" s="191"/>
      <c r="B13" s="105"/>
      <c r="C13" s="106"/>
      <c r="D13" s="104"/>
      <c r="E13" s="59"/>
      <c r="F13" s="105"/>
      <c r="G13" s="106"/>
      <c r="H13" s="104"/>
      <c r="I13" s="59"/>
      <c r="J13" s="105"/>
      <c r="K13" s="106"/>
      <c r="L13" s="104"/>
      <c r="M13" s="192"/>
      <c r="N13" s="104"/>
      <c r="O13" s="192"/>
      <c r="P13" s="128"/>
      <c r="Q13" s="27"/>
      <c r="R13" s="27"/>
      <c r="S13" s="27"/>
      <c r="T13" s="27"/>
      <c r="U13" s="27"/>
      <c r="V13" s="27"/>
      <c r="W13" s="27"/>
      <c r="X13" s="27"/>
    </row>
    <row r="14" spans="1:30" s="148" customFormat="1" x14ac:dyDescent="0.2">
      <c r="A14" s="191"/>
      <c r="B14" s="105"/>
      <c r="C14" s="106"/>
      <c r="D14" s="104"/>
      <c r="E14" s="59"/>
      <c r="F14" s="105"/>
      <c r="G14" s="106"/>
      <c r="H14" s="104"/>
      <c r="I14" s="59"/>
      <c r="J14" s="105"/>
      <c r="K14" s="106"/>
      <c r="L14" s="104"/>
      <c r="M14" s="192"/>
      <c r="N14" s="104"/>
      <c r="O14" s="192"/>
      <c r="P14" s="128"/>
      <c r="Q14" s="27"/>
      <c r="R14" s="27"/>
      <c r="S14" s="27"/>
      <c r="T14" s="27"/>
      <c r="U14" s="27"/>
      <c r="V14" s="27"/>
      <c r="W14" s="27"/>
      <c r="X14" s="27"/>
    </row>
    <row r="15" spans="1:30" s="148" customFormat="1" x14ac:dyDescent="0.2">
      <c r="A15" s="191"/>
      <c r="B15" s="105"/>
      <c r="C15" s="106"/>
      <c r="D15" s="104"/>
      <c r="E15" s="59"/>
      <c r="F15" s="105"/>
      <c r="G15" s="106"/>
      <c r="H15" s="104"/>
      <c r="I15" s="59"/>
      <c r="J15" s="105"/>
      <c r="K15" s="106"/>
      <c r="L15" s="104"/>
      <c r="M15" s="192"/>
      <c r="N15" s="104"/>
      <c r="O15" s="192"/>
      <c r="P15" s="128"/>
      <c r="Q15" s="27"/>
      <c r="R15" s="27"/>
      <c r="S15" s="27"/>
      <c r="T15" s="27"/>
      <c r="U15" s="27"/>
      <c r="V15" s="27"/>
      <c r="W15" s="27"/>
      <c r="X15" s="27"/>
    </row>
    <row r="16" spans="1:30" s="148" customFormat="1" x14ac:dyDescent="0.2">
      <c r="A16" s="191"/>
      <c r="B16" s="105"/>
      <c r="C16" s="106"/>
      <c r="D16" s="104"/>
      <c r="E16" s="59"/>
      <c r="F16" s="105"/>
      <c r="G16" s="106"/>
      <c r="H16" s="104"/>
      <c r="I16" s="59"/>
      <c r="J16" s="105"/>
      <c r="K16" s="106"/>
      <c r="L16" s="104"/>
      <c r="M16" s="192"/>
      <c r="N16" s="104"/>
      <c r="O16" s="192"/>
      <c r="P16" s="128"/>
      <c r="Q16" s="27"/>
      <c r="R16" s="27"/>
      <c r="S16" s="27"/>
      <c r="T16" s="27"/>
      <c r="U16" s="27"/>
      <c r="V16" s="27"/>
      <c r="W16" s="27"/>
      <c r="X16" s="27"/>
    </row>
    <row r="17" spans="1:24" s="148" customFormat="1" x14ac:dyDescent="0.2">
      <c r="A17" s="191"/>
      <c r="B17" s="105"/>
      <c r="C17" s="106"/>
      <c r="D17" s="104"/>
      <c r="E17" s="59"/>
      <c r="F17" s="105"/>
      <c r="G17" s="106"/>
      <c r="H17" s="104"/>
      <c r="I17" s="59"/>
      <c r="J17" s="105"/>
      <c r="K17" s="106"/>
      <c r="L17" s="104"/>
      <c r="M17" s="192"/>
      <c r="N17" s="104"/>
      <c r="O17" s="192"/>
      <c r="P17" s="128"/>
      <c r="Q17" s="27"/>
      <c r="R17" s="27"/>
      <c r="S17" s="27"/>
      <c r="T17" s="27"/>
      <c r="U17" s="27"/>
      <c r="V17" s="27"/>
      <c r="W17" s="27"/>
      <c r="X17" s="27"/>
    </row>
    <row r="18" spans="1:24" s="148" customFormat="1" x14ac:dyDescent="0.2">
      <c r="A18" s="191"/>
      <c r="B18" s="105"/>
      <c r="C18" s="106"/>
      <c r="D18" s="104"/>
      <c r="E18" s="59"/>
      <c r="F18" s="105"/>
      <c r="G18" s="106"/>
      <c r="H18" s="104"/>
      <c r="I18" s="59"/>
      <c r="J18" s="105"/>
      <c r="K18" s="106"/>
      <c r="L18" s="104"/>
      <c r="M18" s="192"/>
      <c r="N18" s="104"/>
      <c r="O18" s="192"/>
      <c r="P18" s="128"/>
      <c r="Q18" s="27"/>
      <c r="R18" s="27"/>
      <c r="S18" s="27"/>
      <c r="T18" s="27"/>
      <c r="U18" s="27"/>
      <c r="V18" s="27"/>
      <c r="W18" s="27"/>
      <c r="X18" s="27"/>
    </row>
    <row r="19" spans="1:24" s="148" customFormat="1" x14ac:dyDescent="0.2">
      <c r="A19" s="191"/>
      <c r="B19" s="105"/>
      <c r="C19" s="106"/>
      <c r="D19" s="104"/>
      <c r="E19" s="59"/>
      <c r="F19" s="105"/>
      <c r="G19" s="106"/>
      <c r="H19" s="104"/>
      <c r="I19" s="59"/>
      <c r="J19" s="105"/>
      <c r="K19" s="106"/>
      <c r="L19" s="104"/>
      <c r="M19" s="192"/>
      <c r="N19" s="104"/>
      <c r="O19" s="192"/>
      <c r="P19" s="128"/>
      <c r="Q19" s="27"/>
      <c r="R19" s="27"/>
      <c r="S19" s="27"/>
      <c r="T19" s="27"/>
      <c r="U19" s="27"/>
      <c r="V19" s="27"/>
      <c r="W19" s="27"/>
      <c r="X19" s="27"/>
    </row>
    <row r="20" spans="1:24" s="148" customFormat="1" x14ac:dyDescent="0.2">
      <c r="A20" s="191"/>
      <c r="B20" s="105"/>
      <c r="C20" s="106"/>
      <c r="D20" s="104"/>
      <c r="E20" s="59"/>
      <c r="F20" s="105"/>
      <c r="G20" s="106"/>
      <c r="H20" s="104"/>
      <c r="I20" s="59"/>
      <c r="J20" s="105"/>
      <c r="K20" s="106"/>
      <c r="L20" s="104"/>
      <c r="M20" s="192"/>
      <c r="N20" s="104"/>
      <c r="O20" s="192"/>
      <c r="P20" s="128"/>
      <c r="Q20" s="27"/>
      <c r="R20" s="27"/>
      <c r="S20" s="27"/>
      <c r="T20" s="27"/>
      <c r="U20" s="27"/>
      <c r="V20" s="27"/>
      <c r="W20" s="27"/>
      <c r="X20" s="27"/>
    </row>
    <row r="21" spans="1:24" s="148" customFormat="1" x14ac:dyDescent="0.2">
      <c r="A21" s="191"/>
      <c r="B21" s="105"/>
      <c r="C21" s="106"/>
      <c r="D21" s="104"/>
      <c r="E21" s="59"/>
      <c r="F21" s="105"/>
      <c r="G21" s="106"/>
      <c r="H21" s="104"/>
      <c r="I21" s="59"/>
      <c r="J21" s="105"/>
      <c r="K21" s="106"/>
      <c r="L21" s="104"/>
      <c r="M21" s="192"/>
      <c r="N21" s="104"/>
      <c r="O21" s="192"/>
      <c r="P21" s="128"/>
      <c r="Q21" s="27"/>
      <c r="R21" s="27"/>
      <c r="S21" s="27"/>
      <c r="T21" s="27"/>
      <c r="U21" s="27"/>
      <c r="V21" s="27"/>
      <c r="W21" s="27"/>
      <c r="X21" s="27"/>
    </row>
    <row r="22" spans="1:24" s="148" customFormat="1" x14ac:dyDescent="0.2">
      <c r="A22" s="191"/>
      <c r="B22" s="105"/>
      <c r="C22" s="106"/>
      <c r="D22" s="104"/>
      <c r="E22" s="59"/>
      <c r="F22" s="105"/>
      <c r="G22" s="106"/>
      <c r="H22" s="104"/>
      <c r="I22" s="59"/>
      <c r="J22" s="105"/>
      <c r="K22" s="106"/>
      <c r="L22" s="104"/>
      <c r="M22" s="192"/>
      <c r="N22" s="104"/>
      <c r="O22" s="192"/>
      <c r="P22" s="128"/>
      <c r="Q22" s="27"/>
      <c r="R22" s="27"/>
      <c r="S22" s="27"/>
      <c r="T22" s="27"/>
      <c r="U22" s="27"/>
      <c r="V22" s="27"/>
      <c r="W22" s="27"/>
      <c r="X22" s="27"/>
    </row>
    <row r="23" spans="1:24" s="148" customFormat="1" x14ac:dyDescent="0.2">
      <c r="A23" s="191"/>
      <c r="B23" s="105"/>
      <c r="C23" s="106"/>
      <c r="D23" s="104"/>
      <c r="E23" s="59"/>
      <c r="F23" s="105"/>
      <c r="G23" s="106"/>
      <c r="H23" s="104"/>
      <c r="I23" s="59"/>
      <c r="J23" s="105"/>
      <c r="K23" s="106"/>
      <c r="L23" s="104"/>
      <c r="M23" s="192"/>
      <c r="N23" s="104"/>
      <c r="O23" s="192"/>
      <c r="P23" s="128"/>
      <c r="Q23" s="27"/>
      <c r="R23" s="27"/>
      <c r="S23" s="27"/>
      <c r="T23" s="27"/>
      <c r="U23" s="27"/>
      <c r="V23" s="27"/>
      <c r="W23" s="27"/>
      <c r="X23" s="27"/>
    </row>
    <row r="24" spans="1:24" s="148" customFormat="1" x14ac:dyDescent="0.2">
      <c r="A24" s="191"/>
      <c r="B24" s="105"/>
      <c r="C24" s="106"/>
      <c r="D24" s="104"/>
      <c r="E24" s="59"/>
      <c r="F24" s="105"/>
      <c r="G24" s="106"/>
      <c r="H24" s="104"/>
      <c r="I24" s="59"/>
      <c r="J24" s="105"/>
      <c r="K24" s="106"/>
      <c r="L24" s="104"/>
      <c r="M24" s="192"/>
      <c r="N24" s="104"/>
      <c r="O24" s="192"/>
      <c r="P24" s="128"/>
      <c r="Q24" s="27"/>
      <c r="R24" s="27"/>
      <c r="S24" s="27"/>
      <c r="T24" s="27"/>
      <c r="U24" s="27"/>
      <c r="V24" s="27"/>
      <c r="W24" s="27"/>
      <c r="X24" s="27"/>
    </row>
    <row r="25" spans="1:24" s="148" customFormat="1" x14ac:dyDescent="0.2">
      <c r="A25" s="191"/>
      <c r="B25" s="105"/>
      <c r="C25" s="106"/>
      <c r="D25" s="104"/>
      <c r="E25" s="59"/>
      <c r="F25" s="105"/>
      <c r="G25" s="106"/>
      <c r="H25" s="104"/>
      <c r="I25" s="59"/>
      <c r="J25" s="105"/>
      <c r="K25" s="106"/>
      <c r="L25" s="104"/>
      <c r="M25" s="192"/>
      <c r="N25" s="104"/>
      <c r="O25" s="192"/>
      <c r="P25" s="128"/>
      <c r="Q25" s="27"/>
      <c r="R25" s="27"/>
      <c r="S25" s="27"/>
      <c r="T25" s="27"/>
      <c r="U25" s="27"/>
      <c r="V25" s="27"/>
      <c r="W25" s="27"/>
      <c r="X25" s="27"/>
    </row>
    <row r="26" spans="1:24" s="148" customFormat="1" x14ac:dyDescent="0.2">
      <c r="A26" s="191"/>
      <c r="B26" s="105"/>
      <c r="C26" s="106"/>
      <c r="D26" s="104"/>
      <c r="E26" s="59"/>
      <c r="F26" s="105"/>
      <c r="G26" s="106"/>
      <c r="H26" s="104"/>
      <c r="I26" s="59"/>
      <c r="J26" s="105"/>
      <c r="K26" s="106"/>
      <c r="L26" s="104"/>
      <c r="M26" s="192"/>
      <c r="N26" s="104"/>
      <c r="O26" s="192"/>
      <c r="P26" s="128"/>
      <c r="Q26" s="27"/>
      <c r="R26" s="27"/>
      <c r="S26" s="27"/>
      <c r="T26" s="27"/>
      <c r="U26" s="27"/>
      <c r="V26" s="27"/>
      <c r="W26" s="27"/>
      <c r="X26" s="27"/>
    </row>
    <row r="27" spans="1:24" s="148" customFormat="1" x14ac:dyDescent="0.2">
      <c r="A27" s="191"/>
      <c r="B27" s="105"/>
      <c r="C27" s="106"/>
      <c r="D27" s="104"/>
      <c r="E27" s="59"/>
      <c r="F27" s="105"/>
      <c r="G27" s="106"/>
      <c r="H27" s="104"/>
      <c r="I27" s="59"/>
      <c r="J27" s="105"/>
      <c r="K27" s="106"/>
      <c r="L27" s="104"/>
      <c r="M27" s="192"/>
      <c r="N27" s="104"/>
      <c r="O27" s="192"/>
      <c r="P27" s="128"/>
      <c r="Q27" s="27"/>
      <c r="R27" s="27"/>
      <c r="S27" s="27"/>
      <c r="T27" s="27"/>
      <c r="U27" s="27"/>
      <c r="V27" s="27"/>
      <c r="W27" s="27"/>
      <c r="X27" s="27"/>
    </row>
    <row r="28" spans="1:24" s="148" customFormat="1" x14ac:dyDescent="0.2">
      <c r="A28" s="374"/>
      <c r="B28" s="214"/>
      <c r="C28" s="216"/>
      <c r="D28" s="217"/>
      <c r="E28" s="215"/>
      <c r="F28" s="214"/>
      <c r="G28" s="216"/>
      <c r="H28" s="214"/>
      <c r="I28" s="216"/>
      <c r="J28" s="217"/>
      <c r="K28" s="215"/>
      <c r="L28" s="214"/>
      <c r="M28" s="375"/>
      <c r="N28" s="217"/>
      <c r="O28" s="375"/>
      <c r="P28" s="128"/>
      <c r="Q28" s="27"/>
      <c r="R28" s="27"/>
      <c r="S28" s="27"/>
      <c r="T28" s="27"/>
      <c r="U28" s="27"/>
      <c r="V28" s="27"/>
      <c r="W28" s="27"/>
      <c r="X28" s="27"/>
    </row>
    <row r="29" spans="1:24" x14ac:dyDescent="0.2">
      <c r="A29" s="98"/>
      <c r="B29" s="60"/>
      <c r="C29" s="60"/>
      <c r="D29" s="60"/>
      <c r="E29" s="60"/>
      <c r="F29" s="60"/>
      <c r="G29" s="60"/>
      <c r="H29" s="60"/>
      <c r="I29" s="60"/>
      <c r="J29" s="60"/>
      <c r="K29" s="60"/>
      <c r="L29" s="177"/>
      <c r="M29" s="177"/>
      <c r="N29" s="177"/>
      <c r="O29" s="494" t="s">
        <v>10</v>
      </c>
      <c r="P29" s="93"/>
    </row>
    <row r="30" spans="1:24" x14ac:dyDescent="0.2">
      <c r="A30" s="98"/>
      <c r="B30" s="25"/>
      <c r="C30" s="25"/>
      <c r="D30" s="25"/>
      <c r="E30" s="25"/>
      <c r="F30" s="25"/>
      <c r="G30" s="25"/>
      <c r="H30" s="25"/>
      <c r="I30" s="25"/>
      <c r="J30" s="25"/>
      <c r="K30" s="25"/>
      <c r="L30" s="25"/>
      <c r="M30" s="25"/>
      <c r="N30" s="25"/>
      <c r="O30" s="99"/>
    </row>
    <row r="32" spans="1:24" x14ac:dyDescent="0.2">
      <c r="A32" s="93"/>
      <c r="B32" s="93"/>
      <c r="C32" s="93"/>
      <c r="D32" s="93"/>
      <c r="E32" s="93"/>
      <c r="F32" s="93"/>
      <c r="G32" s="93"/>
      <c r="H32" s="93"/>
      <c r="I32" s="93"/>
      <c r="J32" s="93"/>
      <c r="K32" s="93"/>
      <c r="L32" s="93"/>
      <c r="M32" s="93"/>
      <c r="N32" s="93"/>
      <c r="O32" s="93"/>
      <c r="P32" s="93"/>
    </row>
    <row r="33" spans="1:16" x14ac:dyDescent="0.2">
      <c r="A33" s="93"/>
      <c r="B33" s="93"/>
      <c r="C33" s="93"/>
      <c r="D33" s="93"/>
      <c r="E33" s="93"/>
      <c r="F33" s="93"/>
      <c r="G33" s="93"/>
      <c r="H33" s="93"/>
      <c r="I33" s="93"/>
      <c r="J33" s="93"/>
      <c r="K33" s="93"/>
      <c r="L33" s="93"/>
      <c r="M33" s="93"/>
      <c r="N33" s="93"/>
      <c r="O33" s="93"/>
      <c r="P33" s="93"/>
    </row>
    <row r="34" spans="1:16" x14ac:dyDescent="0.2">
      <c r="A34" s="93"/>
      <c r="B34" s="93"/>
      <c r="C34" s="93"/>
      <c r="D34" s="93"/>
      <c r="E34" s="93"/>
      <c r="F34" s="93"/>
      <c r="G34" s="93"/>
      <c r="H34" s="93"/>
      <c r="I34" s="93"/>
      <c r="J34" s="93"/>
      <c r="K34" s="93"/>
      <c r="L34" s="93"/>
      <c r="M34" s="93"/>
      <c r="N34" s="93"/>
      <c r="O34" s="93"/>
      <c r="P34" s="93"/>
    </row>
    <row r="35" spans="1:16" x14ac:dyDescent="0.2">
      <c r="A35" s="93"/>
      <c r="B35" s="93"/>
      <c r="C35" s="93"/>
      <c r="D35" s="93"/>
      <c r="E35" s="93"/>
      <c r="F35" s="93"/>
      <c r="G35" s="93"/>
      <c r="H35" s="93"/>
      <c r="I35" s="93"/>
      <c r="J35" s="93"/>
      <c r="K35" s="93"/>
      <c r="L35" s="93"/>
      <c r="M35" s="93"/>
      <c r="N35" s="93"/>
      <c r="O35" s="93"/>
      <c r="P35" s="93"/>
    </row>
    <row r="36" spans="1:16" x14ac:dyDescent="0.2">
      <c r="A36" s="93"/>
      <c r="B36" s="93"/>
      <c r="C36" s="93"/>
      <c r="D36" s="93"/>
      <c r="E36" s="93"/>
      <c r="F36" s="93"/>
      <c r="G36" s="93"/>
      <c r="H36" s="93"/>
      <c r="I36" s="93"/>
      <c r="J36" s="93"/>
      <c r="K36" s="93"/>
      <c r="L36" s="93"/>
      <c r="M36" s="93"/>
      <c r="N36" s="93"/>
      <c r="O36" s="93"/>
      <c r="P36" s="93"/>
    </row>
    <row r="37" spans="1:16" x14ac:dyDescent="0.2">
      <c r="A37" s="93"/>
      <c r="B37" s="93"/>
      <c r="C37" s="93"/>
      <c r="D37" s="93"/>
      <c r="E37" s="93"/>
      <c r="F37" s="93"/>
      <c r="G37" s="93"/>
      <c r="H37" s="93"/>
      <c r="I37" s="93"/>
      <c r="J37" s="93"/>
      <c r="K37" s="93"/>
      <c r="L37" s="93"/>
      <c r="M37" s="93"/>
      <c r="N37" s="93"/>
      <c r="O37" s="93"/>
      <c r="P37" s="93"/>
    </row>
    <row r="38" spans="1:16" x14ac:dyDescent="0.2">
      <c r="A38" s="93"/>
      <c r="B38" s="93"/>
      <c r="C38" s="93"/>
      <c r="D38" s="93"/>
      <c r="E38" s="93"/>
      <c r="F38" s="93"/>
      <c r="G38" s="93"/>
      <c r="H38" s="93"/>
      <c r="I38" s="93"/>
      <c r="J38" s="93"/>
      <c r="K38" s="93"/>
      <c r="L38" s="93"/>
      <c r="M38" s="93"/>
      <c r="N38" s="93"/>
      <c r="O38" s="93"/>
      <c r="P38" s="93"/>
    </row>
    <row r="39" spans="1:16" x14ac:dyDescent="0.2">
      <c r="A39" s="93"/>
      <c r="B39" s="93"/>
      <c r="C39" s="93"/>
      <c r="D39" s="93"/>
      <c r="E39" s="93"/>
      <c r="F39" s="93"/>
      <c r="G39" s="93"/>
      <c r="H39" s="93"/>
      <c r="I39" s="93"/>
      <c r="J39" s="93"/>
      <c r="K39" s="93"/>
      <c r="L39" s="93"/>
      <c r="M39" s="93"/>
      <c r="N39" s="93"/>
      <c r="O39" s="93"/>
      <c r="P39" s="93"/>
    </row>
    <row r="40" spans="1:16" x14ac:dyDescent="0.2">
      <c r="A40" s="93"/>
      <c r="B40" s="93"/>
      <c r="C40" s="93"/>
      <c r="D40" s="93"/>
      <c r="E40" s="93"/>
      <c r="F40" s="93"/>
      <c r="G40" s="93"/>
      <c r="H40" s="93"/>
      <c r="I40" s="93"/>
      <c r="J40" s="93"/>
      <c r="K40" s="93"/>
      <c r="L40" s="93"/>
      <c r="M40" s="93"/>
      <c r="N40" s="93"/>
      <c r="O40" s="93"/>
      <c r="P40" s="93"/>
    </row>
    <row r="41" spans="1:16" x14ac:dyDescent="0.2">
      <c r="A41" s="93"/>
      <c r="B41" s="93"/>
      <c r="C41" s="93"/>
      <c r="D41" s="93"/>
      <c r="E41" s="93"/>
      <c r="F41" s="93"/>
      <c r="G41" s="93"/>
      <c r="H41" s="93"/>
      <c r="I41" s="93"/>
      <c r="J41" s="93"/>
      <c r="K41" s="93"/>
      <c r="L41" s="93"/>
      <c r="M41" s="93"/>
      <c r="N41" s="93"/>
      <c r="O41" s="93"/>
      <c r="P41" s="93"/>
    </row>
    <row r="42" spans="1:16" x14ac:dyDescent="0.2">
      <c r="A42" s="93"/>
      <c r="B42" s="93"/>
      <c r="C42" s="93"/>
      <c r="D42" s="93"/>
      <c r="E42" s="93"/>
      <c r="F42" s="93"/>
      <c r="G42" s="93"/>
      <c r="H42" s="93"/>
      <c r="I42" s="93"/>
      <c r="J42" s="93"/>
      <c r="K42" s="93"/>
      <c r="L42" s="93"/>
      <c r="M42" s="93"/>
      <c r="N42" s="93"/>
      <c r="O42" s="93"/>
      <c r="P42" s="93"/>
    </row>
    <row r="43" spans="1:16" x14ac:dyDescent="0.2">
      <c r="A43" s="93"/>
      <c r="B43" s="93"/>
      <c r="C43" s="93"/>
      <c r="D43" s="93"/>
      <c r="E43" s="93"/>
      <c r="F43" s="93"/>
      <c r="G43" s="93"/>
      <c r="H43" s="93"/>
      <c r="I43" s="93"/>
      <c r="J43" s="93"/>
      <c r="K43" s="93"/>
      <c r="L43" s="93"/>
      <c r="M43" s="93"/>
      <c r="N43" s="93"/>
      <c r="O43" s="93"/>
      <c r="P43" s="93"/>
    </row>
    <row r="44" spans="1:16" x14ac:dyDescent="0.2">
      <c r="A44" s="93"/>
      <c r="B44" s="93"/>
      <c r="C44" s="93"/>
      <c r="D44" s="93"/>
      <c r="E44" s="93"/>
      <c r="F44" s="93"/>
      <c r="G44" s="93"/>
      <c r="H44" s="93"/>
      <c r="I44" s="93"/>
      <c r="J44" s="93"/>
      <c r="K44" s="93"/>
      <c r="L44" s="93"/>
      <c r="M44" s="93"/>
      <c r="N44" s="93"/>
      <c r="O44" s="93"/>
      <c r="P44" s="93"/>
    </row>
    <row r="45" spans="1:16" x14ac:dyDescent="0.2">
      <c r="A45" s="93"/>
      <c r="B45" s="93"/>
      <c r="C45" s="93"/>
      <c r="D45" s="93"/>
      <c r="E45" s="93"/>
      <c r="F45" s="93"/>
      <c r="G45" s="93"/>
      <c r="H45" s="93"/>
      <c r="I45" s="93"/>
      <c r="J45" s="93"/>
      <c r="K45" s="93"/>
      <c r="L45" s="93"/>
      <c r="M45" s="93"/>
      <c r="N45" s="93"/>
      <c r="O45" s="93"/>
      <c r="P45" s="93"/>
    </row>
    <row r="46" spans="1:16" x14ac:dyDescent="0.2">
      <c r="A46" s="93"/>
      <c r="B46" s="93"/>
      <c r="C46" s="93"/>
      <c r="D46" s="93"/>
      <c r="E46" s="93"/>
      <c r="F46" s="93"/>
      <c r="G46" s="93"/>
      <c r="H46" s="93"/>
      <c r="I46" s="93"/>
      <c r="J46" s="93"/>
      <c r="K46" s="93"/>
      <c r="L46" s="93"/>
      <c r="M46" s="93"/>
      <c r="N46" s="93"/>
      <c r="O46" s="93"/>
      <c r="P46" s="93"/>
    </row>
    <row r="47" spans="1:16" x14ac:dyDescent="0.2">
      <c r="A47" s="93"/>
      <c r="B47" s="93"/>
      <c r="C47" s="93"/>
      <c r="D47" s="93"/>
      <c r="E47" s="93"/>
      <c r="F47" s="93"/>
      <c r="G47" s="93"/>
      <c r="H47" s="93"/>
      <c r="I47" s="93"/>
      <c r="J47" s="93"/>
      <c r="K47" s="93"/>
      <c r="L47" s="93"/>
      <c r="M47" s="93"/>
      <c r="N47" s="93"/>
      <c r="O47" s="93"/>
      <c r="P47" s="93"/>
    </row>
    <row r="48" spans="1:16" x14ac:dyDescent="0.2">
      <c r="A48" s="93"/>
      <c r="B48" s="93"/>
      <c r="C48" s="93"/>
      <c r="D48" s="93"/>
      <c r="E48" s="93"/>
      <c r="F48" s="93"/>
      <c r="G48" s="93"/>
      <c r="H48" s="93"/>
      <c r="I48" s="93"/>
      <c r="J48" s="93"/>
      <c r="K48" s="93"/>
      <c r="L48" s="93"/>
      <c r="M48" s="93"/>
      <c r="N48" s="93"/>
      <c r="O48" s="93"/>
      <c r="P48" s="93"/>
    </row>
    <row r="49" spans="1:16" x14ac:dyDescent="0.2">
      <c r="A49" s="93"/>
      <c r="B49" s="93"/>
      <c r="C49" s="93"/>
      <c r="D49" s="93"/>
      <c r="E49" s="93"/>
      <c r="F49" s="93"/>
      <c r="G49" s="93"/>
      <c r="H49" s="93"/>
      <c r="I49" s="93"/>
      <c r="J49" s="93"/>
      <c r="K49" s="93"/>
      <c r="L49" s="93"/>
      <c r="M49" s="93"/>
      <c r="N49" s="93"/>
      <c r="O49" s="93"/>
      <c r="P49" s="93"/>
    </row>
    <row r="50" spans="1:16" x14ac:dyDescent="0.2">
      <c r="A50" s="93"/>
      <c r="B50" s="93"/>
      <c r="C50" s="93"/>
      <c r="D50" s="93"/>
      <c r="E50" s="93"/>
      <c r="F50" s="93"/>
      <c r="G50" s="93"/>
      <c r="H50" s="93"/>
      <c r="I50" s="93"/>
      <c r="J50" s="93"/>
      <c r="K50" s="93"/>
      <c r="L50" s="93"/>
      <c r="M50" s="93"/>
      <c r="N50" s="93"/>
      <c r="O50" s="93"/>
      <c r="P50" s="93"/>
    </row>
    <row r="51" spans="1:16" x14ac:dyDescent="0.2">
      <c r="A51" s="93"/>
      <c r="B51" s="93"/>
      <c r="C51" s="93"/>
      <c r="D51" s="93"/>
      <c r="E51" s="93"/>
      <c r="F51" s="93"/>
      <c r="G51" s="93"/>
      <c r="H51" s="93"/>
      <c r="I51" s="93"/>
      <c r="J51" s="93"/>
      <c r="K51" s="93"/>
      <c r="L51" s="93"/>
      <c r="M51" s="93"/>
      <c r="N51" s="93"/>
      <c r="O51" s="93"/>
      <c r="P51" s="93"/>
    </row>
    <row r="52" spans="1:16" x14ac:dyDescent="0.2">
      <c r="A52" s="93"/>
      <c r="B52" s="93"/>
      <c r="C52" s="93"/>
      <c r="D52" s="93"/>
      <c r="E52" s="93"/>
      <c r="F52" s="93"/>
      <c r="G52" s="93"/>
      <c r="H52" s="93"/>
      <c r="I52" s="93"/>
      <c r="J52" s="93"/>
      <c r="K52" s="93"/>
      <c r="L52" s="93"/>
      <c r="M52" s="93"/>
      <c r="N52" s="93"/>
      <c r="O52" s="93"/>
      <c r="P52" s="93"/>
    </row>
    <row r="53" spans="1:16" x14ac:dyDescent="0.2">
      <c r="A53" s="93"/>
      <c r="B53" s="93"/>
      <c r="C53" s="93"/>
      <c r="D53" s="93"/>
      <c r="E53" s="93"/>
      <c r="F53" s="93"/>
      <c r="G53" s="93"/>
      <c r="H53" s="93"/>
      <c r="I53" s="93"/>
      <c r="J53" s="93"/>
      <c r="K53" s="93"/>
      <c r="L53" s="93"/>
      <c r="M53" s="93"/>
      <c r="N53" s="93"/>
      <c r="O53" s="93"/>
      <c r="P53" s="93"/>
    </row>
    <row r="54" spans="1:16" x14ac:dyDescent="0.2">
      <c r="A54" s="93"/>
      <c r="B54" s="93"/>
      <c r="C54" s="93"/>
      <c r="D54" s="93"/>
      <c r="E54" s="93"/>
      <c r="F54" s="93"/>
      <c r="G54" s="93"/>
      <c r="H54" s="93"/>
      <c r="I54" s="93"/>
      <c r="J54" s="93"/>
      <c r="K54" s="93"/>
      <c r="L54" s="93"/>
      <c r="M54" s="93"/>
      <c r="N54" s="93"/>
      <c r="O54" s="93"/>
      <c r="P54" s="93"/>
    </row>
    <row r="55" spans="1:16" x14ac:dyDescent="0.2">
      <c r="A55" s="93"/>
      <c r="B55" s="93"/>
      <c r="C55" s="93"/>
      <c r="D55" s="93"/>
      <c r="E55" s="93"/>
      <c r="F55" s="93"/>
      <c r="G55" s="93"/>
      <c r="H55" s="93"/>
      <c r="I55" s="93"/>
      <c r="J55" s="93"/>
      <c r="K55" s="93"/>
      <c r="L55" s="93"/>
      <c r="M55" s="93"/>
      <c r="N55" s="93"/>
      <c r="O55" s="93"/>
      <c r="P55" s="93"/>
    </row>
    <row r="56" spans="1:16" x14ac:dyDescent="0.2">
      <c r="A56" s="93"/>
      <c r="B56" s="93"/>
      <c r="C56" s="93"/>
      <c r="D56" s="93"/>
      <c r="E56" s="93"/>
      <c r="F56" s="93"/>
      <c r="G56" s="93"/>
      <c r="H56" s="93"/>
      <c r="I56" s="93"/>
      <c r="J56" s="93"/>
      <c r="K56" s="93"/>
      <c r="L56" s="93"/>
      <c r="M56" s="93"/>
      <c r="N56" s="93"/>
      <c r="O56" s="93"/>
      <c r="P56" s="93"/>
    </row>
    <row r="57" spans="1:16" x14ac:dyDescent="0.2">
      <c r="A57" s="93"/>
      <c r="B57" s="93"/>
      <c r="C57" s="93"/>
      <c r="D57" s="93"/>
      <c r="E57" s="93"/>
      <c r="F57" s="93"/>
      <c r="G57" s="93"/>
      <c r="H57" s="93"/>
      <c r="I57" s="93"/>
      <c r="J57" s="93"/>
      <c r="K57" s="93"/>
      <c r="L57" s="93"/>
      <c r="M57" s="93"/>
      <c r="N57" s="93"/>
      <c r="O57" s="93"/>
      <c r="P57" s="93"/>
    </row>
    <row r="58" spans="1:16" x14ac:dyDescent="0.2">
      <c r="A58" s="93"/>
      <c r="B58" s="93"/>
      <c r="C58" s="93"/>
      <c r="D58" s="93"/>
      <c r="E58" s="93"/>
      <c r="F58" s="93"/>
      <c r="G58" s="93"/>
      <c r="H58" s="93"/>
      <c r="I58" s="93"/>
      <c r="J58" s="93"/>
      <c r="K58" s="93"/>
      <c r="L58" s="93"/>
      <c r="M58" s="93"/>
      <c r="N58" s="93"/>
      <c r="O58" s="93"/>
      <c r="P58" s="93"/>
    </row>
    <row r="59" spans="1:16" x14ac:dyDescent="0.2">
      <c r="A59" s="93"/>
      <c r="B59" s="93"/>
      <c r="C59" s="93"/>
      <c r="D59" s="93"/>
      <c r="E59" s="93"/>
      <c r="F59" s="93"/>
      <c r="G59" s="93"/>
      <c r="H59" s="93"/>
      <c r="I59" s="93"/>
      <c r="J59" s="93"/>
      <c r="K59" s="93"/>
      <c r="L59" s="93"/>
      <c r="M59" s="93"/>
      <c r="N59" s="93"/>
      <c r="O59" s="93"/>
      <c r="P59" s="93"/>
    </row>
    <row r="60" spans="1:16" x14ac:dyDescent="0.2">
      <c r="A60" s="93"/>
      <c r="B60" s="93"/>
      <c r="C60" s="93"/>
      <c r="D60" s="93"/>
      <c r="E60" s="93"/>
      <c r="F60" s="93"/>
      <c r="G60" s="93"/>
      <c r="H60" s="93"/>
      <c r="I60" s="93"/>
      <c r="J60" s="93"/>
      <c r="K60" s="93"/>
      <c r="L60" s="93"/>
      <c r="M60" s="93"/>
      <c r="N60" s="93"/>
      <c r="O60" s="93"/>
      <c r="P60" s="93"/>
    </row>
    <row r="61" spans="1:16" x14ac:dyDescent="0.2">
      <c r="A61" s="93"/>
      <c r="B61" s="93"/>
      <c r="C61" s="93"/>
      <c r="D61" s="93"/>
      <c r="E61" s="93"/>
      <c r="F61" s="93"/>
      <c r="G61" s="93"/>
      <c r="H61" s="93"/>
      <c r="I61" s="93"/>
      <c r="J61" s="93"/>
      <c r="K61" s="93"/>
      <c r="L61" s="93"/>
      <c r="M61" s="93"/>
      <c r="N61" s="93"/>
      <c r="O61" s="93"/>
      <c r="P61" s="93"/>
    </row>
    <row r="62" spans="1:16" x14ac:dyDescent="0.2">
      <c r="A62" s="93"/>
      <c r="B62" s="93"/>
      <c r="C62" s="93"/>
      <c r="D62" s="93"/>
      <c r="E62" s="93"/>
      <c r="F62" s="93"/>
      <c r="G62" s="93"/>
      <c r="H62" s="93"/>
      <c r="I62" s="93"/>
      <c r="J62" s="93"/>
      <c r="K62" s="93"/>
      <c r="L62" s="93"/>
      <c r="M62" s="93"/>
      <c r="N62" s="93"/>
      <c r="O62" s="93"/>
      <c r="P62" s="93"/>
    </row>
    <row r="63" spans="1:16" x14ac:dyDescent="0.2">
      <c r="A63" s="93"/>
      <c r="B63" s="93"/>
      <c r="C63" s="93"/>
      <c r="D63" s="93"/>
      <c r="E63" s="93"/>
      <c r="F63" s="93"/>
      <c r="G63" s="93"/>
      <c r="H63" s="93"/>
      <c r="I63" s="93"/>
      <c r="J63" s="93"/>
      <c r="K63" s="93"/>
      <c r="L63" s="93"/>
      <c r="M63" s="93"/>
      <c r="N63" s="93"/>
      <c r="O63" s="93"/>
      <c r="P63" s="93"/>
    </row>
    <row r="64" spans="1:16" x14ac:dyDescent="0.2">
      <c r="A64" s="93"/>
      <c r="B64" s="93"/>
      <c r="C64" s="93"/>
      <c r="D64" s="93"/>
      <c r="E64" s="93"/>
      <c r="F64" s="93"/>
      <c r="G64" s="93"/>
      <c r="H64" s="93"/>
      <c r="I64" s="93"/>
      <c r="J64" s="93"/>
      <c r="K64" s="93"/>
      <c r="L64" s="93"/>
      <c r="M64" s="93"/>
      <c r="N64" s="93"/>
      <c r="O64" s="93"/>
      <c r="P64" s="93"/>
    </row>
    <row r="65" spans="1:16" x14ac:dyDescent="0.2">
      <c r="A65" s="93"/>
      <c r="B65" s="93"/>
      <c r="C65" s="93"/>
      <c r="D65" s="93"/>
      <c r="E65" s="93"/>
      <c r="F65" s="93"/>
      <c r="G65" s="93"/>
      <c r="H65" s="93"/>
      <c r="I65" s="93"/>
      <c r="J65" s="93"/>
      <c r="K65" s="93"/>
      <c r="L65" s="93"/>
      <c r="M65" s="93"/>
      <c r="N65" s="93"/>
      <c r="O65" s="93"/>
      <c r="P65" s="93"/>
    </row>
    <row r="66" spans="1:16" x14ac:dyDescent="0.2">
      <c r="A66" s="93"/>
      <c r="B66" s="93"/>
      <c r="C66" s="93"/>
      <c r="D66" s="93"/>
      <c r="E66" s="93"/>
      <c r="F66" s="93"/>
      <c r="G66" s="93"/>
      <c r="H66" s="93"/>
      <c r="I66" s="93"/>
      <c r="J66" s="93"/>
      <c r="K66" s="93"/>
      <c r="L66" s="93"/>
      <c r="M66" s="93"/>
      <c r="N66" s="93"/>
      <c r="O66" s="93"/>
      <c r="P66" s="93"/>
    </row>
    <row r="67" spans="1:16" x14ac:dyDescent="0.2">
      <c r="A67" s="93"/>
      <c r="B67" s="93"/>
      <c r="C67" s="93"/>
      <c r="D67" s="93"/>
      <c r="E67" s="93"/>
      <c r="F67" s="93"/>
      <c r="G67" s="93"/>
      <c r="H67" s="93"/>
      <c r="I67" s="93"/>
      <c r="J67" s="93"/>
      <c r="K67" s="93"/>
      <c r="L67" s="93"/>
      <c r="M67" s="93"/>
      <c r="N67" s="93"/>
      <c r="O67" s="93"/>
      <c r="P67" s="93"/>
    </row>
    <row r="68" spans="1:16" x14ac:dyDescent="0.2">
      <c r="A68" s="93"/>
      <c r="B68" s="93"/>
      <c r="C68" s="93"/>
      <c r="D68" s="93"/>
      <c r="E68" s="93"/>
      <c r="F68" s="93"/>
      <c r="G68" s="93"/>
      <c r="H68" s="93"/>
      <c r="I68" s="93"/>
      <c r="J68" s="93"/>
      <c r="K68" s="93"/>
      <c r="L68" s="93"/>
      <c r="M68" s="93"/>
      <c r="N68" s="93"/>
      <c r="O68" s="93"/>
      <c r="P68" s="93"/>
    </row>
    <row r="69" spans="1:16" x14ac:dyDescent="0.2">
      <c r="A69" s="93"/>
      <c r="B69" s="93"/>
      <c r="C69" s="93"/>
      <c r="D69" s="93"/>
      <c r="E69" s="93"/>
      <c r="F69" s="93"/>
      <c r="G69" s="93"/>
      <c r="H69" s="93"/>
      <c r="I69" s="93"/>
      <c r="J69" s="93"/>
      <c r="K69" s="93"/>
      <c r="L69" s="93"/>
      <c r="M69" s="93"/>
      <c r="N69" s="93"/>
      <c r="O69" s="93"/>
      <c r="P69" s="93"/>
    </row>
    <row r="70" spans="1:16" x14ac:dyDescent="0.2">
      <c r="A70" s="93"/>
      <c r="B70" s="93"/>
      <c r="C70" s="93"/>
      <c r="D70" s="93"/>
      <c r="E70" s="93"/>
      <c r="F70" s="93"/>
      <c r="G70" s="93"/>
      <c r="H70" s="93"/>
      <c r="I70" s="93"/>
      <c r="J70" s="93"/>
      <c r="K70" s="93"/>
      <c r="L70" s="93"/>
      <c r="M70" s="93"/>
      <c r="N70" s="93"/>
      <c r="O70" s="93"/>
      <c r="P70" s="93"/>
    </row>
    <row r="71" spans="1:16" x14ac:dyDescent="0.2">
      <c r="A71" s="93"/>
      <c r="B71" s="93"/>
      <c r="C71" s="93"/>
      <c r="D71" s="93"/>
      <c r="E71" s="93"/>
      <c r="F71" s="93"/>
      <c r="G71" s="93"/>
      <c r="H71" s="93"/>
      <c r="I71" s="93"/>
      <c r="J71" s="93"/>
      <c r="K71" s="93"/>
      <c r="L71" s="93"/>
      <c r="M71" s="93"/>
      <c r="N71" s="93"/>
      <c r="O71" s="93"/>
      <c r="P71" s="93"/>
    </row>
    <row r="72" spans="1:16" x14ac:dyDescent="0.2">
      <c r="A72" s="93"/>
      <c r="B72" s="93"/>
      <c r="C72" s="93"/>
      <c r="D72" s="93"/>
      <c r="E72" s="93"/>
      <c r="F72" s="93"/>
      <c r="G72" s="93"/>
      <c r="H72" s="93"/>
      <c r="I72" s="93"/>
      <c r="J72" s="93"/>
      <c r="K72" s="93"/>
      <c r="L72" s="93"/>
      <c r="M72" s="93"/>
      <c r="N72" s="93"/>
      <c r="O72" s="93"/>
      <c r="P72" s="93"/>
    </row>
    <row r="73" spans="1:16" x14ac:dyDescent="0.2">
      <c r="A73" s="93"/>
      <c r="B73" s="93"/>
      <c r="C73" s="93"/>
      <c r="D73" s="93"/>
      <c r="E73" s="93"/>
      <c r="F73" s="93"/>
      <c r="G73" s="93"/>
      <c r="H73" s="93"/>
      <c r="I73" s="93"/>
      <c r="J73" s="93"/>
      <c r="K73" s="93"/>
      <c r="L73" s="93"/>
      <c r="M73" s="93"/>
      <c r="N73" s="93"/>
      <c r="O73" s="93"/>
      <c r="P73" s="93"/>
    </row>
    <row r="74" spans="1:16" x14ac:dyDescent="0.2">
      <c r="A74" s="93"/>
      <c r="B74" s="93"/>
      <c r="C74" s="93"/>
      <c r="D74" s="93"/>
      <c r="E74" s="93"/>
      <c r="F74" s="93"/>
      <c r="G74" s="93"/>
      <c r="H74" s="93"/>
      <c r="I74" s="93"/>
      <c r="J74" s="93"/>
      <c r="K74" s="93"/>
      <c r="L74" s="93"/>
      <c r="M74" s="93"/>
      <c r="N74" s="93"/>
      <c r="O74" s="93"/>
      <c r="P74" s="93"/>
    </row>
    <row r="75" spans="1:16" x14ac:dyDescent="0.2">
      <c r="A75" s="93"/>
      <c r="B75" s="93"/>
      <c r="C75" s="93"/>
      <c r="D75" s="93"/>
      <c r="E75" s="93"/>
      <c r="F75" s="93"/>
      <c r="G75" s="93"/>
      <c r="H75" s="93"/>
      <c r="I75" s="93"/>
      <c r="J75" s="93"/>
      <c r="K75" s="93"/>
      <c r="L75" s="93"/>
      <c r="M75" s="93"/>
      <c r="N75" s="93"/>
      <c r="O75" s="93"/>
      <c r="P75" s="93"/>
    </row>
    <row r="76" spans="1:16" x14ac:dyDescent="0.2">
      <c r="A76" s="93"/>
      <c r="B76" s="93"/>
      <c r="C76" s="93"/>
      <c r="D76" s="93"/>
      <c r="E76" s="93"/>
      <c r="F76" s="93"/>
      <c r="G76" s="93"/>
      <c r="H76" s="93"/>
      <c r="I76" s="93"/>
      <c r="J76" s="93"/>
      <c r="K76" s="93"/>
      <c r="L76" s="93"/>
      <c r="M76" s="93"/>
      <c r="N76" s="93"/>
      <c r="O76" s="93"/>
      <c r="P76" s="93"/>
    </row>
    <row r="77" spans="1:16" x14ac:dyDescent="0.2">
      <c r="A77" s="93"/>
      <c r="B77" s="93"/>
      <c r="C77" s="93"/>
      <c r="D77" s="93"/>
      <c r="E77" s="93"/>
      <c r="F77" s="93"/>
      <c r="G77" s="93"/>
      <c r="H77" s="93"/>
      <c r="I77" s="93"/>
      <c r="J77" s="93"/>
      <c r="K77" s="93"/>
      <c r="L77" s="93"/>
      <c r="M77" s="93"/>
      <c r="N77" s="93"/>
      <c r="O77" s="93"/>
      <c r="P77" s="93"/>
    </row>
    <row r="78" spans="1:16" x14ac:dyDescent="0.2">
      <c r="A78" s="93"/>
      <c r="B78" s="93"/>
      <c r="C78" s="93"/>
      <c r="D78" s="93"/>
      <c r="E78" s="93"/>
      <c r="F78" s="93"/>
      <c r="G78" s="93"/>
      <c r="H78" s="93"/>
      <c r="I78" s="93"/>
      <c r="J78" s="93"/>
      <c r="K78" s="93"/>
      <c r="L78" s="93"/>
      <c r="M78" s="93"/>
      <c r="N78" s="93"/>
      <c r="O78" s="93"/>
      <c r="P78" s="93"/>
    </row>
    <row r="79" spans="1:16" x14ac:dyDescent="0.2">
      <c r="A79" s="93"/>
      <c r="B79" s="93"/>
      <c r="C79" s="93"/>
      <c r="D79" s="93"/>
      <c r="E79" s="93"/>
      <c r="F79" s="93"/>
      <c r="G79" s="93"/>
      <c r="H79" s="93"/>
      <c r="I79" s="93"/>
      <c r="J79" s="93"/>
      <c r="K79" s="93"/>
      <c r="L79" s="93"/>
      <c r="M79" s="93"/>
      <c r="N79" s="93"/>
      <c r="O79" s="93"/>
      <c r="P79" s="93"/>
    </row>
    <row r="80" spans="1:16" x14ac:dyDescent="0.2">
      <c r="A80" s="93"/>
      <c r="B80" s="93"/>
      <c r="C80" s="93"/>
      <c r="D80" s="93"/>
      <c r="E80" s="93"/>
      <c r="F80" s="93"/>
      <c r="G80" s="93"/>
      <c r="H80" s="93"/>
      <c r="I80" s="93"/>
      <c r="J80" s="93"/>
      <c r="K80" s="93"/>
      <c r="L80" s="93"/>
      <c r="M80" s="93"/>
      <c r="N80" s="93"/>
      <c r="O80" s="93"/>
      <c r="P80" s="93"/>
    </row>
    <row r="81" spans="1:16" x14ac:dyDescent="0.2">
      <c r="A81" s="93"/>
      <c r="B81" s="93"/>
      <c r="C81" s="93"/>
      <c r="D81" s="93"/>
      <c r="E81" s="93"/>
      <c r="F81" s="93"/>
      <c r="G81" s="93"/>
      <c r="H81" s="93"/>
      <c r="I81" s="93"/>
      <c r="J81" s="93"/>
      <c r="K81" s="93"/>
      <c r="L81" s="93"/>
      <c r="M81" s="93"/>
      <c r="N81" s="93"/>
      <c r="O81" s="93"/>
      <c r="P81" s="93"/>
    </row>
    <row r="82" spans="1:16" x14ac:dyDescent="0.2">
      <c r="A82" s="93"/>
      <c r="B82" s="93"/>
      <c r="C82" s="93"/>
      <c r="D82" s="93"/>
      <c r="E82" s="93"/>
      <c r="F82" s="93"/>
      <c r="G82" s="93"/>
      <c r="H82" s="93"/>
      <c r="I82" s="93"/>
      <c r="J82" s="93"/>
      <c r="K82" s="93"/>
      <c r="L82" s="93"/>
      <c r="M82" s="93"/>
      <c r="N82" s="93"/>
      <c r="O82" s="93"/>
      <c r="P82" s="93"/>
    </row>
    <row r="83" spans="1:16" x14ac:dyDescent="0.2">
      <c r="A83" s="93"/>
      <c r="B83" s="93"/>
      <c r="C83" s="93"/>
      <c r="D83" s="93"/>
      <c r="E83" s="93"/>
      <c r="F83" s="93"/>
      <c r="G83" s="93"/>
      <c r="H83" s="93"/>
      <c r="I83" s="93"/>
      <c r="J83" s="93"/>
      <c r="K83" s="93"/>
      <c r="L83" s="93"/>
      <c r="M83" s="93"/>
      <c r="N83" s="93"/>
      <c r="O83" s="93"/>
      <c r="P83" s="93"/>
    </row>
    <row r="84" spans="1:16" x14ac:dyDescent="0.2">
      <c r="A84" s="93"/>
      <c r="B84" s="93"/>
      <c r="C84" s="93"/>
      <c r="D84" s="93"/>
      <c r="E84" s="93"/>
      <c r="F84" s="93"/>
      <c r="G84" s="93"/>
      <c r="H84" s="93"/>
      <c r="I84" s="93"/>
      <c r="J84" s="93"/>
      <c r="K84" s="93"/>
      <c r="L84" s="93"/>
      <c r="M84" s="93"/>
      <c r="N84" s="93"/>
      <c r="O84" s="93"/>
      <c r="P84" s="93"/>
    </row>
    <row r="85" spans="1:16" x14ac:dyDescent="0.2">
      <c r="A85" s="93"/>
      <c r="B85" s="93"/>
      <c r="C85" s="93"/>
      <c r="D85" s="93"/>
      <c r="E85" s="93"/>
      <c r="F85" s="93"/>
      <c r="G85" s="93"/>
      <c r="H85" s="93"/>
      <c r="I85" s="93"/>
      <c r="J85" s="93"/>
      <c r="K85" s="93"/>
      <c r="L85" s="93"/>
      <c r="M85" s="93"/>
      <c r="N85" s="93"/>
      <c r="O85" s="93"/>
      <c r="P85" s="93"/>
    </row>
    <row r="86" spans="1:16" x14ac:dyDescent="0.2">
      <c r="A86" s="93"/>
      <c r="B86" s="93"/>
      <c r="C86" s="93"/>
      <c r="D86" s="93"/>
      <c r="E86" s="93"/>
      <c r="F86" s="93"/>
      <c r="G86" s="93"/>
      <c r="H86" s="93"/>
      <c r="I86" s="93"/>
      <c r="J86" s="93"/>
      <c r="K86" s="93"/>
      <c r="L86" s="93"/>
      <c r="M86" s="93"/>
      <c r="N86" s="93"/>
      <c r="O86" s="93"/>
      <c r="P86" s="93"/>
    </row>
    <row r="87" spans="1:16" x14ac:dyDescent="0.2">
      <c r="A87" s="93"/>
      <c r="B87" s="93"/>
      <c r="C87" s="93"/>
      <c r="D87" s="93"/>
      <c r="E87" s="93"/>
      <c r="F87" s="93"/>
      <c r="G87" s="93"/>
      <c r="H87" s="93"/>
      <c r="I87" s="93"/>
      <c r="J87" s="93"/>
      <c r="K87" s="93"/>
      <c r="L87" s="93"/>
      <c r="M87" s="93"/>
      <c r="N87" s="93"/>
      <c r="O87" s="93"/>
      <c r="P87" s="93"/>
    </row>
    <row r="88" spans="1:16" x14ac:dyDescent="0.2">
      <c r="A88" s="93"/>
      <c r="B88" s="93"/>
      <c r="C88" s="93"/>
      <c r="D88" s="93"/>
      <c r="E88" s="93"/>
      <c r="F88" s="93"/>
      <c r="G88" s="93"/>
      <c r="H88" s="93"/>
      <c r="I88" s="93"/>
      <c r="J88" s="93"/>
      <c r="K88" s="93"/>
      <c r="L88" s="93"/>
      <c r="M88" s="93"/>
      <c r="N88" s="93"/>
      <c r="O88" s="93"/>
      <c r="P88" s="93"/>
    </row>
    <row r="89" spans="1:16" x14ac:dyDescent="0.2">
      <c r="A89" s="93"/>
      <c r="B89" s="93"/>
      <c r="C89" s="93"/>
      <c r="D89" s="93"/>
      <c r="E89" s="93"/>
      <c r="F89" s="93"/>
      <c r="G89" s="93"/>
      <c r="H89" s="93"/>
      <c r="I89" s="93"/>
      <c r="J89" s="93"/>
      <c r="K89" s="93"/>
      <c r="L89" s="93"/>
      <c r="M89" s="93"/>
      <c r="N89" s="93"/>
      <c r="O89" s="93"/>
      <c r="P89" s="93"/>
    </row>
    <row r="90" spans="1:16" x14ac:dyDescent="0.2">
      <c r="A90" s="93"/>
      <c r="B90" s="93"/>
      <c r="C90" s="93"/>
      <c r="D90" s="93"/>
      <c r="E90" s="93"/>
      <c r="F90" s="93"/>
      <c r="G90" s="93"/>
      <c r="H90" s="93"/>
      <c r="I90" s="93"/>
      <c r="J90" s="93"/>
      <c r="K90" s="93"/>
      <c r="L90" s="93"/>
      <c r="M90" s="93"/>
      <c r="N90" s="93"/>
      <c r="O90" s="93"/>
      <c r="P90" s="93"/>
    </row>
    <row r="91" spans="1:16" x14ac:dyDescent="0.2">
      <c r="A91" s="93"/>
      <c r="B91" s="93"/>
      <c r="C91" s="93"/>
      <c r="D91" s="93"/>
      <c r="E91" s="93"/>
      <c r="F91" s="93"/>
      <c r="G91" s="93"/>
      <c r="H91" s="93"/>
      <c r="I91" s="93"/>
      <c r="J91" s="93"/>
      <c r="K91" s="93"/>
      <c r="L91" s="93"/>
      <c r="M91" s="93"/>
      <c r="N91" s="93"/>
      <c r="O91" s="93"/>
      <c r="P91" s="93"/>
    </row>
    <row r="92" spans="1:16" x14ac:dyDescent="0.2">
      <c r="A92" s="93"/>
      <c r="B92" s="93"/>
      <c r="C92" s="93"/>
      <c r="D92" s="93"/>
      <c r="E92" s="93"/>
      <c r="F92" s="93"/>
      <c r="G92" s="93"/>
      <c r="H92" s="93"/>
      <c r="I92" s="93"/>
      <c r="J92" s="93"/>
      <c r="K92" s="93"/>
      <c r="L92" s="93"/>
      <c r="M92" s="93"/>
      <c r="N92" s="93"/>
      <c r="O92" s="93"/>
      <c r="P92" s="93"/>
    </row>
    <row r="93" spans="1:16" x14ac:dyDescent="0.2">
      <c r="A93" s="93"/>
      <c r="B93" s="93"/>
      <c r="C93" s="93"/>
      <c r="D93" s="93"/>
      <c r="E93" s="93"/>
      <c r="F93" s="93"/>
      <c r="G93" s="93"/>
      <c r="H93" s="93"/>
      <c r="I93" s="93"/>
      <c r="J93" s="93"/>
      <c r="K93" s="93"/>
      <c r="L93" s="93"/>
      <c r="M93" s="93"/>
      <c r="N93" s="93"/>
      <c r="O93" s="93"/>
      <c r="P93" s="93"/>
    </row>
    <row r="94" spans="1:16" x14ac:dyDescent="0.2">
      <c r="A94" s="93"/>
      <c r="B94" s="93"/>
      <c r="C94" s="93"/>
      <c r="D94" s="93"/>
      <c r="E94" s="93"/>
      <c r="F94" s="93"/>
      <c r="G94" s="93"/>
      <c r="H94" s="93"/>
      <c r="I94" s="93"/>
      <c r="J94" s="93"/>
      <c r="K94" s="93"/>
      <c r="L94" s="93"/>
      <c r="M94" s="93"/>
      <c r="N94" s="93"/>
      <c r="O94" s="93"/>
      <c r="P94" s="93"/>
    </row>
    <row r="95" spans="1:16" x14ac:dyDescent="0.2">
      <c r="A95" s="93"/>
      <c r="B95" s="93"/>
      <c r="C95" s="93"/>
      <c r="D95" s="93"/>
      <c r="E95" s="93"/>
      <c r="F95" s="93"/>
      <c r="G95" s="93"/>
      <c r="H95" s="93"/>
      <c r="I95" s="93"/>
      <c r="J95" s="93"/>
      <c r="K95" s="93"/>
      <c r="L95" s="93"/>
      <c r="M95" s="93"/>
      <c r="N95" s="93"/>
      <c r="O95" s="93"/>
      <c r="P95" s="93"/>
    </row>
    <row r="96" spans="1:16" x14ac:dyDescent="0.2">
      <c r="A96" s="93"/>
      <c r="B96" s="93"/>
      <c r="C96" s="93"/>
      <c r="D96" s="93"/>
      <c r="E96" s="93"/>
      <c r="F96" s="93"/>
      <c r="G96" s="93"/>
      <c r="H96" s="93"/>
      <c r="I96" s="93"/>
      <c r="J96" s="93"/>
      <c r="K96" s="93"/>
      <c r="L96" s="93"/>
      <c r="M96" s="93"/>
      <c r="N96" s="93"/>
      <c r="O96" s="93"/>
      <c r="P96" s="93"/>
    </row>
    <row r="97" spans="1:16" x14ac:dyDescent="0.2">
      <c r="A97" s="93"/>
      <c r="B97" s="93"/>
      <c r="C97" s="93"/>
      <c r="D97" s="93"/>
      <c r="E97" s="93"/>
      <c r="F97" s="93"/>
      <c r="G97" s="93"/>
      <c r="H97" s="93"/>
      <c r="I97" s="93"/>
      <c r="J97" s="93"/>
      <c r="K97" s="93"/>
      <c r="L97" s="93"/>
      <c r="M97" s="93"/>
      <c r="N97" s="93"/>
      <c r="O97" s="93"/>
      <c r="P97" s="93"/>
    </row>
    <row r="98" spans="1:16" x14ac:dyDescent="0.2">
      <c r="A98" s="93"/>
      <c r="B98" s="93"/>
      <c r="C98" s="93"/>
      <c r="D98" s="93"/>
      <c r="E98" s="93"/>
      <c r="F98" s="93"/>
      <c r="G98" s="93"/>
      <c r="H98" s="93"/>
      <c r="I98" s="93"/>
      <c r="J98" s="93"/>
      <c r="K98" s="93"/>
      <c r="L98" s="93"/>
      <c r="M98" s="93"/>
      <c r="N98" s="93"/>
      <c r="O98" s="93"/>
      <c r="P98" s="93"/>
    </row>
    <row r="99" spans="1:16" x14ac:dyDescent="0.2">
      <c r="A99" s="93"/>
      <c r="B99" s="93"/>
      <c r="C99" s="93"/>
      <c r="D99" s="93"/>
      <c r="E99" s="93"/>
      <c r="F99" s="93"/>
      <c r="G99" s="93"/>
      <c r="H99" s="93"/>
      <c r="I99" s="93"/>
      <c r="J99" s="93"/>
      <c r="K99" s="93"/>
      <c r="L99" s="93"/>
      <c r="M99" s="93"/>
      <c r="N99" s="93"/>
      <c r="O99" s="93"/>
      <c r="P99" s="93"/>
    </row>
    <row r="100" spans="1:16" x14ac:dyDescent="0.2">
      <c r="A100" s="93"/>
      <c r="B100" s="93"/>
      <c r="C100" s="93"/>
      <c r="D100" s="93"/>
      <c r="E100" s="93"/>
      <c r="F100" s="93"/>
      <c r="G100" s="93"/>
      <c r="H100" s="93"/>
      <c r="I100" s="93"/>
      <c r="J100" s="93"/>
      <c r="K100" s="93"/>
      <c r="L100" s="93"/>
      <c r="M100" s="93"/>
      <c r="N100" s="93"/>
      <c r="O100" s="93"/>
      <c r="P100" s="93"/>
    </row>
    <row r="101" spans="1:16" x14ac:dyDescent="0.2">
      <c r="A101" s="93"/>
      <c r="B101" s="93"/>
      <c r="C101" s="93"/>
      <c r="D101" s="93"/>
      <c r="E101" s="93"/>
      <c r="F101" s="93"/>
      <c r="G101" s="93"/>
      <c r="H101" s="93"/>
      <c r="I101" s="93"/>
      <c r="J101" s="93"/>
      <c r="K101" s="93"/>
      <c r="L101" s="93"/>
      <c r="M101" s="93"/>
      <c r="N101" s="93"/>
      <c r="O101" s="93"/>
      <c r="P101" s="93"/>
    </row>
    <row r="102" spans="1:16" x14ac:dyDescent="0.2">
      <c r="A102" s="93"/>
      <c r="B102" s="93"/>
      <c r="C102" s="93"/>
      <c r="D102" s="93"/>
      <c r="E102" s="93"/>
      <c r="F102" s="93"/>
      <c r="G102" s="93"/>
      <c r="H102" s="93"/>
      <c r="I102" s="93"/>
      <c r="J102" s="93"/>
      <c r="K102" s="93"/>
      <c r="L102" s="93"/>
      <c r="M102" s="93"/>
      <c r="N102" s="93"/>
      <c r="O102" s="93"/>
      <c r="P102" s="93"/>
    </row>
    <row r="103" spans="1:16" x14ac:dyDescent="0.2">
      <c r="A103" s="93"/>
      <c r="B103" s="93"/>
      <c r="C103" s="93"/>
      <c r="D103" s="93"/>
      <c r="E103" s="93"/>
      <c r="F103" s="93"/>
      <c r="G103" s="93"/>
      <c r="H103" s="93"/>
      <c r="I103" s="93"/>
      <c r="J103" s="93"/>
      <c r="K103" s="93"/>
      <c r="L103" s="93"/>
      <c r="M103" s="93"/>
      <c r="N103" s="93"/>
      <c r="O103" s="93"/>
      <c r="P103" s="93"/>
    </row>
    <row r="104" spans="1:16" x14ac:dyDescent="0.2">
      <c r="A104" s="93"/>
      <c r="B104" s="93"/>
      <c r="C104" s="93"/>
      <c r="D104" s="93"/>
      <c r="E104" s="93"/>
      <c r="F104" s="93"/>
      <c r="G104" s="93"/>
      <c r="H104" s="93"/>
      <c r="I104" s="93"/>
      <c r="J104" s="93"/>
      <c r="K104" s="93"/>
      <c r="L104" s="93"/>
      <c r="M104" s="93"/>
      <c r="N104" s="93"/>
      <c r="O104" s="93"/>
      <c r="P104" s="93"/>
    </row>
    <row r="105" spans="1:16" x14ac:dyDescent="0.2">
      <c r="A105" s="93"/>
      <c r="B105" s="93"/>
      <c r="C105" s="93"/>
      <c r="D105" s="93"/>
      <c r="E105" s="93"/>
      <c r="F105" s="93"/>
      <c r="G105" s="93"/>
      <c r="H105" s="93"/>
      <c r="I105" s="93"/>
      <c r="J105" s="93"/>
      <c r="K105" s="93"/>
      <c r="L105" s="93"/>
      <c r="M105" s="93"/>
      <c r="N105" s="93"/>
      <c r="O105" s="93"/>
      <c r="P105" s="93"/>
    </row>
    <row r="106" spans="1:16" x14ac:dyDescent="0.2">
      <c r="A106" s="93"/>
      <c r="B106" s="93"/>
      <c r="C106" s="93"/>
      <c r="D106" s="93"/>
      <c r="E106" s="93"/>
      <c r="F106" s="93"/>
      <c r="G106" s="93"/>
      <c r="H106" s="93"/>
      <c r="I106" s="93"/>
      <c r="J106" s="93"/>
      <c r="K106" s="93"/>
      <c r="L106" s="93"/>
      <c r="M106" s="93"/>
      <c r="N106" s="93"/>
      <c r="O106" s="93"/>
      <c r="P106" s="93"/>
    </row>
    <row r="107" spans="1:16" x14ac:dyDescent="0.2">
      <c r="A107" s="93"/>
      <c r="B107" s="93"/>
      <c r="C107" s="93"/>
      <c r="D107" s="93"/>
      <c r="E107" s="93"/>
      <c r="F107" s="93"/>
      <c r="G107" s="93"/>
      <c r="H107" s="93"/>
      <c r="I107" s="93"/>
      <c r="J107" s="93"/>
      <c r="K107" s="93"/>
      <c r="L107" s="93"/>
      <c r="M107" s="93"/>
      <c r="N107" s="93"/>
      <c r="O107" s="93"/>
      <c r="P107" s="93"/>
    </row>
    <row r="108" spans="1:16" x14ac:dyDescent="0.2">
      <c r="A108" s="93"/>
      <c r="B108" s="93"/>
      <c r="C108" s="93"/>
      <c r="D108" s="93"/>
      <c r="E108" s="93"/>
      <c r="F108" s="93"/>
      <c r="G108" s="93"/>
      <c r="H108" s="93"/>
      <c r="I108" s="93"/>
      <c r="J108" s="93"/>
      <c r="K108" s="93"/>
      <c r="L108" s="93"/>
      <c r="M108" s="93"/>
      <c r="N108" s="93"/>
      <c r="O108" s="93"/>
      <c r="P108" s="93"/>
    </row>
    <row r="109" spans="1:16" x14ac:dyDescent="0.2">
      <c r="A109" s="93"/>
      <c r="B109" s="93"/>
      <c r="C109" s="93"/>
      <c r="D109" s="93"/>
      <c r="E109" s="93"/>
      <c r="F109" s="93"/>
      <c r="G109" s="93"/>
      <c r="H109" s="93"/>
      <c r="I109" s="93"/>
      <c r="J109" s="93"/>
      <c r="K109" s="93"/>
      <c r="L109" s="93"/>
      <c r="M109" s="93"/>
      <c r="N109" s="93"/>
      <c r="O109" s="93"/>
      <c r="P109" s="93"/>
    </row>
    <row r="110" spans="1:16" x14ac:dyDescent="0.2">
      <c r="A110" s="93"/>
      <c r="B110" s="93"/>
      <c r="C110" s="93"/>
      <c r="D110" s="93"/>
      <c r="E110" s="93"/>
      <c r="F110" s="93"/>
      <c r="G110" s="93"/>
      <c r="H110" s="93"/>
      <c r="I110" s="93"/>
      <c r="J110" s="93"/>
      <c r="K110" s="93"/>
      <c r="L110" s="93"/>
      <c r="M110" s="93"/>
      <c r="N110" s="93"/>
      <c r="O110" s="93"/>
      <c r="P110" s="93"/>
    </row>
    <row r="111" spans="1:16" x14ac:dyDescent="0.2">
      <c r="A111" s="93"/>
      <c r="B111" s="93"/>
      <c r="C111" s="93"/>
      <c r="D111" s="93"/>
      <c r="E111" s="93"/>
      <c r="F111" s="93"/>
      <c r="G111" s="93"/>
      <c r="H111" s="93"/>
      <c r="I111" s="93"/>
      <c r="J111" s="93"/>
      <c r="K111" s="93"/>
      <c r="L111" s="93"/>
      <c r="M111" s="93"/>
      <c r="N111" s="93"/>
      <c r="O111" s="93"/>
      <c r="P111" s="93"/>
    </row>
    <row r="112" spans="1:16" x14ac:dyDescent="0.2">
      <c r="A112" s="93"/>
      <c r="B112" s="93"/>
      <c r="C112" s="93"/>
      <c r="D112" s="93"/>
      <c r="E112" s="93"/>
      <c r="F112" s="93"/>
      <c r="G112" s="93"/>
      <c r="H112" s="93"/>
      <c r="I112" s="93"/>
      <c r="J112" s="93"/>
      <c r="K112" s="93"/>
      <c r="L112" s="93"/>
      <c r="M112" s="93"/>
      <c r="N112" s="93"/>
      <c r="O112" s="93"/>
      <c r="P112" s="93"/>
    </row>
    <row r="113" spans="1:16" x14ac:dyDescent="0.2">
      <c r="A113" s="93"/>
      <c r="B113" s="93"/>
      <c r="C113" s="93"/>
      <c r="D113" s="93"/>
      <c r="E113" s="93"/>
      <c r="F113" s="93"/>
      <c r="G113" s="93"/>
      <c r="H113" s="93"/>
      <c r="I113" s="93"/>
      <c r="J113" s="93"/>
      <c r="K113" s="93"/>
      <c r="L113" s="93"/>
      <c r="M113" s="93"/>
      <c r="N113" s="93"/>
      <c r="O113" s="93"/>
      <c r="P113" s="93"/>
    </row>
    <row r="114" spans="1:16" x14ac:dyDescent="0.2">
      <c r="A114" s="93"/>
      <c r="B114" s="93"/>
      <c r="C114" s="93"/>
      <c r="D114" s="93"/>
      <c r="E114" s="93"/>
      <c r="F114" s="93"/>
      <c r="G114" s="93"/>
      <c r="H114" s="93"/>
      <c r="I114" s="93"/>
      <c r="J114" s="93"/>
      <c r="K114" s="93"/>
      <c r="L114" s="93"/>
      <c r="M114" s="93"/>
      <c r="N114" s="93"/>
      <c r="O114" s="93"/>
      <c r="P114" s="93"/>
    </row>
    <row r="115" spans="1:16" x14ac:dyDescent="0.2">
      <c r="A115" s="93"/>
      <c r="B115" s="93"/>
      <c r="C115" s="93"/>
      <c r="D115" s="93"/>
      <c r="E115" s="93"/>
      <c r="F115" s="93"/>
      <c r="G115" s="93"/>
      <c r="H115" s="93"/>
      <c r="I115" s="93"/>
      <c r="J115" s="93"/>
      <c r="K115" s="93"/>
      <c r="L115" s="93"/>
      <c r="M115" s="93"/>
      <c r="N115" s="93"/>
      <c r="O115" s="93"/>
      <c r="P115" s="93"/>
    </row>
    <row r="116" spans="1:16" x14ac:dyDescent="0.2">
      <c r="A116" s="93"/>
      <c r="B116" s="93"/>
      <c r="C116" s="93"/>
      <c r="D116" s="93"/>
      <c r="E116" s="93"/>
      <c r="F116" s="93"/>
      <c r="G116" s="93"/>
      <c r="H116" s="93"/>
      <c r="I116" s="93"/>
      <c r="J116" s="93"/>
      <c r="K116" s="93"/>
      <c r="L116" s="93"/>
      <c r="M116" s="93"/>
      <c r="N116" s="93"/>
      <c r="O116" s="93"/>
      <c r="P116" s="93"/>
    </row>
    <row r="117" spans="1:16" x14ac:dyDescent="0.2">
      <c r="A117" s="93"/>
      <c r="B117" s="93"/>
      <c r="C117" s="93"/>
      <c r="D117" s="93"/>
      <c r="E117" s="93"/>
      <c r="F117" s="93"/>
      <c r="G117" s="93"/>
      <c r="H117" s="93"/>
      <c r="I117" s="93"/>
      <c r="J117" s="93"/>
      <c r="K117" s="93"/>
      <c r="L117" s="93"/>
      <c r="M117" s="93"/>
      <c r="N117" s="93"/>
      <c r="O117" s="93"/>
      <c r="P117" s="93"/>
    </row>
    <row r="118" spans="1:16" x14ac:dyDescent="0.2">
      <c r="A118" s="93"/>
      <c r="B118" s="93"/>
      <c r="C118" s="93"/>
      <c r="D118" s="93"/>
      <c r="E118" s="93"/>
      <c r="F118" s="93"/>
      <c r="G118" s="93"/>
      <c r="H118" s="93"/>
      <c r="I118" s="93"/>
      <c r="J118" s="93"/>
      <c r="K118" s="93"/>
      <c r="L118" s="93"/>
      <c r="M118" s="93"/>
      <c r="N118" s="93"/>
      <c r="O118" s="93"/>
      <c r="P118" s="93"/>
    </row>
    <row r="119" spans="1:16" x14ac:dyDescent="0.2">
      <c r="A119" s="93"/>
      <c r="B119" s="93"/>
      <c r="C119" s="93"/>
      <c r="D119" s="93"/>
      <c r="E119" s="93"/>
      <c r="F119" s="93"/>
      <c r="G119" s="93"/>
      <c r="H119" s="93"/>
      <c r="I119" s="93"/>
      <c r="J119" s="93"/>
      <c r="K119" s="93"/>
      <c r="L119" s="93"/>
      <c r="M119" s="93"/>
      <c r="N119" s="93"/>
      <c r="O119" s="93"/>
      <c r="P119" s="93"/>
    </row>
    <row r="120" spans="1:16" x14ac:dyDescent="0.2">
      <c r="A120" s="93"/>
      <c r="B120" s="93"/>
      <c r="C120" s="93"/>
      <c r="D120" s="93"/>
      <c r="E120" s="93"/>
      <c r="F120" s="93"/>
      <c r="G120" s="93"/>
      <c r="H120" s="93"/>
      <c r="I120" s="93"/>
      <c r="J120" s="93"/>
      <c r="K120" s="93"/>
      <c r="L120" s="93"/>
      <c r="M120" s="93"/>
      <c r="N120" s="93"/>
      <c r="O120" s="93"/>
      <c r="P120" s="93"/>
    </row>
    <row r="121" spans="1:16" x14ac:dyDescent="0.2">
      <c r="A121" s="93"/>
      <c r="B121" s="93"/>
      <c r="C121" s="93"/>
      <c r="D121" s="93"/>
      <c r="E121" s="93"/>
      <c r="F121" s="93"/>
      <c r="G121" s="93"/>
      <c r="H121" s="93"/>
      <c r="I121" s="93"/>
      <c r="J121" s="93"/>
      <c r="K121" s="93"/>
      <c r="L121" s="93"/>
      <c r="M121" s="93"/>
      <c r="N121" s="93"/>
      <c r="O121" s="93"/>
      <c r="P121" s="93"/>
    </row>
    <row r="122" spans="1:16" x14ac:dyDescent="0.2">
      <c r="A122" s="93"/>
      <c r="B122" s="93"/>
      <c r="C122" s="93"/>
      <c r="D122" s="93"/>
      <c r="E122" s="93"/>
      <c r="F122" s="93"/>
      <c r="G122" s="93"/>
      <c r="H122" s="93"/>
      <c r="I122" s="93"/>
      <c r="J122" s="93"/>
      <c r="K122" s="93"/>
      <c r="L122" s="93"/>
      <c r="M122" s="93"/>
      <c r="N122" s="93"/>
      <c r="O122" s="93"/>
      <c r="P122" s="93"/>
    </row>
    <row r="123" spans="1:16" x14ac:dyDescent="0.2">
      <c r="A123" s="93"/>
      <c r="B123" s="93"/>
      <c r="C123" s="93"/>
      <c r="D123" s="93"/>
      <c r="E123" s="93"/>
      <c r="F123" s="93"/>
      <c r="G123" s="93"/>
      <c r="H123" s="93"/>
      <c r="I123" s="93"/>
      <c r="J123" s="93"/>
      <c r="K123" s="93"/>
      <c r="L123" s="93"/>
      <c r="M123" s="93"/>
      <c r="N123" s="93"/>
      <c r="O123" s="93"/>
      <c r="P123" s="93"/>
    </row>
    <row r="124" spans="1:16" x14ac:dyDescent="0.2">
      <c r="A124" s="93"/>
      <c r="B124" s="93"/>
      <c r="C124" s="93"/>
      <c r="D124" s="93"/>
      <c r="E124" s="93"/>
      <c r="F124" s="93"/>
      <c r="G124" s="93"/>
      <c r="H124" s="93"/>
      <c r="I124" s="93"/>
      <c r="J124" s="93"/>
      <c r="K124" s="93"/>
      <c r="L124" s="93"/>
      <c r="M124" s="93"/>
      <c r="N124" s="93"/>
      <c r="O124" s="93"/>
      <c r="P124" s="93"/>
    </row>
    <row r="125" spans="1:16" x14ac:dyDescent="0.2">
      <c r="A125" s="93"/>
      <c r="B125" s="93"/>
      <c r="C125" s="93"/>
      <c r="D125" s="93"/>
      <c r="E125" s="93"/>
      <c r="F125" s="93"/>
      <c r="G125" s="93"/>
      <c r="H125" s="93"/>
      <c r="I125" s="93"/>
      <c r="J125" s="93"/>
      <c r="K125" s="93"/>
      <c r="L125" s="93"/>
      <c r="M125" s="93"/>
      <c r="N125" s="93"/>
      <c r="O125" s="93"/>
      <c r="P125" s="93"/>
    </row>
    <row r="126" spans="1:16" x14ac:dyDescent="0.2">
      <c r="A126" s="93"/>
      <c r="B126" s="93"/>
      <c r="C126" s="93"/>
      <c r="D126" s="93"/>
      <c r="E126" s="93"/>
      <c r="F126" s="93"/>
      <c r="G126" s="93"/>
      <c r="H126" s="93"/>
      <c r="I126" s="93"/>
      <c r="J126" s="93"/>
      <c r="K126" s="93"/>
      <c r="L126" s="93"/>
      <c r="M126" s="93"/>
      <c r="N126" s="93"/>
      <c r="O126" s="93"/>
      <c r="P126" s="93"/>
    </row>
    <row r="127" spans="1:16" x14ac:dyDescent="0.2">
      <c r="A127" s="93"/>
      <c r="B127" s="93"/>
      <c r="C127" s="93"/>
      <c r="D127" s="93"/>
      <c r="E127" s="93"/>
      <c r="F127" s="93"/>
      <c r="G127" s="93"/>
      <c r="H127" s="93"/>
      <c r="I127" s="93"/>
      <c r="J127" s="93"/>
      <c r="K127" s="93"/>
      <c r="L127" s="93"/>
      <c r="M127" s="93"/>
      <c r="N127" s="93"/>
      <c r="O127" s="93"/>
      <c r="P127" s="93"/>
    </row>
    <row r="128" spans="1:16" x14ac:dyDescent="0.2">
      <c r="A128" s="93"/>
      <c r="B128" s="93"/>
      <c r="C128" s="93"/>
      <c r="D128" s="93"/>
      <c r="E128" s="93"/>
      <c r="F128" s="93"/>
      <c r="G128" s="93"/>
      <c r="H128" s="93"/>
      <c r="I128" s="93"/>
      <c r="J128" s="93"/>
      <c r="K128" s="93"/>
      <c r="L128" s="93"/>
      <c r="M128" s="93"/>
      <c r="N128" s="93"/>
      <c r="O128" s="93"/>
      <c r="P128" s="93"/>
    </row>
    <row r="129" spans="1:16" x14ac:dyDescent="0.2">
      <c r="A129" s="93"/>
      <c r="B129" s="93"/>
      <c r="C129" s="93"/>
      <c r="D129" s="93"/>
      <c r="E129" s="93"/>
      <c r="F129" s="93"/>
      <c r="G129" s="93"/>
      <c r="H129" s="93"/>
      <c r="I129" s="93"/>
      <c r="J129" s="93"/>
      <c r="K129" s="93"/>
      <c r="L129" s="93"/>
      <c r="M129" s="93"/>
      <c r="N129" s="93"/>
      <c r="O129" s="93"/>
      <c r="P129" s="93"/>
    </row>
    <row r="130" spans="1:16" x14ac:dyDescent="0.2">
      <c r="A130" s="93"/>
      <c r="B130" s="93"/>
      <c r="C130" s="93"/>
      <c r="D130" s="93"/>
      <c r="E130" s="93"/>
      <c r="F130" s="93"/>
      <c r="G130" s="93"/>
      <c r="H130" s="93"/>
      <c r="I130" s="93"/>
      <c r="J130" s="93"/>
      <c r="K130" s="93"/>
      <c r="L130" s="93"/>
      <c r="M130" s="93"/>
      <c r="N130" s="93"/>
      <c r="O130" s="93"/>
      <c r="P130" s="93"/>
    </row>
    <row r="131" spans="1:16" x14ac:dyDescent="0.2">
      <c r="A131" s="93"/>
      <c r="B131" s="93"/>
      <c r="C131" s="93"/>
      <c r="D131" s="93"/>
      <c r="E131" s="93"/>
      <c r="F131" s="93"/>
      <c r="G131" s="93"/>
      <c r="H131" s="93"/>
      <c r="I131" s="93"/>
      <c r="J131" s="93"/>
      <c r="K131" s="93"/>
      <c r="L131" s="93"/>
      <c r="M131" s="93"/>
      <c r="N131" s="93"/>
      <c r="O131" s="93"/>
      <c r="P131" s="93"/>
    </row>
    <row r="132" spans="1:16" x14ac:dyDescent="0.2">
      <c r="A132" s="93"/>
      <c r="B132" s="93"/>
      <c r="C132" s="93"/>
      <c r="D132" s="93"/>
      <c r="E132" s="93"/>
      <c r="F132" s="93"/>
      <c r="G132" s="93"/>
      <c r="H132" s="93"/>
      <c r="I132" s="93"/>
      <c r="J132" s="93"/>
      <c r="K132" s="93"/>
      <c r="L132" s="93"/>
      <c r="M132" s="93"/>
      <c r="N132" s="93"/>
      <c r="O132" s="93"/>
      <c r="P132" s="93"/>
    </row>
    <row r="133" spans="1:16" x14ac:dyDescent="0.2">
      <c r="A133" s="93"/>
      <c r="B133" s="93"/>
      <c r="C133" s="93"/>
      <c r="D133" s="93"/>
      <c r="E133" s="93"/>
      <c r="F133" s="93"/>
      <c r="G133" s="93"/>
      <c r="H133" s="93"/>
      <c r="I133" s="93"/>
      <c r="J133" s="93"/>
      <c r="K133" s="93"/>
      <c r="L133" s="93"/>
      <c r="M133" s="93"/>
      <c r="N133" s="93"/>
      <c r="O133" s="93"/>
      <c r="P133" s="93"/>
    </row>
    <row r="134" spans="1:16" x14ac:dyDescent="0.2">
      <c r="A134" s="93"/>
      <c r="B134" s="93"/>
      <c r="C134" s="93"/>
      <c r="D134" s="93"/>
      <c r="E134" s="93"/>
      <c r="F134" s="93"/>
      <c r="G134" s="93"/>
      <c r="H134" s="93"/>
      <c r="I134" s="93"/>
      <c r="J134" s="93"/>
      <c r="K134" s="93"/>
      <c r="L134" s="93"/>
      <c r="M134" s="93"/>
      <c r="N134" s="93"/>
      <c r="O134" s="93"/>
      <c r="P134" s="93"/>
    </row>
    <row r="135" spans="1:16" x14ac:dyDescent="0.2">
      <c r="A135" s="93"/>
      <c r="B135" s="93"/>
      <c r="C135" s="93"/>
      <c r="D135" s="93"/>
      <c r="E135" s="93"/>
      <c r="F135" s="93"/>
      <c r="G135" s="93"/>
      <c r="H135" s="93"/>
      <c r="I135" s="93"/>
      <c r="J135" s="93"/>
      <c r="K135" s="93"/>
      <c r="L135" s="93"/>
      <c r="M135" s="93"/>
      <c r="N135" s="93"/>
      <c r="O135" s="93"/>
      <c r="P135" s="93"/>
    </row>
    <row r="136" spans="1:16" x14ac:dyDescent="0.2">
      <c r="A136" s="93"/>
      <c r="B136" s="93"/>
      <c r="C136" s="93"/>
      <c r="D136" s="93"/>
      <c r="E136" s="93"/>
      <c r="F136" s="93"/>
      <c r="G136" s="93"/>
      <c r="H136" s="93"/>
      <c r="I136" s="93"/>
      <c r="J136" s="93"/>
      <c r="K136" s="93"/>
      <c r="L136" s="93"/>
      <c r="M136" s="93"/>
      <c r="N136" s="93"/>
      <c r="O136" s="93"/>
      <c r="P136" s="93"/>
    </row>
    <row r="137" spans="1:16" x14ac:dyDescent="0.2">
      <c r="A137" s="93"/>
      <c r="B137" s="93"/>
      <c r="C137" s="93"/>
      <c r="D137" s="93"/>
      <c r="E137" s="93"/>
      <c r="F137" s="93"/>
      <c r="G137" s="93"/>
      <c r="H137" s="93"/>
      <c r="I137" s="93"/>
      <c r="J137" s="93"/>
      <c r="K137" s="93"/>
      <c r="L137" s="93"/>
      <c r="M137" s="93"/>
      <c r="N137" s="93"/>
      <c r="O137" s="93"/>
      <c r="P137" s="93"/>
    </row>
    <row r="138" spans="1:16" x14ac:dyDescent="0.2">
      <c r="A138" s="93"/>
      <c r="B138" s="93"/>
      <c r="C138" s="93"/>
      <c r="D138" s="93"/>
      <c r="E138" s="93"/>
      <c r="F138" s="93"/>
      <c r="G138" s="93"/>
      <c r="H138" s="93"/>
      <c r="I138" s="93"/>
      <c r="J138" s="93"/>
      <c r="K138" s="93"/>
      <c r="L138" s="93"/>
      <c r="M138" s="93"/>
      <c r="N138" s="93"/>
      <c r="O138" s="93"/>
      <c r="P138" s="93"/>
    </row>
    <row r="139" spans="1:16" x14ac:dyDescent="0.2">
      <c r="A139" s="93"/>
      <c r="B139" s="93"/>
      <c r="C139" s="93"/>
      <c r="D139" s="93"/>
      <c r="E139" s="93"/>
      <c r="F139" s="93"/>
      <c r="G139" s="93"/>
      <c r="H139" s="93"/>
      <c r="I139" s="93"/>
      <c r="J139" s="93"/>
      <c r="K139" s="93"/>
      <c r="L139" s="93"/>
      <c r="M139" s="93"/>
      <c r="N139" s="93"/>
      <c r="O139" s="93"/>
      <c r="P139" s="93"/>
    </row>
    <row r="140" spans="1:16" x14ac:dyDescent="0.2">
      <c r="A140" s="93"/>
      <c r="B140" s="93"/>
      <c r="C140" s="93"/>
      <c r="D140" s="93"/>
      <c r="E140" s="93"/>
      <c r="F140" s="93"/>
      <c r="G140" s="93"/>
      <c r="H140" s="93"/>
      <c r="I140" s="93"/>
      <c r="J140" s="93"/>
      <c r="K140" s="93"/>
      <c r="L140" s="93"/>
      <c r="M140" s="93"/>
      <c r="N140" s="93"/>
      <c r="O140" s="93"/>
      <c r="P140" s="93"/>
    </row>
    <row r="141" spans="1:16" x14ac:dyDescent="0.2">
      <c r="A141" s="93"/>
      <c r="B141" s="93"/>
      <c r="C141" s="93"/>
      <c r="D141" s="93"/>
      <c r="E141" s="93"/>
      <c r="F141" s="93"/>
      <c r="G141" s="93"/>
      <c r="H141" s="93"/>
      <c r="I141" s="93"/>
      <c r="J141" s="93"/>
      <c r="K141" s="93"/>
      <c r="L141" s="93"/>
      <c r="M141" s="93"/>
      <c r="N141" s="93"/>
      <c r="O141" s="93"/>
      <c r="P141" s="93"/>
    </row>
    <row r="142" spans="1:16" x14ac:dyDescent="0.2">
      <c r="A142" s="93"/>
      <c r="B142" s="93"/>
      <c r="C142" s="93"/>
      <c r="D142" s="93"/>
      <c r="E142" s="93"/>
      <c r="F142" s="93"/>
      <c r="G142" s="93"/>
      <c r="H142" s="93"/>
      <c r="I142" s="93"/>
      <c r="J142" s="93"/>
      <c r="K142" s="93"/>
      <c r="L142" s="93"/>
      <c r="M142" s="93"/>
      <c r="N142" s="93"/>
      <c r="O142" s="93"/>
      <c r="P142" s="93"/>
    </row>
    <row r="143" spans="1:16" x14ac:dyDescent="0.2">
      <c r="A143" s="93"/>
      <c r="B143" s="93"/>
      <c r="C143" s="93"/>
      <c r="D143" s="93"/>
      <c r="E143" s="93"/>
      <c r="F143" s="93"/>
      <c r="G143" s="93"/>
      <c r="H143" s="93"/>
      <c r="I143" s="93"/>
      <c r="J143" s="93"/>
      <c r="K143" s="93"/>
      <c r="L143" s="93"/>
      <c r="M143" s="93"/>
      <c r="N143" s="93"/>
      <c r="O143" s="93"/>
      <c r="P143" s="93"/>
    </row>
    <row r="144" spans="1:16" x14ac:dyDescent="0.2">
      <c r="A144" s="93"/>
      <c r="B144" s="93"/>
      <c r="C144" s="93"/>
      <c r="D144" s="93"/>
      <c r="E144" s="93"/>
      <c r="F144" s="93"/>
      <c r="G144" s="93"/>
      <c r="H144" s="93"/>
      <c r="I144" s="93"/>
      <c r="J144" s="93"/>
      <c r="K144" s="93"/>
      <c r="L144" s="93"/>
      <c r="M144" s="93"/>
      <c r="N144" s="93"/>
      <c r="O144" s="93"/>
      <c r="P144" s="93"/>
    </row>
    <row r="145" spans="1:16" x14ac:dyDescent="0.2">
      <c r="A145" s="93"/>
      <c r="B145" s="93"/>
      <c r="C145" s="93"/>
      <c r="D145" s="93"/>
      <c r="E145" s="93"/>
      <c r="F145" s="93"/>
      <c r="G145" s="93"/>
      <c r="H145" s="93"/>
      <c r="I145" s="93"/>
      <c r="J145" s="93"/>
      <c r="K145" s="93"/>
      <c r="L145" s="93"/>
      <c r="M145" s="93"/>
      <c r="N145" s="93"/>
      <c r="O145" s="93"/>
      <c r="P145" s="93"/>
    </row>
    <row r="146" spans="1:16" x14ac:dyDescent="0.2">
      <c r="A146" s="93"/>
      <c r="B146" s="93"/>
      <c r="C146" s="93"/>
      <c r="D146" s="93"/>
      <c r="E146" s="93"/>
      <c r="F146" s="93"/>
      <c r="G146" s="93"/>
      <c r="H146" s="93"/>
      <c r="I146" s="93"/>
      <c r="J146" s="93"/>
      <c r="K146" s="93"/>
      <c r="L146" s="93"/>
      <c r="M146" s="93"/>
      <c r="N146" s="93"/>
      <c r="O146" s="93"/>
      <c r="P146" s="93"/>
    </row>
    <row r="147" spans="1:16" x14ac:dyDescent="0.2">
      <c r="A147" s="93"/>
      <c r="B147" s="93"/>
      <c r="C147" s="93"/>
      <c r="D147" s="93"/>
      <c r="E147" s="93"/>
      <c r="F147" s="93"/>
      <c r="G147" s="93"/>
      <c r="H147" s="93"/>
      <c r="I147" s="93"/>
      <c r="J147" s="93"/>
      <c r="K147" s="93"/>
      <c r="L147" s="93"/>
      <c r="M147" s="93"/>
      <c r="N147" s="93"/>
      <c r="O147" s="93"/>
      <c r="P147" s="93"/>
    </row>
    <row r="148" spans="1:16" x14ac:dyDescent="0.2">
      <c r="A148" s="93"/>
      <c r="B148" s="93"/>
      <c r="C148" s="93"/>
      <c r="D148" s="93"/>
      <c r="E148" s="93"/>
      <c r="F148" s="93"/>
      <c r="G148" s="93"/>
      <c r="H148" s="93"/>
      <c r="I148" s="93"/>
      <c r="J148" s="93"/>
      <c r="K148" s="93"/>
      <c r="L148" s="93"/>
      <c r="M148" s="93"/>
      <c r="N148" s="93"/>
      <c r="O148" s="93"/>
      <c r="P148" s="93"/>
    </row>
    <row r="149" spans="1:16" x14ac:dyDescent="0.2">
      <c r="A149" s="93"/>
      <c r="B149" s="93"/>
      <c r="C149" s="93"/>
      <c r="D149" s="93"/>
      <c r="E149" s="93"/>
      <c r="F149" s="93"/>
      <c r="G149" s="93"/>
      <c r="H149" s="93"/>
      <c r="I149" s="93"/>
      <c r="J149" s="93"/>
      <c r="K149" s="93"/>
      <c r="L149" s="93"/>
      <c r="M149" s="93"/>
      <c r="N149" s="93"/>
      <c r="O149" s="93"/>
      <c r="P149" s="93"/>
    </row>
    <row r="150" spans="1:16" x14ac:dyDescent="0.2">
      <c r="A150" s="93"/>
      <c r="B150" s="93"/>
      <c r="C150" s="93"/>
      <c r="D150" s="93"/>
      <c r="E150" s="93"/>
      <c r="F150" s="93"/>
      <c r="G150" s="93"/>
      <c r="H150" s="93"/>
      <c r="I150" s="93"/>
      <c r="J150" s="93"/>
      <c r="K150" s="93"/>
      <c r="L150" s="93"/>
      <c r="M150" s="93"/>
      <c r="N150" s="93"/>
      <c r="O150" s="93"/>
      <c r="P150" s="93"/>
    </row>
    <row r="151" spans="1:16" x14ac:dyDescent="0.2">
      <c r="A151" s="93"/>
      <c r="B151" s="93"/>
      <c r="C151" s="93"/>
      <c r="D151" s="93"/>
      <c r="E151" s="93"/>
      <c r="F151" s="93"/>
      <c r="G151" s="93"/>
      <c r="H151" s="93"/>
      <c r="I151" s="93"/>
      <c r="J151" s="93"/>
      <c r="K151" s="93"/>
      <c r="L151" s="93"/>
      <c r="M151" s="93"/>
      <c r="N151" s="93"/>
      <c r="O151" s="93"/>
      <c r="P151" s="93"/>
    </row>
    <row r="152" spans="1:16" x14ac:dyDescent="0.2">
      <c r="A152" s="93"/>
      <c r="B152" s="93"/>
      <c r="C152" s="93"/>
      <c r="D152" s="93"/>
      <c r="E152" s="93"/>
      <c r="F152" s="93"/>
      <c r="G152" s="93"/>
      <c r="H152" s="93"/>
      <c r="I152" s="93"/>
      <c r="J152" s="93"/>
      <c r="K152" s="93"/>
      <c r="L152" s="93"/>
      <c r="M152" s="93"/>
      <c r="N152" s="93"/>
      <c r="O152" s="93"/>
      <c r="P152" s="93"/>
    </row>
    <row r="153" spans="1:16" x14ac:dyDescent="0.2">
      <c r="A153" s="93"/>
      <c r="B153" s="93"/>
      <c r="C153" s="93"/>
      <c r="D153" s="93"/>
      <c r="E153" s="93"/>
      <c r="F153" s="93"/>
      <c r="G153" s="93"/>
      <c r="H153" s="93"/>
      <c r="I153" s="93"/>
      <c r="J153" s="93"/>
      <c r="K153" s="93"/>
      <c r="L153" s="93"/>
      <c r="M153" s="93"/>
      <c r="N153" s="93"/>
      <c r="O153" s="93"/>
      <c r="P153" s="93"/>
    </row>
    <row r="154" spans="1:16" x14ac:dyDescent="0.2">
      <c r="A154" s="93"/>
      <c r="B154" s="93"/>
      <c r="C154" s="93"/>
      <c r="D154" s="93"/>
      <c r="E154" s="93"/>
      <c r="F154" s="93"/>
      <c r="G154" s="93"/>
      <c r="H154" s="93"/>
      <c r="I154" s="93"/>
      <c r="J154" s="93"/>
      <c r="K154" s="93"/>
      <c r="L154" s="93"/>
      <c r="M154" s="93"/>
      <c r="N154" s="93"/>
      <c r="O154" s="93"/>
      <c r="P154" s="93"/>
    </row>
    <row r="155" spans="1:16" x14ac:dyDescent="0.2">
      <c r="A155" s="93"/>
      <c r="B155" s="93"/>
      <c r="C155" s="93"/>
      <c r="D155" s="93"/>
      <c r="E155" s="93"/>
      <c r="F155" s="93"/>
      <c r="G155" s="93"/>
      <c r="H155" s="93"/>
      <c r="I155" s="93"/>
      <c r="J155" s="93"/>
      <c r="K155" s="93"/>
      <c r="L155" s="93"/>
      <c r="M155" s="93"/>
      <c r="N155" s="93"/>
      <c r="O155" s="93"/>
      <c r="P155" s="93"/>
    </row>
    <row r="156" spans="1:16" x14ac:dyDescent="0.2">
      <c r="A156" s="93"/>
      <c r="B156" s="93"/>
      <c r="C156" s="93"/>
      <c r="D156" s="93"/>
      <c r="E156" s="93"/>
      <c r="F156" s="93"/>
      <c r="G156" s="93"/>
      <c r="H156" s="93"/>
      <c r="I156" s="93"/>
      <c r="J156" s="93"/>
      <c r="K156" s="93"/>
      <c r="L156" s="93"/>
      <c r="M156" s="93"/>
      <c r="N156" s="93"/>
      <c r="O156" s="93"/>
      <c r="P156" s="93"/>
    </row>
    <row r="157" spans="1:16" x14ac:dyDescent="0.2">
      <c r="A157" s="93"/>
      <c r="B157" s="93"/>
      <c r="C157" s="93"/>
      <c r="D157" s="93"/>
      <c r="E157" s="93"/>
      <c r="F157" s="93"/>
      <c r="G157" s="93"/>
      <c r="H157" s="93"/>
      <c r="I157" s="93"/>
      <c r="J157" s="93"/>
      <c r="K157" s="93"/>
      <c r="L157" s="93"/>
      <c r="M157" s="93"/>
      <c r="N157" s="93"/>
      <c r="O157" s="93"/>
      <c r="P157" s="93"/>
    </row>
    <row r="158" spans="1:16" x14ac:dyDescent="0.2">
      <c r="A158" s="93"/>
      <c r="B158" s="93"/>
      <c r="C158" s="93"/>
      <c r="D158" s="93"/>
      <c r="E158" s="93"/>
      <c r="F158" s="93"/>
      <c r="G158" s="93"/>
      <c r="H158" s="93"/>
      <c r="I158" s="93"/>
      <c r="J158" s="93"/>
      <c r="K158" s="93"/>
      <c r="L158" s="93"/>
      <c r="M158" s="93"/>
      <c r="N158" s="93"/>
      <c r="O158" s="93"/>
      <c r="P158" s="93"/>
    </row>
    <row r="159" spans="1:16" x14ac:dyDescent="0.2">
      <c r="A159" s="93"/>
      <c r="B159" s="93"/>
      <c r="C159" s="93"/>
      <c r="D159" s="93"/>
      <c r="E159" s="93"/>
      <c r="F159" s="93"/>
      <c r="G159" s="93"/>
      <c r="H159" s="93"/>
      <c r="I159" s="93"/>
      <c r="J159" s="93"/>
      <c r="K159" s="93"/>
      <c r="L159" s="93"/>
      <c r="M159" s="93"/>
      <c r="N159" s="93"/>
      <c r="O159" s="93"/>
      <c r="P159" s="93"/>
    </row>
    <row r="160" spans="1:16" x14ac:dyDescent="0.2">
      <c r="A160" s="93"/>
      <c r="B160" s="93"/>
      <c r="C160" s="93"/>
      <c r="D160" s="93"/>
      <c r="E160" s="93"/>
      <c r="F160" s="93"/>
      <c r="G160" s="93"/>
      <c r="H160" s="93"/>
      <c r="I160" s="93"/>
      <c r="J160" s="93"/>
      <c r="K160" s="93"/>
      <c r="L160" s="93"/>
      <c r="M160" s="93"/>
      <c r="N160" s="93"/>
      <c r="O160" s="93"/>
      <c r="P160" s="93"/>
    </row>
    <row r="161" spans="1:16" x14ac:dyDescent="0.2">
      <c r="A161" s="93"/>
      <c r="B161" s="93"/>
      <c r="C161" s="93"/>
      <c r="D161" s="93"/>
      <c r="E161" s="93"/>
      <c r="F161" s="93"/>
      <c r="G161" s="93"/>
      <c r="H161" s="93"/>
      <c r="I161" s="93"/>
      <c r="J161" s="93"/>
      <c r="K161" s="93"/>
      <c r="L161" s="93"/>
      <c r="M161" s="93"/>
      <c r="N161" s="93"/>
      <c r="O161" s="93"/>
      <c r="P161" s="93"/>
    </row>
    <row r="162" spans="1:16" x14ac:dyDescent="0.2">
      <c r="A162" s="93"/>
      <c r="B162" s="93"/>
      <c r="C162" s="93"/>
      <c r="D162" s="93"/>
      <c r="E162" s="93"/>
      <c r="F162" s="93"/>
      <c r="G162" s="93"/>
      <c r="H162" s="93"/>
      <c r="I162" s="93"/>
      <c r="J162" s="93"/>
      <c r="K162" s="93"/>
      <c r="L162" s="93"/>
      <c r="M162" s="93"/>
      <c r="N162" s="93"/>
      <c r="O162" s="93"/>
      <c r="P162" s="93"/>
    </row>
    <row r="163" spans="1:16" x14ac:dyDescent="0.2">
      <c r="A163" s="93"/>
      <c r="B163" s="93"/>
      <c r="C163" s="93"/>
      <c r="D163" s="93"/>
      <c r="E163" s="93"/>
      <c r="F163" s="93"/>
      <c r="G163" s="93"/>
      <c r="H163" s="93"/>
      <c r="I163" s="93"/>
      <c r="J163" s="93"/>
      <c r="K163" s="93"/>
      <c r="L163" s="93"/>
      <c r="M163" s="93"/>
      <c r="N163" s="93"/>
      <c r="O163" s="93"/>
      <c r="P163" s="93"/>
    </row>
    <row r="164" spans="1:16" x14ac:dyDescent="0.2">
      <c r="A164" s="93"/>
      <c r="B164" s="93"/>
      <c r="C164" s="93"/>
      <c r="D164" s="93"/>
      <c r="E164" s="93"/>
      <c r="F164" s="93"/>
      <c r="G164" s="93"/>
      <c r="H164" s="93"/>
      <c r="I164" s="93"/>
      <c r="J164" s="93"/>
      <c r="K164" s="93"/>
      <c r="L164" s="93"/>
      <c r="M164" s="93"/>
      <c r="N164" s="93"/>
      <c r="O164" s="93"/>
      <c r="P164" s="93"/>
    </row>
    <row r="165" spans="1:16" x14ac:dyDescent="0.2">
      <c r="A165" s="93"/>
      <c r="B165" s="93"/>
      <c r="C165" s="93"/>
      <c r="D165" s="93"/>
      <c r="E165" s="93"/>
      <c r="F165" s="93"/>
      <c r="G165" s="93"/>
      <c r="H165" s="93"/>
      <c r="I165" s="93"/>
      <c r="J165" s="93"/>
      <c r="K165" s="93"/>
      <c r="L165" s="93"/>
      <c r="M165" s="93"/>
      <c r="N165" s="93"/>
      <c r="O165" s="93"/>
      <c r="P165" s="93"/>
    </row>
    <row r="166" spans="1:16" x14ac:dyDescent="0.2">
      <c r="A166" s="93"/>
      <c r="B166" s="93"/>
      <c r="C166" s="93"/>
      <c r="D166" s="93"/>
      <c r="E166" s="93"/>
      <c r="F166" s="93"/>
      <c r="G166" s="93"/>
      <c r="H166" s="93"/>
      <c r="I166" s="93"/>
      <c r="J166" s="93"/>
      <c r="K166" s="93"/>
      <c r="L166" s="93"/>
      <c r="M166" s="93"/>
      <c r="N166" s="93"/>
      <c r="O166" s="93"/>
      <c r="P166" s="93"/>
    </row>
    <row r="167" spans="1:16" x14ac:dyDescent="0.2">
      <c r="A167" s="93"/>
      <c r="B167" s="93"/>
      <c r="C167" s="93"/>
      <c r="D167" s="93"/>
      <c r="E167" s="93"/>
      <c r="F167" s="93"/>
      <c r="G167" s="93"/>
      <c r="H167" s="93"/>
      <c r="I167" s="93"/>
      <c r="J167" s="93"/>
      <c r="K167" s="93"/>
      <c r="L167" s="93"/>
      <c r="M167" s="93"/>
      <c r="N167" s="93"/>
      <c r="O167" s="93"/>
      <c r="P167" s="93"/>
    </row>
    <row r="168" spans="1:16" x14ac:dyDescent="0.2">
      <c r="A168" s="93"/>
      <c r="B168" s="93"/>
      <c r="C168" s="93"/>
      <c r="D168" s="93"/>
      <c r="E168" s="93"/>
      <c r="F168" s="93"/>
      <c r="G168" s="93"/>
      <c r="H168" s="93"/>
      <c r="I168" s="93"/>
      <c r="J168" s="93"/>
      <c r="K168" s="93"/>
      <c r="L168" s="93"/>
      <c r="M168" s="93"/>
      <c r="N168" s="93"/>
      <c r="O168" s="93"/>
      <c r="P168" s="93"/>
    </row>
    <row r="169" spans="1:16" x14ac:dyDescent="0.2">
      <c r="A169" s="93"/>
      <c r="B169" s="93"/>
      <c r="C169" s="93"/>
      <c r="D169" s="93"/>
      <c r="E169" s="93"/>
      <c r="F169" s="93"/>
      <c r="G169" s="93"/>
      <c r="H169" s="93"/>
      <c r="I169" s="93"/>
      <c r="J169" s="93"/>
      <c r="K169" s="93"/>
      <c r="L169" s="93"/>
      <c r="M169" s="93"/>
      <c r="N169" s="93"/>
      <c r="O169" s="93"/>
      <c r="P169" s="93"/>
    </row>
    <row r="170" spans="1:16" x14ac:dyDescent="0.2">
      <c r="A170" s="93"/>
      <c r="B170" s="93"/>
      <c r="C170" s="93"/>
      <c r="D170" s="93"/>
      <c r="E170" s="93"/>
      <c r="F170" s="93"/>
      <c r="G170" s="93"/>
      <c r="H170" s="93"/>
      <c r="I170" s="93"/>
      <c r="J170" s="93"/>
      <c r="K170" s="93"/>
      <c r="L170" s="93"/>
      <c r="M170" s="93"/>
      <c r="N170" s="93"/>
      <c r="O170" s="93"/>
      <c r="P170" s="93"/>
    </row>
    <row r="171" spans="1:16" x14ac:dyDescent="0.2">
      <c r="A171" s="93"/>
      <c r="B171" s="93"/>
      <c r="C171" s="93"/>
      <c r="D171" s="93"/>
      <c r="E171" s="93"/>
      <c r="F171" s="93"/>
      <c r="G171" s="93"/>
      <c r="H171" s="93"/>
      <c r="I171" s="93"/>
      <c r="J171" s="93"/>
      <c r="K171" s="93"/>
      <c r="L171" s="93"/>
      <c r="M171" s="93"/>
      <c r="N171" s="93"/>
      <c r="O171" s="93"/>
      <c r="P171" s="93"/>
    </row>
    <row r="172" spans="1:16" x14ac:dyDescent="0.2">
      <c r="A172" s="93"/>
      <c r="B172" s="93"/>
      <c r="C172" s="93"/>
      <c r="D172" s="93"/>
      <c r="E172" s="93"/>
      <c r="F172" s="93"/>
      <c r="G172" s="93"/>
      <c r="H172" s="93"/>
      <c r="I172" s="93"/>
      <c r="J172" s="93"/>
      <c r="K172" s="93"/>
      <c r="L172" s="93"/>
      <c r="M172" s="93"/>
      <c r="N172" s="93"/>
      <c r="O172" s="93"/>
      <c r="P172" s="93"/>
    </row>
    <row r="173" spans="1:16" x14ac:dyDescent="0.2">
      <c r="A173" s="93"/>
      <c r="B173" s="93"/>
      <c r="C173" s="93"/>
      <c r="D173" s="93"/>
      <c r="E173" s="93"/>
      <c r="F173" s="93"/>
      <c r="G173" s="93"/>
      <c r="H173" s="93"/>
      <c r="I173" s="93"/>
      <c r="J173" s="93"/>
      <c r="K173" s="93"/>
      <c r="L173" s="93"/>
      <c r="M173" s="93"/>
      <c r="N173" s="93"/>
      <c r="O173" s="93"/>
      <c r="P173" s="93"/>
    </row>
    <row r="174" spans="1:16" x14ac:dyDescent="0.2">
      <c r="A174" s="93"/>
      <c r="B174" s="93"/>
      <c r="C174" s="93"/>
      <c r="D174" s="93"/>
      <c r="E174" s="93"/>
      <c r="F174" s="93"/>
      <c r="G174" s="93"/>
      <c r="H174" s="93"/>
      <c r="I174" s="93"/>
      <c r="J174" s="93"/>
      <c r="K174" s="93"/>
      <c r="L174" s="93"/>
      <c r="M174" s="93"/>
      <c r="N174" s="93"/>
      <c r="O174" s="93"/>
      <c r="P174" s="93"/>
    </row>
    <row r="175" spans="1:16" x14ac:dyDescent="0.2">
      <c r="A175" s="93"/>
      <c r="B175" s="93"/>
      <c r="C175" s="93"/>
      <c r="D175" s="93"/>
      <c r="E175" s="93"/>
      <c r="F175" s="93"/>
      <c r="G175" s="93"/>
      <c r="H175" s="93"/>
      <c r="I175" s="93"/>
      <c r="J175" s="93"/>
      <c r="K175" s="93"/>
      <c r="L175" s="93"/>
      <c r="M175" s="93"/>
      <c r="N175" s="93"/>
      <c r="O175" s="93"/>
      <c r="P175" s="93"/>
    </row>
    <row r="176" spans="1:16" x14ac:dyDescent="0.2">
      <c r="A176" s="93"/>
      <c r="B176" s="93"/>
      <c r="C176" s="93"/>
      <c r="D176" s="93"/>
      <c r="E176" s="93"/>
      <c r="F176" s="93"/>
      <c r="G176" s="93"/>
      <c r="H176" s="93"/>
      <c r="I176" s="93"/>
      <c r="J176" s="93"/>
      <c r="K176" s="93"/>
      <c r="L176" s="93"/>
      <c r="M176" s="93"/>
      <c r="N176" s="93"/>
      <c r="O176" s="93"/>
      <c r="P176" s="93"/>
    </row>
    <row r="177" spans="1:16" x14ac:dyDescent="0.2">
      <c r="A177" s="93"/>
      <c r="B177" s="93"/>
      <c r="C177" s="93"/>
      <c r="D177" s="93"/>
      <c r="E177" s="93"/>
      <c r="F177" s="93"/>
      <c r="G177" s="93"/>
      <c r="H177" s="93"/>
      <c r="I177" s="93"/>
      <c r="J177" s="93"/>
      <c r="K177" s="93"/>
      <c r="L177" s="93"/>
      <c r="M177" s="93"/>
      <c r="N177" s="93"/>
      <c r="O177" s="93"/>
      <c r="P177" s="93"/>
    </row>
    <row r="178" spans="1:16" x14ac:dyDescent="0.2">
      <c r="A178" s="93"/>
      <c r="B178" s="93"/>
      <c r="C178" s="93"/>
      <c r="D178" s="93"/>
      <c r="E178" s="93"/>
      <c r="F178" s="93"/>
      <c r="G178" s="93"/>
      <c r="H178" s="93"/>
      <c r="I178" s="93"/>
      <c r="J178" s="93"/>
      <c r="K178" s="93"/>
      <c r="L178" s="93"/>
      <c r="M178" s="93"/>
      <c r="N178" s="93"/>
      <c r="O178" s="93"/>
      <c r="P178" s="93"/>
    </row>
    <row r="179" spans="1:16" x14ac:dyDescent="0.2">
      <c r="A179" s="93"/>
      <c r="B179" s="93"/>
      <c r="C179" s="93"/>
      <c r="D179" s="93"/>
      <c r="E179" s="93"/>
      <c r="F179" s="93"/>
      <c r="G179" s="93"/>
      <c r="H179" s="93"/>
      <c r="I179" s="93"/>
      <c r="J179" s="93"/>
      <c r="K179" s="93"/>
      <c r="L179" s="93"/>
      <c r="M179" s="93"/>
      <c r="N179" s="93"/>
      <c r="O179" s="93"/>
      <c r="P179" s="93"/>
    </row>
    <row r="180" spans="1:16" x14ac:dyDescent="0.2">
      <c r="A180" s="93"/>
      <c r="B180" s="93"/>
      <c r="C180" s="93"/>
      <c r="D180" s="93"/>
      <c r="E180" s="93"/>
      <c r="F180" s="93"/>
      <c r="G180" s="93"/>
      <c r="H180" s="93"/>
      <c r="I180" s="93"/>
      <c r="J180" s="93"/>
      <c r="K180" s="93"/>
      <c r="L180" s="93"/>
      <c r="M180" s="93"/>
      <c r="N180" s="93"/>
      <c r="O180" s="93"/>
      <c r="P180" s="93"/>
    </row>
    <row r="181" spans="1:16" x14ac:dyDescent="0.2">
      <c r="A181" s="93"/>
      <c r="B181" s="93"/>
      <c r="C181" s="93"/>
      <c r="D181" s="93"/>
      <c r="E181" s="93"/>
      <c r="F181" s="93"/>
      <c r="G181" s="93"/>
      <c r="H181" s="93"/>
      <c r="I181" s="93"/>
      <c r="J181" s="93"/>
      <c r="K181" s="93"/>
      <c r="L181" s="93"/>
      <c r="M181" s="93"/>
      <c r="N181" s="93"/>
      <c r="O181" s="93"/>
      <c r="P181" s="93"/>
    </row>
    <row r="182" spans="1:16" x14ac:dyDescent="0.2">
      <c r="A182" s="93"/>
      <c r="B182" s="93"/>
      <c r="C182" s="93"/>
      <c r="D182" s="93"/>
      <c r="E182" s="93"/>
      <c r="F182" s="93"/>
      <c r="G182" s="93"/>
      <c r="H182" s="93"/>
      <c r="I182" s="93"/>
      <c r="J182" s="93"/>
      <c r="K182" s="93"/>
      <c r="L182" s="93"/>
      <c r="M182" s="93"/>
      <c r="N182" s="93"/>
      <c r="O182" s="93"/>
      <c r="P182" s="93"/>
    </row>
    <row r="183" spans="1:16" x14ac:dyDescent="0.2">
      <c r="A183" s="93"/>
      <c r="B183" s="93"/>
      <c r="C183" s="93"/>
      <c r="D183" s="93"/>
      <c r="E183" s="93"/>
      <c r="F183" s="93"/>
      <c r="G183" s="93"/>
      <c r="H183" s="93"/>
      <c r="I183" s="93"/>
      <c r="J183" s="93"/>
      <c r="K183" s="93"/>
      <c r="L183" s="93"/>
      <c r="M183" s="93"/>
      <c r="N183" s="93"/>
      <c r="O183" s="93"/>
      <c r="P183" s="93"/>
    </row>
    <row r="184" spans="1:16" x14ac:dyDescent="0.2">
      <c r="A184" s="93"/>
      <c r="B184" s="93"/>
      <c r="C184" s="93"/>
      <c r="D184" s="93"/>
      <c r="E184" s="93"/>
      <c r="F184" s="93"/>
      <c r="G184" s="93"/>
      <c r="H184" s="93"/>
      <c r="I184" s="93"/>
      <c r="J184" s="93"/>
      <c r="K184" s="93"/>
      <c r="L184" s="93"/>
      <c r="M184" s="93"/>
      <c r="N184" s="93"/>
      <c r="O184" s="93"/>
      <c r="P184" s="93"/>
    </row>
    <row r="185" spans="1:16" x14ac:dyDescent="0.2">
      <c r="A185" s="93"/>
      <c r="B185" s="93"/>
      <c r="C185" s="93"/>
      <c r="D185" s="93"/>
      <c r="E185" s="93"/>
      <c r="F185" s="93"/>
      <c r="G185" s="93"/>
      <c r="H185" s="93"/>
      <c r="I185" s="93"/>
      <c r="J185" s="93"/>
      <c r="K185" s="93"/>
      <c r="L185" s="93"/>
      <c r="M185" s="93"/>
      <c r="N185" s="93"/>
      <c r="O185" s="93"/>
      <c r="P185" s="93"/>
    </row>
    <row r="186" spans="1:16" x14ac:dyDescent="0.2">
      <c r="A186" s="93"/>
      <c r="B186" s="93"/>
      <c r="C186" s="93"/>
      <c r="D186" s="93"/>
      <c r="E186" s="93"/>
      <c r="F186" s="93"/>
      <c r="G186" s="93"/>
      <c r="H186" s="93"/>
      <c r="I186" s="93"/>
      <c r="J186" s="93"/>
      <c r="K186" s="93"/>
      <c r="L186" s="93"/>
      <c r="M186" s="93"/>
      <c r="N186" s="93"/>
      <c r="O186" s="93"/>
      <c r="P186" s="93"/>
    </row>
    <row r="187" spans="1:16" x14ac:dyDescent="0.2">
      <c r="A187" s="93"/>
      <c r="B187" s="93"/>
      <c r="C187" s="93"/>
      <c r="D187" s="93"/>
      <c r="E187" s="93"/>
      <c r="F187" s="93"/>
      <c r="G187" s="93"/>
      <c r="H187" s="93"/>
      <c r="I187" s="93"/>
      <c r="J187" s="93"/>
      <c r="K187" s="93"/>
      <c r="L187" s="93"/>
      <c r="M187" s="93"/>
      <c r="N187" s="93"/>
      <c r="O187" s="93"/>
      <c r="P187" s="93"/>
    </row>
    <row r="188" spans="1:16" x14ac:dyDescent="0.2">
      <c r="A188" s="93"/>
      <c r="B188" s="93"/>
      <c r="C188" s="93"/>
      <c r="D188" s="93"/>
      <c r="E188" s="93"/>
      <c r="F188" s="93"/>
      <c r="G188" s="93"/>
      <c r="H188" s="93"/>
      <c r="I188" s="93"/>
      <c r="J188" s="93"/>
      <c r="K188" s="93"/>
      <c r="L188" s="93"/>
      <c r="M188" s="93"/>
      <c r="N188" s="93"/>
      <c r="O188" s="93"/>
      <c r="P188" s="93"/>
    </row>
    <row r="189" spans="1:16" x14ac:dyDescent="0.2">
      <c r="A189" s="93"/>
      <c r="B189" s="93"/>
      <c r="C189" s="93"/>
      <c r="D189" s="93"/>
      <c r="E189" s="93"/>
      <c r="F189" s="93"/>
      <c r="G189" s="93"/>
      <c r="H189" s="93"/>
      <c r="I189" s="93"/>
      <c r="J189" s="93"/>
      <c r="K189" s="93"/>
      <c r="L189" s="93"/>
      <c r="M189" s="93"/>
      <c r="N189" s="93"/>
      <c r="O189" s="93"/>
      <c r="P189" s="93"/>
    </row>
    <row r="190" spans="1:16" x14ac:dyDescent="0.2">
      <c r="A190" s="93"/>
      <c r="B190" s="93"/>
      <c r="C190" s="93"/>
      <c r="D190" s="93"/>
      <c r="E190" s="93"/>
      <c r="F190" s="93"/>
      <c r="G190" s="93"/>
      <c r="H190" s="93"/>
      <c r="I190" s="93"/>
      <c r="J190" s="93"/>
      <c r="K190" s="93"/>
      <c r="L190" s="93"/>
      <c r="M190" s="93"/>
      <c r="N190" s="93"/>
      <c r="O190" s="93"/>
      <c r="P190" s="93"/>
    </row>
    <row r="191" spans="1:16" x14ac:dyDescent="0.2">
      <c r="A191" s="93"/>
      <c r="B191" s="93"/>
      <c r="C191" s="93"/>
      <c r="D191" s="93"/>
      <c r="E191" s="93"/>
      <c r="F191" s="93"/>
      <c r="G191" s="93"/>
      <c r="H191" s="93"/>
      <c r="I191" s="93"/>
      <c r="J191" s="93"/>
      <c r="K191" s="93"/>
      <c r="L191" s="93"/>
      <c r="M191" s="93"/>
      <c r="N191" s="93"/>
      <c r="O191" s="93"/>
      <c r="P191" s="93"/>
    </row>
    <row r="192" spans="1:16" x14ac:dyDescent="0.2">
      <c r="A192" s="93"/>
      <c r="B192" s="93"/>
      <c r="C192" s="93"/>
      <c r="D192" s="93"/>
      <c r="E192" s="93"/>
      <c r="F192" s="93"/>
      <c r="G192" s="93"/>
      <c r="H192" s="93"/>
      <c r="I192" s="93"/>
      <c r="J192" s="93"/>
      <c r="K192" s="93"/>
      <c r="L192" s="93"/>
      <c r="M192" s="93"/>
      <c r="N192" s="93"/>
      <c r="O192" s="93"/>
      <c r="P192" s="93"/>
    </row>
    <row r="193" spans="1:16" x14ac:dyDescent="0.2">
      <c r="A193" s="93"/>
      <c r="B193" s="93"/>
      <c r="C193" s="93"/>
      <c r="D193" s="93"/>
      <c r="E193" s="93"/>
      <c r="F193" s="93"/>
      <c r="G193" s="93"/>
      <c r="H193" s="93"/>
      <c r="I193" s="93"/>
      <c r="J193" s="93"/>
      <c r="K193" s="93"/>
      <c r="L193" s="93"/>
      <c r="M193" s="93"/>
      <c r="N193" s="93"/>
      <c r="O193" s="93"/>
      <c r="P193" s="93"/>
    </row>
    <row r="194" spans="1:16" x14ac:dyDescent="0.2">
      <c r="A194" s="93"/>
      <c r="B194" s="93"/>
      <c r="C194" s="93"/>
      <c r="D194" s="93"/>
      <c r="E194" s="93"/>
      <c r="F194" s="93"/>
      <c r="G194" s="93"/>
      <c r="H194" s="93"/>
      <c r="I194" s="93"/>
      <c r="J194" s="93"/>
      <c r="K194" s="93"/>
      <c r="L194" s="93"/>
      <c r="M194" s="93"/>
      <c r="N194" s="93"/>
      <c r="O194" s="93"/>
      <c r="P194" s="93"/>
    </row>
    <row r="195" spans="1:16" x14ac:dyDescent="0.2">
      <c r="A195" s="93"/>
      <c r="B195" s="93"/>
      <c r="C195" s="93"/>
      <c r="D195" s="93"/>
      <c r="E195" s="93"/>
      <c r="F195" s="93"/>
      <c r="G195" s="93"/>
      <c r="H195" s="93"/>
      <c r="I195" s="93"/>
      <c r="J195" s="93"/>
      <c r="K195" s="93"/>
      <c r="L195" s="93"/>
      <c r="M195" s="93"/>
      <c r="N195" s="93"/>
      <c r="O195" s="93"/>
      <c r="P195" s="93"/>
    </row>
    <row r="196" spans="1:16" x14ac:dyDescent="0.2">
      <c r="A196" s="93"/>
      <c r="B196" s="93"/>
      <c r="C196" s="93"/>
      <c r="D196" s="93"/>
      <c r="E196" s="93"/>
      <c r="F196" s="93"/>
      <c r="G196" s="93"/>
      <c r="H196" s="93"/>
      <c r="I196" s="93"/>
      <c r="J196" s="93"/>
      <c r="K196" s="93"/>
      <c r="L196" s="93"/>
      <c r="M196" s="93"/>
      <c r="N196" s="93"/>
      <c r="O196" s="93"/>
      <c r="P196" s="93"/>
    </row>
    <row r="197" spans="1:16" x14ac:dyDescent="0.2">
      <c r="A197" s="93"/>
      <c r="B197" s="93"/>
      <c r="C197" s="93"/>
      <c r="D197" s="93"/>
      <c r="E197" s="93"/>
      <c r="F197" s="93"/>
      <c r="G197" s="93"/>
      <c r="H197" s="93"/>
      <c r="I197" s="93"/>
      <c r="J197" s="93"/>
      <c r="K197" s="93"/>
      <c r="L197" s="93"/>
      <c r="M197" s="93"/>
      <c r="N197" s="93"/>
      <c r="O197" s="93"/>
      <c r="P197" s="93"/>
    </row>
    <row r="198" spans="1:16" x14ac:dyDescent="0.2">
      <c r="A198" s="93"/>
      <c r="B198" s="93"/>
      <c r="C198" s="93"/>
      <c r="D198" s="93"/>
      <c r="E198" s="93"/>
      <c r="F198" s="93"/>
      <c r="G198" s="93"/>
      <c r="H198" s="93"/>
      <c r="I198" s="93"/>
      <c r="J198" s="93"/>
      <c r="K198" s="93"/>
      <c r="L198" s="93"/>
      <c r="M198" s="93"/>
      <c r="N198" s="93"/>
      <c r="O198" s="93"/>
      <c r="P198" s="93"/>
    </row>
    <row r="199" spans="1:16" x14ac:dyDescent="0.2">
      <c r="A199" s="93"/>
      <c r="B199" s="93"/>
      <c r="C199" s="93"/>
      <c r="D199" s="93"/>
      <c r="E199" s="93"/>
      <c r="F199" s="93"/>
      <c r="G199" s="93"/>
      <c r="H199" s="93"/>
      <c r="I199" s="93"/>
      <c r="J199" s="93"/>
      <c r="K199" s="93"/>
      <c r="L199" s="93"/>
      <c r="M199" s="93"/>
      <c r="N199" s="93"/>
      <c r="O199" s="93"/>
      <c r="P199" s="93"/>
    </row>
    <row r="200" spans="1:16" x14ac:dyDescent="0.2">
      <c r="A200" s="93"/>
      <c r="B200" s="93"/>
      <c r="C200" s="93"/>
      <c r="D200" s="93"/>
      <c r="E200" s="93"/>
      <c r="F200" s="93"/>
      <c r="G200" s="93"/>
      <c r="H200" s="93"/>
      <c r="I200" s="93"/>
      <c r="J200" s="93"/>
      <c r="K200" s="93"/>
      <c r="L200" s="93"/>
      <c r="M200" s="93"/>
      <c r="N200" s="93"/>
      <c r="O200" s="93"/>
      <c r="P200" s="93"/>
    </row>
    <row r="201" spans="1:16" x14ac:dyDescent="0.2">
      <c r="A201" s="93"/>
      <c r="B201" s="93"/>
      <c r="C201" s="93"/>
      <c r="D201" s="93"/>
      <c r="E201" s="93"/>
      <c r="F201" s="93"/>
      <c r="G201" s="93"/>
      <c r="H201" s="93"/>
      <c r="I201" s="93"/>
      <c r="J201" s="93"/>
      <c r="K201" s="93"/>
      <c r="L201" s="93"/>
      <c r="M201" s="93"/>
      <c r="N201" s="93"/>
      <c r="O201" s="93"/>
      <c r="P201" s="93"/>
    </row>
    <row r="202" spans="1:16" x14ac:dyDescent="0.2">
      <c r="A202" s="93"/>
      <c r="B202" s="93"/>
      <c r="C202" s="93"/>
      <c r="D202" s="93"/>
      <c r="E202" s="93"/>
      <c r="F202" s="93"/>
      <c r="G202" s="93"/>
      <c r="H202" s="93"/>
      <c r="I202" s="93"/>
      <c r="J202" s="93"/>
      <c r="K202" s="93"/>
      <c r="L202" s="93"/>
      <c r="M202" s="93"/>
      <c r="N202" s="93"/>
      <c r="O202" s="93"/>
      <c r="P202" s="93"/>
    </row>
    <row r="203" spans="1:16" x14ac:dyDescent="0.2">
      <c r="A203" s="93"/>
      <c r="B203" s="93"/>
      <c r="C203" s="93"/>
      <c r="D203" s="93"/>
      <c r="E203" s="93"/>
      <c r="F203" s="93"/>
      <c r="G203" s="93"/>
      <c r="H203" s="93"/>
      <c r="I203" s="93"/>
      <c r="J203" s="93"/>
      <c r="K203" s="93"/>
      <c r="L203" s="93"/>
      <c r="M203" s="93"/>
      <c r="N203" s="93"/>
      <c r="O203" s="93"/>
      <c r="P203" s="93"/>
    </row>
    <row r="204" spans="1:16" x14ac:dyDescent="0.2">
      <c r="A204" s="93"/>
      <c r="B204" s="93"/>
      <c r="C204" s="93"/>
      <c r="D204" s="93"/>
      <c r="E204" s="93"/>
      <c r="F204" s="93"/>
      <c r="G204" s="93"/>
      <c r="H204" s="93"/>
      <c r="I204" s="93"/>
      <c r="J204" s="93"/>
      <c r="K204" s="93"/>
      <c r="L204" s="93"/>
      <c r="M204" s="93"/>
      <c r="N204" s="93"/>
      <c r="O204" s="93"/>
      <c r="P204" s="93"/>
    </row>
    <row r="205" spans="1:16" x14ac:dyDescent="0.2">
      <c r="A205" s="93"/>
      <c r="B205" s="93"/>
      <c r="C205" s="93"/>
      <c r="D205" s="93"/>
      <c r="E205" s="93"/>
      <c r="F205" s="93"/>
      <c r="G205" s="93"/>
      <c r="H205" s="93"/>
      <c r="I205" s="93"/>
      <c r="J205" s="93"/>
      <c r="K205" s="93"/>
      <c r="L205" s="93"/>
      <c r="M205" s="93"/>
      <c r="N205" s="93"/>
      <c r="O205" s="93"/>
      <c r="P205" s="93"/>
    </row>
    <row r="206" spans="1:16" x14ac:dyDescent="0.2">
      <c r="A206" s="93"/>
      <c r="B206" s="93"/>
      <c r="C206" s="93"/>
      <c r="D206" s="93"/>
      <c r="E206" s="93"/>
      <c r="F206" s="93"/>
      <c r="G206" s="93"/>
      <c r="H206" s="93"/>
      <c r="I206" s="93"/>
      <c r="J206" s="93"/>
      <c r="K206" s="93"/>
      <c r="L206" s="93"/>
      <c r="M206" s="93"/>
      <c r="N206" s="93"/>
      <c r="O206" s="93"/>
      <c r="P206" s="93"/>
    </row>
    <row r="207" spans="1:16" x14ac:dyDescent="0.2">
      <c r="A207" s="93"/>
      <c r="B207" s="93"/>
      <c r="C207" s="93"/>
      <c r="D207" s="93"/>
      <c r="E207" s="93"/>
      <c r="F207" s="93"/>
      <c r="G207" s="93"/>
      <c r="H207" s="93"/>
      <c r="I207" s="93"/>
      <c r="J207" s="93"/>
      <c r="K207" s="93"/>
      <c r="L207" s="93"/>
      <c r="M207" s="93"/>
      <c r="N207" s="93"/>
      <c r="O207" s="93"/>
      <c r="P207" s="93"/>
    </row>
    <row r="208" spans="1:16" x14ac:dyDescent="0.2">
      <c r="A208" s="93"/>
      <c r="B208" s="93"/>
      <c r="C208" s="93"/>
      <c r="D208" s="93"/>
      <c r="E208" s="93"/>
      <c r="F208" s="93"/>
      <c r="G208" s="93"/>
      <c r="H208" s="93"/>
      <c r="I208" s="93"/>
      <c r="J208" s="93"/>
      <c r="K208" s="93"/>
      <c r="L208" s="93"/>
      <c r="M208" s="93"/>
      <c r="N208" s="93"/>
      <c r="O208" s="93"/>
      <c r="P208" s="93"/>
    </row>
    <row r="209" spans="1:16" x14ac:dyDescent="0.2">
      <c r="A209" s="93"/>
      <c r="B209" s="93"/>
      <c r="C209" s="93"/>
      <c r="D209" s="93"/>
      <c r="E209" s="93"/>
      <c r="F209" s="93"/>
      <c r="G209" s="93"/>
      <c r="H209" s="93"/>
      <c r="I209" s="93"/>
      <c r="J209" s="93"/>
      <c r="K209" s="93"/>
      <c r="L209" s="93"/>
      <c r="M209" s="93"/>
      <c r="N209" s="93"/>
      <c r="O209" s="93"/>
      <c r="P209" s="93"/>
    </row>
    <row r="210" spans="1:16" x14ac:dyDescent="0.2">
      <c r="A210" s="93"/>
      <c r="B210" s="93"/>
      <c r="C210" s="93"/>
      <c r="D210" s="93"/>
      <c r="E210" s="93"/>
      <c r="F210" s="93"/>
      <c r="G210" s="93"/>
      <c r="H210" s="93"/>
      <c r="I210" s="93"/>
      <c r="J210" s="93"/>
      <c r="K210" s="93"/>
      <c r="L210" s="93"/>
      <c r="M210" s="93"/>
      <c r="N210" s="93"/>
      <c r="O210" s="93"/>
      <c r="P210" s="93"/>
    </row>
    <row r="211" spans="1:16" x14ac:dyDescent="0.2">
      <c r="A211" s="93"/>
      <c r="B211" s="93"/>
      <c r="C211" s="93"/>
      <c r="D211" s="93"/>
      <c r="E211" s="93"/>
      <c r="F211" s="93"/>
      <c r="G211" s="93"/>
      <c r="H211" s="93"/>
      <c r="I211" s="93"/>
      <c r="J211" s="93"/>
      <c r="K211" s="93"/>
      <c r="L211" s="93"/>
      <c r="M211" s="93"/>
      <c r="N211" s="93"/>
      <c r="O211" s="93"/>
      <c r="P211" s="93"/>
    </row>
    <row r="212" spans="1:16" x14ac:dyDescent="0.2">
      <c r="A212" s="93"/>
      <c r="B212" s="93"/>
      <c r="C212" s="93"/>
      <c r="D212" s="93"/>
      <c r="E212" s="93"/>
      <c r="F212" s="93"/>
      <c r="G212" s="93"/>
      <c r="H212" s="93"/>
      <c r="I212" s="93"/>
      <c r="J212" s="93"/>
      <c r="K212" s="93"/>
      <c r="L212" s="93"/>
      <c r="M212" s="93"/>
      <c r="N212" s="93"/>
      <c r="O212" s="93"/>
      <c r="P212" s="93"/>
    </row>
    <row r="213" spans="1:16" x14ac:dyDescent="0.2">
      <c r="A213" s="93"/>
      <c r="B213" s="93"/>
      <c r="C213" s="93"/>
      <c r="D213" s="93"/>
      <c r="E213" s="93"/>
      <c r="F213" s="93"/>
      <c r="G213" s="93"/>
      <c r="H213" s="93"/>
      <c r="I213" s="93"/>
      <c r="J213" s="93"/>
      <c r="K213" s="93"/>
      <c r="L213" s="93"/>
      <c r="M213" s="93"/>
      <c r="N213" s="93"/>
      <c r="O213" s="93"/>
      <c r="P213" s="93"/>
    </row>
    <row r="214" spans="1:16" x14ac:dyDescent="0.2">
      <c r="A214" s="93"/>
      <c r="B214" s="93"/>
      <c r="C214" s="93"/>
      <c r="D214" s="93"/>
      <c r="E214" s="93"/>
      <c r="F214" s="93"/>
      <c r="G214" s="93"/>
      <c r="H214" s="93"/>
      <c r="I214" s="93"/>
      <c r="J214" s="93"/>
      <c r="K214" s="93"/>
      <c r="L214" s="93"/>
      <c r="M214" s="93"/>
      <c r="N214" s="93"/>
      <c r="O214" s="93"/>
      <c r="P214" s="93"/>
    </row>
    <row r="215" spans="1:16" x14ac:dyDescent="0.2">
      <c r="A215" s="93"/>
      <c r="B215" s="93"/>
      <c r="C215" s="93"/>
      <c r="D215" s="93"/>
      <c r="E215" s="93"/>
      <c r="F215" s="93"/>
      <c r="G215" s="93"/>
      <c r="H215" s="93"/>
      <c r="I215" s="93"/>
      <c r="J215" s="93"/>
      <c r="K215" s="93"/>
      <c r="L215" s="93"/>
      <c r="M215" s="93"/>
      <c r="N215" s="93"/>
      <c r="O215" s="93"/>
      <c r="P215" s="93"/>
    </row>
    <row r="216" spans="1:16" x14ac:dyDescent="0.2">
      <c r="A216" s="93"/>
      <c r="B216" s="93"/>
      <c r="C216" s="93"/>
      <c r="D216" s="93"/>
      <c r="E216" s="93"/>
      <c r="F216" s="93"/>
      <c r="G216" s="93"/>
      <c r="H216" s="93"/>
      <c r="I216" s="93"/>
      <c r="J216" s="93"/>
      <c r="K216" s="93"/>
      <c r="L216" s="93"/>
      <c r="M216" s="93"/>
      <c r="N216" s="93"/>
      <c r="O216" s="93"/>
      <c r="P216" s="93"/>
    </row>
    <row r="217" spans="1:16" x14ac:dyDescent="0.2">
      <c r="A217" s="93"/>
      <c r="B217" s="93"/>
      <c r="C217" s="93"/>
      <c r="D217" s="93"/>
      <c r="E217" s="93"/>
      <c r="F217" s="93"/>
      <c r="G217" s="93"/>
      <c r="H217" s="93"/>
      <c r="I217" s="93"/>
      <c r="J217" s="93"/>
      <c r="K217" s="93"/>
      <c r="L217" s="93"/>
      <c r="M217" s="93"/>
      <c r="N217" s="93"/>
      <c r="O217" s="93"/>
      <c r="P217" s="93"/>
    </row>
    <row r="218" spans="1:16" x14ac:dyDescent="0.2">
      <c r="A218" s="93"/>
      <c r="B218" s="93"/>
      <c r="C218" s="93"/>
      <c r="D218" s="93"/>
      <c r="E218" s="93"/>
      <c r="F218" s="93"/>
      <c r="G218" s="93"/>
      <c r="H218" s="93"/>
      <c r="I218" s="93"/>
      <c r="J218" s="93"/>
      <c r="K218" s="93"/>
      <c r="L218" s="93"/>
      <c r="M218" s="93"/>
      <c r="N218" s="93"/>
      <c r="O218" s="93"/>
      <c r="P218" s="93"/>
    </row>
    <row r="219" spans="1:16" x14ac:dyDescent="0.2">
      <c r="A219" s="93"/>
      <c r="B219" s="93"/>
      <c r="C219" s="93"/>
      <c r="D219" s="93"/>
      <c r="E219" s="93"/>
      <c r="F219" s="93"/>
      <c r="G219" s="93"/>
      <c r="H219" s="93"/>
      <c r="I219" s="93"/>
      <c r="J219" s="93"/>
      <c r="K219" s="93"/>
      <c r="L219" s="93"/>
      <c r="M219" s="93"/>
      <c r="N219" s="93"/>
      <c r="O219" s="93"/>
      <c r="P219" s="93"/>
    </row>
    <row r="220" spans="1:16" x14ac:dyDescent="0.2">
      <c r="A220" s="93"/>
      <c r="B220" s="93"/>
      <c r="C220" s="93"/>
      <c r="D220" s="93"/>
      <c r="E220" s="93"/>
      <c r="F220" s="93"/>
      <c r="G220" s="93"/>
      <c r="H220" s="93"/>
      <c r="I220" s="93"/>
      <c r="J220" s="93"/>
      <c r="K220" s="93"/>
      <c r="L220" s="93"/>
      <c r="M220" s="93"/>
      <c r="N220" s="93"/>
      <c r="O220" s="93"/>
      <c r="P220" s="93"/>
    </row>
    <row r="221" spans="1:16" x14ac:dyDescent="0.2">
      <c r="A221" s="93"/>
      <c r="B221" s="93"/>
      <c r="C221" s="93"/>
      <c r="D221" s="93"/>
      <c r="E221" s="93"/>
      <c r="F221" s="93"/>
      <c r="G221" s="93"/>
      <c r="H221" s="93"/>
      <c r="I221" s="93"/>
      <c r="J221" s="93"/>
      <c r="K221" s="93"/>
      <c r="L221" s="93"/>
      <c r="M221" s="93"/>
      <c r="N221" s="93"/>
      <c r="O221" s="93"/>
      <c r="P221" s="93"/>
    </row>
    <row r="222" spans="1:16" x14ac:dyDescent="0.2">
      <c r="A222" s="93"/>
      <c r="B222" s="93"/>
      <c r="C222" s="93"/>
      <c r="D222" s="93"/>
      <c r="E222" s="93"/>
      <c r="F222" s="93"/>
      <c r="G222" s="93"/>
      <c r="H222" s="93"/>
      <c r="I222" s="93"/>
      <c r="J222" s="93"/>
      <c r="K222" s="93"/>
      <c r="L222" s="93"/>
      <c r="M222" s="93"/>
      <c r="N222" s="93"/>
      <c r="O222" s="93"/>
      <c r="P222" s="93"/>
    </row>
    <row r="223" spans="1:16" x14ac:dyDescent="0.2">
      <c r="A223" s="93"/>
      <c r="B223" s="93"/>
      <c r="C223" s="93"/>
      <c r="D223" s="93"/>
      <c r="E223" s="93"/>
      <c r="F223" s="93"/>
      <c r="G223" s="93"/>
      <c r="H223" s="93"/>
      <c r="I223" s="93"/>
      <c r="J223" s="93"/>
      <c r="K223" s="93"/>
      <c r="L223" s="93"/>
      <c r="M223" s="93"/>
      <c r="N223" s="93"/>
      <c r="O223" s="93"/>
      <c r="P223" s="93"/>
    </row>
    <row r="224" spans="1:16" x14ac:dyDescent="0.2">
      <c r="A224" s="93"/>
      <c r="B224" s="93"/>
      <c r="C224" s="93"/>
      <c r="D224" s="93"/>
      <c r="E224" s="93"/>
      <c r="F224" s="93"/>
      <c r="G224" s="93"/>
      <c r="H224" s="93"/>
      <c r="I224" s="93"/>
      <c r="J224" s="93"/>
      <c r="K224" s="93"/>
      <c r="L224" s="93"/>
      <c r="M224" s="93"/>
      <c r="N224" s="93"/>
      <c r="O224" s="93"/>
      <c r="P224" s="93"/>
    </row>
    <row r="225" spans="1:16" x14ac:dyDescent="0.2">
      <c r="A225" s="93"/>
      <c r="B225" s="93"/>
      <c r="C225" s="93"/>
      <c r="D225" s="93"/>
      <c r="E225" s="93"/>
      <c r="F225" s="93"/>
      <c r="G225" s="93"/>
      <c r="H225" s="93"/>
      <c r="I225" s="93"/>
      <c r="J225" s="93"/>
      <c r="K225" s="93"/>
      <c r="L225" s="93"/>
      <c r="M225" s="93"/>
      <c r="N225" s="93"/>
      <c r="O225" s="93"/>
      <c r="P225" s="93"/>
    </row>
    <row r="226" spans="1:16" x14ac:dyDescent="0.2">
      <c r="A226" s="93"/>
      <c r="B226" s="93"/>
      <c r="C226" s="93"/>
      <c r="D226" s="93"/>
      <c r="E226" s="93"/>
      <c r="F226" s="93"/>
      <c r="G226" s="93"/>
      <c r="H226" s="93"/>
      <c r="I226" s="93"/>
      <c r="J226" s="93"/>
      <c r="K226" s="93"/>
      <c r="L226" s="93"/>
      <c r="M226" s="93"/>
      <c r="N226" s="93"/>
      <c r="O226" s="93"/>
      <c r="P226" s="93"/>
    </row>
    <row r="227" spans="1:16" x14ac:dyDescent="0.2">
      <c r="A227" s="93"/>
      <c r="B227" s="93"/>
      <c r="C227" s="93"/>
      <c r="D227" s="93"/>
      <c r="E227" s="93"/>
      <c r="F227" s="93"/>
      <c r="G227" s="93"/>
      <c r="H227" s="93"/>
      <c r="I227" s="93"/>
      <c r="J227" s="93"/>
      <c r="K227" s="93"/>
      <c r="L227" s="93"/>
      <c r="M227" s="93"/>
      <c r="N227" s="93"/>
      <c r="O227" s="93"/>
      <c r="P227" s="93"/>
    </row>
    <row r="228" spans="1:16" x14ac:dyDescent="0.2">
      <c r="A228" s="93"/>
      <c r="B228" s="93"/>
      <c r="C228" s="93"/>
      <c r="D228" s="93"/>
      <c r="E228" s="93"/>
      <c r="F228" s="93"/>
      <c r="G228" s="93"/>
      <c r="H228" s="93"/>
      <c r="I228" s="93"/>
      <c r="J228" s="93"/>
      <c r="K228" s="93"/>
      <c r="L228" s="93"/>
      <c r="M228" s="93"/>
      <c r="N228" s="93"/>
      <c r="O228" s="93"/>
      <c r="P228" s="93"/>
    </row>
    <row r="229" spans="1:16" x14ac:dyDescent="0.2">
      <c r="A229" s="93"/>
      <c r="B229" s="93"/>
      <c r="C229" s="93"/>
      <c r="D229" s="93"/>
      <c r="E229" s="93"/>
      <c r="F229" s="93"/>
      <c r="G229" s="93"/>
      <c r="H229" s="93"/>
      <c r="I229" s="93"/>
      <c r="J229" s="93"/>
      <c r="K229" s="93"/>
      <c r="L229" s="93"/>
      <c r="M229" s="93"/>
      <c r="N229" s="93"/>
      <c r="O229" s="93"/>
      <c r="P229" s="93"/>
    </row>
    <row r="230" spans="1:16" x14ac:dyDescent="0.2">
      <c r="A230" s="93"/>
      <c r="B230" s="93"/>
      <c r="C230" s="93"/>
      <c r="D230" s="93"/>
      <c r="E230" s="93"/>
      <c r="F230" s="93"/>
      <c r="G230" s="93"/>
      <c r="H230" s="93"/>
      <c r="I230" s="93"/>
      <c r="J230" s="93"/>
      <c r="K230" s="93"/>
      <c r="L230" s="93"/>
      <c r="M230" s="93"/>
      <c r="N230" s="93"/>
      <c r="O230" s="93"/>
      <c r="P230" s="93"/>
    </row>
    <row r="231" spans="1:16" x14ac:dyDescent="0.2">
      <c r="A231" s="93"/>
      <c r="B231" s="93"/>
      <c r="C231" s="93"/>
      <c r="D231" s="93"/>
      <c r="E231" s="93"/>
      <c r="F231" s="93"/>
      <c r="G231" s="93"/>
      <c r="H231" s="93"/>
      <c r="I231" s="93"/>
      <c r="J231" s="93"/>
      <c r="K231" s="93"/>
      <c r="L231" s="93"/>
      <c r="M231" s="93"/>
      <c r="N231" s="93"/>
      <c r="O231" s="93"/>
      <c r="P231" s="93"/>
    </row>
    <row r="232" spans="1:16" x14ac:dyDescent="0.2">
      <c r="A232" s="93"/>
      <c r="B232" s="93"/>
      <c r="C232" s="93"/>
      <c r="D232" s="93"/>
      <c r="E232" s="93"/>
      <c r="F232" s="93"/>
      <c r="G232" s="93"/>
      <c r="H232" s="93"/>
      <c r="I232" s="93"/>
      <c r="J232" s="93"/>
      <c r="K232" s="93"/>
      <c r="L232" s="93"/>
      <c r="M232" s="93"/>
      <c r="N232" s="93"/>
      <c r="O232" s="93"/>
      <c r="P232" s="93"/>
    </row>
    <row r="233" spans="1:16" x14ac:dyDescent="0.2">
      <c r="A233" s="93"/>
      <c r="B233" s="93"/>
      <c r="C233" s="93"/>
      <c r="D233" s="93"/>
      <c r="E233" s="93"/>
      <c r="F233" s="93"/>
      <c r="G233" s="93"/>
      <c r="H233" s="93"/>
      <c r="I233" s="93"/>
      <c r="J233" s="93"/>
      <c r="K233" s="93"/>
      <c r="L233" s="93"/>
      <c r="M233" s="93"/>
      <c r="N233" s="93"/>
      <c r="O233" s="93"/>
      <c r="P233" s="93"/>
    </row>
    <row r="234" spans="1:16" x14ac:dyDescent="0.2">
      <c r="A234" s="93"/>
      <c r="B234" s="93"/>
      <c r="C234" s="93"/>
      <c r="D234" s="93"/>
      <c r="E234" s="93"/>
      <c r="F234" s="93"/>
      <c r="G234" s="93"/>
      <c r="H234" s="93"/>
      <c r="I234" s="93"/>
      <c r="J234" s="93"/>
      <c r="K234" s="93"/>
      <c r="L234" s="93"/>
      <c r="M234" s="93"/>
      <c r="N234" s="93"/>
      <c r="O234" s="93"/>
      <c r="P234" s="93"/>
    </row>
    <row r="235" spans="1:16" x14ac:dyDescent="0.2">
      <c r="A235" s="93"/>
      <c r="B235" s="93"/>
      <c r="C235" s="93"/>
      <c r="D235" s="93"/>
      <c r="E235" s="93"/>
      <c r="F235" s="93"/>
      <c r="G235" s="93"/>
      <c r="H235" s="93"/>
      <c r="I235" s="93"/>
      <c r="J235" s="93"/>
      <c r="K235" s="93"/>
      <c r="L235" s="93"/>
      <c r="M235" s="93"/>
      <c r="N235" s="93"/>
      <c r="O235" s="93"/>
      <c r="P235" s="93"/>
    </row>
    <row r="236" spans="1:16" x14ac:dyDescent="0.2">
      <c r="A236" s="93"/>
      <c r="B236" s="93"/>
      <c r="C236" s="93"/>
      <c r="D236" s="93"/>
      <c r="E236" s="93"/>
      <c r="F236" s="93"/>
      <c r="G236" s="93"/>
      <c r="H236" s="93"/>
      <c r="I236" s="93"/>
      <c r="J236" s="93"/>
      <c r="K236" s="93"/>
      <c r="L236" s="93"/>
      <c r="M236" s="93"/>
      <c r="N236" s="93"/>
      <c r="O236" s="93"/>
      <c r="P236" s="93"/>
    </row>
    <row r="237" spans="1:16" x14ac:dyDescent="0.2">
      <c r="A237" s="93"/>
      <c r="B237" s="93"/>
      <c r="C237" s="93"/>
      <c r="D237" s="93"/>
      <c r="E237" s="93"/>
      <c r="F237" s="93"/>
      <c r="G237" s="93"/>
      <c r="H237" s="93"/>
      <c r="I237" s="93"/>
      <c r="J237" s="93"/>
      <c r="K237" s="93"/>
      <c r="L237" s="93"/>
      <c r="M237" s="93"/>
      <c r="N237" s="93"/>
      <c r="O237" s="93"/>
      <c r="P237" s="93"/>
    </row>
    <row r="238" spans="1:16" x14ac:dyDescent="0.2">
      <c r="A238" s="93"/>
      <c r="B238" s="93"/>
      <c r="C238" s="93"/>
      <c r="D238" s="93"/>
      <c r="E238" s="93"/>
      <c r="F238" s="93"/>
      <c r="G238" s="93"/>
      <c r="H238" s="93"/>
      <c r="I238" s="93"/>
      <c r="J238" s="93"/>
      <c r="K238" s="93"/>
      <c r="L238" s="93"/>
      <c r="M238" s="93"/>
      <c r="N238" s="93"/>
      <c r="O238" s="93"/>
      <c r="P238" s="93"/>
    </row>
    <row r="239" spans="1:16" x14ac:dyDescent="0.2">
      <c r="A239" s="93"/>
      <c r="B239" s="93"/>
      <c r="C239" s="93"/>
      <c r="D239" s="93"/>
      <c r="E239" s="93"/>
      <c r="F239" s="93"/>
      <c r="G239" s="93"/>
      <c r="H239" s="93"/>
      <c r="I239" s="93"/>
      <c r="J239" s="93"/>
      <c r="K239" s="93"/>
      <c r="L239" s="93"/>
      <c r="M239" s="93"/>
      <c r="N239" s="93"/>
      <c r="O239" s="93"/>
      <c r="P239" s="93"/>
    </row>
    <row r="240" spans="1:16" x14ac:dyDescent="0.2">
      <c r="A240" s="93"/>
      <c r="B240" s="93"/>
      <c r="C240" s="93"/>
      <c r="D240" s="93"/>
      <c r="E240" s="93"/>
      <c r="F240" s="93"/>
      <c r="G240" s="93"/>
      <c r="H240" s="93"/>
      <c r="I240" s="93"/>
      <c r="J240" s="93"/>
      <c r="K240" s="93"/>
      <c r="L240" s="93"/>
      <c r="M240" s="93"/>
      <c r="N240" s="93"/>
      <c r="O240" s="93"/>
      <c r="P240" s="93"/>
    </row>
    <row r="241" spans="1:16" x14ac:dyDescent="0.2">
      <c r="A241" s="93"/>
      <c r="B241" s="93"/>
      <c r="C241" s="93"/>
      <c r="D241" s="93"/>
      <c r="E241" s="93"/>
      <c r="F241" s="93"/>
      <c r="G241" s="93"/>
      <c r="H241" s="93"/>
      <c r="I241" s="93"/>
      <c r="J241" s="93"/>
      <c r="K241" s="93"/>
      <c r="L241" s="93"/>
      <c r="M241" s="93"/>
      <c r="N241" s="93"/>
      <c r="O241" s="93"/>
      <c r="P241" s="93"/>
    </row>
    <row r="242" spans="1:16" x14ac:dyDescent="0.2">
      <c r="A242" s="93"/>
      <c r="B242" s="93"/>
      <c r="C242" s="93"/>
      <c r="D242" s="93"/>
      <c r="E242" s="93"/>
      <c r="F242" s="93"/>
      <c r="G242" s="93"/>
      <c r="H242" s="93"/>
      <c r="I242" s="93"/>
      <c r="J242" s="93"/>
      <c r="K242" s="93"/>
      <c r="L242" s="93"/>
      <c r="M242" s="93"/>
      <c r="N242" s="93"/>
      <c r="O242" s="93"/>
      <c r="P242" s="93"/>
    </row>
    <row r="243" spans="1:16" x14ac:dyDescent="0.2">
      <c r="A243" s="93"/>
      <c r="B243" s="93"/>
      <c r="C243" s="93"/>
      <c r="D243" s="93"/>
      <c r="E243" s="93"/>
      <c r="F243" s="93"/>
      <c r="G243" s="93"/>
      <c r="H243" s="93"/>
      <c r="I243" s="93"/>
      <c r="J243" s="93"/>
      <c r="K243" s="93"/>
      <c r="L243" s="93"/>
      <c r="M243" s="93"/>
      <c r="N243" s="93"/>
      <c r="O243" s="93"/>
      <c r="P243" s="93"/>
    </row>
    <row r="244" spans="1:16" x14ac:dyDescent="0.2">
      <c r="A244" s="93"/>
      <c r="B244" s="93"/>
      <c r="C244" s="93"/>
      <c r="D244" s="93"/>
      <c r="E244" s="93"/>
      <c r="F244" s="93"/>
      <c r="G244" s="93"/>
      <c r="H244" s="93"/>
      <c r="I244" s="93"/>
      <c r="J244" s="93"/>
      <c r="K244" s="93"/>
      <c r="L244" s="93"/>
      <c r="M244" s="93"/>
      <c r="N244" s="93"/>
      <c r="O244" s="93"/>
      <c r="P244" s="93"/>
    </row>
    <row r="245" spans="1:16" x14ac:dyDescent="0.2">
      <c r="A245" s="93"/>
      <c r="B245" s="93"/>
      <c r="C245" s="93"/>
      <c r="D245" s="93"/>
      <c r="E245" s="93"/>
      <c r="F245" s="93"/>
      <c r="G245" s="93"/>
      <c r="H245" s="93"/>
      <c r="I245" s="93"/>
      <c r="J245" s="93"/>
      <c r="K245" s="93"/>
      <c r="L245" s="93"/>
      <c r="M245" s="93"/>
      <c r="N245" s="93"/>
      <c r="O245" s="93"/>
      <c r="P245" s="93"/>
    </row>
    <row r="246" spans="1:16" x14ac:dyDescent="0.2">
      <c r="A246" s="93"/>
      <c r="B246" s="93"/>
      <c r="C246" s="93"/>
      <c r="D246" s="93"/>
      <c r="E246" s="93"/>
      <c r="F246" s="93"/>
      <c r="G246" s="93"/>
      <c r="H246" s="93"/>
      <c r="I246" s="93"/>
      <c r="J246" s="93"/>
      <c r="K246" s="93"/>
      <c r="L246" s="93"/>
      <c r="M246" s="93"/>
      <c r="N246" s="93"/>
      <c r="O246" s="93"/>
      <c r="P246" s="93"/>
    </row>
    <row r="247" spans="1:16" x14ac:dyDescent="0.2">
      <c r="A247" s="93"/>
      <c r="B247" s="93"/>
      <c r="C247" s="93"/>
      <c r="D247" s="93"/>
      <c r="E247" s="93"/>
      <c r="F247" s="93"/>
      <c r="G247" s="93"/>
      <c r="H247" s="93"/>
      <c r="I247" s="93"/>
      <c r="J247" s="93"/>
      <c r="K247" s="93"/>
      <c r="L247" s="93"/>
      <c r="M247" s="93"/>
      <c r="N247" s="93"/>
      <c r="O247" s="93"/>
      <c r="P247" s="93"/>
    </row>
    <row r="248" spans="1:16" x14ac:dyDescent="0.2">
      <c r="A248" s="93"/>
      <c r="B248" s="93"/>
      <c r="C248" s="93"/>
      <c r="D248" s="93"/>
      <c r="E248" s="93"/>
      <c r="F248" s="93"/>
      <c r="G248" s="93"/>
      <c r="H248" s="93"/>
      <c r="I248" s="93"/>
      <c r="J248" s="93"/>
      <c r="K248" s="93"/>
      <c r="L248" s="93"/>
      <c r="M248" s="93"/>
      <c r="N248" s="93"/>
      <c r="O248" s="93"/>
      <c r="P248" s="93"/>
    </row>
    <row r="249" spans="1:16" x14ac:dyDescent="0.2">
      <c r="A249" s="93"/>
      <c r="B249" s="93"/>
      <c r="C249" s="93"/>
      <c r="D249" s="93"/>
      <c r="E249" s="93"/>
      <c r="F249" s="93"/>
      <c r="G249" s="93"/>
      <c r="H249" s="93"/>
      <c r="I249" s="93"/>
      <c r="J249" s="93"/>
      <c r="K249" s="93"/>
      <c r="L249" s="93"/>
      <c r="M249" s="93"/>
      <c r="N249" s="93"/>
      <c r="O249" s="93"/>
      <c r="P249" s="93"/>
    </row>
    <row r="250" spans="1:16" x14ac:dyDescent="0.2">
      <c r="A250" s="93"/>
      <c r="B250" s="93"/>
      <c r="C250" s="93"/>
      <c r="D250" s="93"/>
      <c r="E250" s="93"/>
      <c r="F250" s="93"/>
      <c r="G250" s="93"/>
      <c r="H250" s="93"/>
      <c r="I250" s="93"/>
      <c r="J250" s="93"/>
      <c r="K250" s="93"/>
      <c r="L250" s="93"/>
      <c r="M250" s="93"/>
      <c r="N250" s="93"/>
      <c r="O250" s="93"/>
      <c r="P250" s="93"/>
    </row>
    <row r="251" spans="1:16" x14ac:dyDescent="0.2">
      <c r="A251" s="93"/>
      <c r="B251" s="93"/>
      <c r="C251" s="93"/>
      <c r="D251" s="93"/>
      <c r="E251" s="93"/>
      <c r="F251" s="93"/>
      <c r="G251" s="93"/>
      <c r="H251" s="93"/>
      <c r="I251" s="93"/>
      <c r="J251" s="93"/>
      <c r="K251" s="93"/>
      <c r="L251" s="93"/>
      <c r="M251" s="93"/>
      <c r="N251" s="93"/>
      <c r="O251" s="93"/>
      <c r="P251" s="93"/>
    </row>
    <row r="252" spans="1:16" x14ac:dyDescent="0.2">
      <c r="A252" s="93"/>
      <c r="B252" s="93"/>
      <c r="C252" s="93"/>
      <c r="D252" s="93"/>
      <c r="E252" s="93"/>
      <c r="F252" s="93"/>
      <c r="G252" s="93"/>
      <c r="H252" s="93"/>
      <c r="I252" s="93"/>
      <c r="J252" s="93"/>
      <c r="K252" s="93"/>
      <c r="L252" s="93"/>
      <c r="M252" s="93"/>
      <c r="N252" s="93"/>
      <c r="O252" s="93"/>
      <c r="P252" s="93"/>
    </row>
    <row r="253" spans="1:16" x14ac:dyDescent="0.2">
      <c r="A253" s="93"/>
      <c r="B253" s="93"/>
      <c r="C253" s="93"/>
      <c r="D253" s="93"/>
      <c r="E253" s="93"/>
      <c r="F253" s="93"/>
      <c r="G253" s="93"/>
      <c r="H253" s="93"/>
      <c r="I253" s="93"/>
      <c r="J253" s="93"/>
      <c r="K253" s="93"/>
      <c r="L253" s="93"/>
      <c r="M253" s="93"/>
      <c r="N253" s="93"/>
      <c r="O253" s="93"/>
      <c r="P253" s="93"/>
    </row>
    <row r="254" spans="1:16" x14ac:dyDescent="0.2">
      <c r="A254" s="93"/>
      <c r="B254" s="93"/>
      <c r="C254" s="93"/>
      <c r="D254" s="93"/>
      <c r="E254" s="93"/>
      <c r="F254" s="93"/>
      <c r="G254" s="93"/>
      <c r="H254" s="93"/>
      <c r="I254" s="93"/>
      <c r="J254" s="93"/>
      <c r="K254" s="93"/>
      <c r="L254" s="93"/>
      <c r="M254" s="93"/>
      <c r="N254" s="93"/>
      <c r="O254" s="93"/>
      <c r="P254" s="93"/>
    </row>
    <row r="255" spans="1:16" x14ac:dyDescent="0.2">
      <c r="A255" s="93"/>
      <c r="B255" s="93"/>
      <c r="C255" s="93"/>
      <c r="D255" s="93"/>
      <c r="E255" s="93"/>
      <c r="F255" s="93"/>
      <c r="G255" s="93"/>
      <c r="H255" s="93"/>
      <c r="I255" s="93"/>
      <c r="J255" s="93"/>
      <c r="K255" s="93"/>
      <c r="L255" s="93"/>
      <c r="M255" s="93"/>
      <c r="N255" s="93"/>
      <c r="O255" s="93"/>
      <c r="P255" s="93"/>
    </row>
    <row r="256" spans="1:16" x14ac:dyDescent="0.2">
      <c r="A256" s="93"/>
      <c r="B256" s="93"/>
      <c r="C256" s="93"/>
      <c r="D256" s="93"/>
      <c r="E256" s="93"/>
      <c r="F256" s="93"/>
      <c r="G256" s="93"/>
      <c r="H256" s="93"/>
      <c r="I256" s="93"/>
      <c r="J256" s="93"/>
      <c r="K256" s="93"/>
      <c r="L256" s="93"/>
      <c r="M256" s="93"/>
      <c r="N256" s="93"/>
      <c r="O256" s="93"/>
      <c r="P256" s="93"/>
    </row>
    <row r="257" spans="1:16" x14ac:dyDescent="0.2">
      <c r="A257" s="93"/>
      <c r="B257" s="93"/>
      <c r="C257" s="93"/>
      <c r="D257" s="93"/>
      <c r="E257" s="93"/>
      <c r="F257" s="93"/>
      <c r="G257" s="93"/>
      <c r="H257" s="93"/>
      <c r="I257" s="93"/>
      <c r="J257" s="93"/>
      <c r="K257" s="93"/>
      <c r="L257" s="93"/>
      <c r="M257" s="93"/>
      <c r="N257" s="93"/>
      <c r="O257" s="93"/>
      <c r="P257" s="93"/>
    </row>
    <row r="258" spans="1:16" x14ac:dyDescent="0.2">
      <c r="A258" s="93"/>
      <c r="B258" s="93"/>
      <c r="C258" s="93"/>
      <c r="D258" s="93"/>
      <c r="E258" s="93"/>
      <c r="F258" s="93"/>
      <c r="G258" s="93"/>
      <c r="H258" s="93"/>
      <c r="I258" s="93"/>
      <c r="J258" s="93"/>
      <c r="K258" s="93"/>
      <c r="L258" s="93"/>
      <c r="M258" s="93"/>
      <c r="N258" s="93"/>
      <c r="O258" s="93"/>
      <c r="P258" s="93"/>
    </row>
    <row r="259" spans="1:16" x14ac:dyDescent="0.2">
      <c r="A259" s="93"/>
      <c r="B259" s="93"/>
      <c r="C259" s="93"/>
      <c r="D259" s="93"/>
      <c r="E259" s="93"/>
      <c r="F259" s="93"/>
      <c r="G259" s="93"/>
      <c r="H259" s="93"/>
      <c r="I259" s="93"/>
      <c r="J259" s="93"/>
      <c r="K259" s="93"/>
      <c r="L259" s="93"/>
      <c r="M259" s="93"/>
      <c r="N259" s="93"/>
      <c r="O259" s="93"/>
      <c r="P259" s="93"/>
    </row>
    <row r="260" spans="1:16" x14ac:dyDescent="0.2">
      <c r="A260" s="93"/>
      <c r="B260" s="93"/>
      <c r="C260" s="93"/>
      <c r="D260" s="93"/>
      <c r="E260" s="93"/>
      <c r="F260" s="93"/>
      <c r="G260" s="93"/>
      <c r="H260" s="93"/>
      <c r="I260" s="93"/>
      <c r="J260" s="93"/>
      <c r="K260" s="93"/>
      <c r="L260" s="93"/>
      <c r="M260" s="93"/>
      <c r="N260" s="93"/>
      <c r="O260" s="93"/>
      <c r="P260" s="93"/>
    </row>
    <row r="261" spans="1:16" x14ac:dyDescent="0.2">
      <c r="A261" s="93"/>
      <c r="B261" s="93"/>
      <c r="C261" s="93"/>
      <c r="D261" s="93"/>
      <c r="E261" s="93"/>
      <c r="F261" s="93"/>
      <c r="G261" s="93"/>
      <c r="H261" s="93"/>
      <c r="I261" s="93"/>
      <c r="J261" s="93"/>
      <c r="K261" s="93"/>
      <c r="L261" s="93"/>
      <c r="M261" s="93"/>
      <c r="N261" s="93"/>
      <c r="O261" s="93"/>
      <c r="P261" s="93"/>
    </row>
    <row r="262" spans="1:16" x14ac:dyDescent="0.2">
      <c r="A262" s="93"/>
      <c r="B262" s="93"/>
      <c r="C262" s="93"/>
      <c r="D262" s="93"/>
      <c r="E262" s="93"/>
      <c r="F262" s="93"/>
      <c r="G262" s="93"/>
      <c r="H262" s="93"/>
      <c r="I262" s="93"/>
      <c r="J262" s="93"/>
      <c r="K262" s="93"/>
      <c r="L262" s="93"/>
      <c r="M262" s="93"/>
      <c r="N262" s="93"/>
      <c r="O262" s="93"/>
      <c r="P262" s="93"/>
    </row>
    <row r="263" spans="1:16" x14ac:dyDescent="0.2">
      <c r="A263" s="93"/>
      <c r="B263" s="93"/>
      <c r="C263" s="93"/>
      <c r="D263" s="93"/>
      <c r="E263" s="93"/>
      <c r="F263" s="93"/>
      <c r="G263" s="93"/>
      <c r="H263" s="93"/>
      <c r="I263" s="93"/>
      <c r="J263" s="93"/>
      <c r="K263" s="93"/>
      <c r="L263" s="93"/>
      <c r="M263" s="93"/>
      <c r="N263" s="93"/>
      <c r="O263" s="93"/>
      <c r="P263" s="93"/>
    </row>
    <row r="264" spans="1:16" x14ac:dyDescent="0.2">
      <c r="A264" s="93"/>
      <c r="B264" s="93"/>
      <c r="C264" s="93"/>
      <c r="D264" s="93"/>
      <c r="E264" s="93"/>
      <c r="F264" s="93"/>
      <c r="G264" s="93"/>
      <c r="H264" s="93"/>
      <c r="I264" s="93"/>
      <c r="J264" s="93"/>
      <c r="K264" s="93"/>
      <c r="L264" s="93"/>
      <c r="M264" s="93"/>
      <c r="N264" s="93"/>
      <c r="O264" s="93"/>
      <c r="P264" s="93"/>
    </row>
    <row r="265" spans="1:16" x14ac:dyDescent="0.2">
      <c r="A265" s="93"/>
      <c r="B265" s="93"/>
      <c r="C265" s="93"/>
      <c r="D265" s="93"/>
      <c r="E265" s="93"/>
      <c r="F265" s="93"/>
      <c r="G265" s="93"/>
      <c r="H265" s="93"/>
      <c r="I265" s="93"/>
      <c r="J265" s="93"/>
      <c r="K265" s="93"/>
      <c r="L265" s="93"/>
      <c r="M265" s="93"/>
      <c r="N265" s="93"/>
      <c r="O265" s="93"/>
      <c r="P265" s="93"/>
    </row>
    <row r="266" spans="1:16" x14ac:dyDescent="0.2">
      <c r="A266" s="93"/>
      <c r="B266" s="93"/>
      <c r="C266" s="93"/>
      <c r="D266" s="93"/>
      <c r="E266" s="93"/>
      <c r="F266" s="93"/>
      <c r="G266" s="93"/>
      <c r="H266" s="93"/>
      <c r="I266" s="93"/>
      <c r="J266" s="93"/>
      <c r="K266" s="93"/>
      <c r="L266" s="93"/>
      <c r="M266" s="93"/>
      <c r="N266" s="93"/>
      <c r="O266" s="93"/>
      <c r="P266" s="93"/>
    </row>
    <row r="267" spans="1:16" x14ac:dyDescent="0.2">
      <c r="A267" s="93"/>
      <c r="B267" s="93"/>
      <c r="C267" s="93"/>
      <c r="D267" s="93"/>
      <c r="E267" s="93"/>
      <c r="F267" s="93"/>
      <c r="G267" s="93"/>
      <c r="H267" s="93"/>
      <c r="I267" s="93"/>
      <c r="J267" s="93"/>
      <c r="K267" s="93"/>
      <c r="L267" s="93"/>
      <c r="M267" s="93"/>
      <c r="N267" s="93"/>
      <c r="O267" s="93"/>
      <c r="P267" s="93"/>
    </row>
    <row r="268" spans="1:16" x14ac:dyDescent="0.2">
      <c r="A268" s="93"/>
      <c r="B268" s="93"/>
      <c r="C268" s="93"/>
      <c r="D268" s="93"/>
      <c r="E268" s="93"/>
      <c r="F268" s="93"/>
      <c r="G268" s="93"/>
      <c r="H268" s="93"/>
      <c r="I268" s="93"/>
      <c r="J268" s="93"/>
      <c r="K268" s="93"/>
      <c r="L268" s="93"/>
      <c r="M268" s="93"/>
      <c r="N268" s="93"/>
      <c r="O268" s="93"/>
      <c r="P268" s="93"/>
    </row>
    <row r="269" spans="1:16" x14ac:dyDescent="0.2">
      <c r="A269" s="93"/>
      <c r="B269" s="93"/>
      <c r="C269" s="93"/>
      <c r="D269" s="93"/>
      <c r="E269" s="93"/>
      <c r="F269" s="93"/>
      <c r="G269" s="93"/>
      <c r="H269" s="93"/>
      <c r="I269" s="93"/>
      <c r="J269" s="93"/>
      <c r="K269" s="93"/>
      <c r="L269" s="93"/>
      <c r="M269" s="93"/>
      <c r="N269" s="93"/>
      <c r="O269" s="93"/>
      <c r="P269" s="93"/>
    </row>
    <row r="270" spans="1:16" x14ac:dyDescent="0.2">
      <c r="A270" s="93"/>
      <c r="B270" s="93"/>
      <c r="C270" s="93"/>
      <c r="D270" s="93"/>
      <c r="E270" s="93"/>
      <c r="F270" s="93"/>
      <c r="G270" s="93"/>
      <c r="H270" s="93"/>
      <c r="I270" s="93"/>
      <c r="J270" s="93"/>
      <c r="K270" s="93"/>
      <c r="L270" s="93"/>
      <c r="M270" s="93"/>
      <c r="N270" s="93"/>
      <c r="O270" s="93"/>
      <c r="P270" s="93"/>
    </row>
    <row r="271" spans="1:16" x14ac:dyDescent="0.2">
      <c r="A271" s="93"/>
      <c r="B271" s="93"/>
      <c r="C271" s="93"/>
      <c r="D271" s="93"/>
      <c r="E271" s="93"/>
      <c r="F271" s="93"/>
      <c r="G271" s="93"/>
      <c r="H271" s="93"/>
      <c r="I271" s="93"/>
      <c r="J271" s="93"/>
      <c r="K271" s="93"/>
      <c r="L271" s="93"/>
      <c r="M271" s="93"/>
      <c r="N271" s="93"/>
      <c r="O271" s="93"/>
      <c r="P271" s="93"/>
    </row>
    <row r="272" spans="1:16" x14ac:dyDescent="0.2">
      <c r="A272" s="93"/>
      <c r="B272" s="93"/>
      <c r="C272" s="93"/>
      <c r="D272" s="93"/>
      <c r="E272" s="93"/>
      <c r="F272" s="93"/>
      <c r="G272" s="93"/>
      <c r="H272" s="93"/>
      <c r="I272" s="93"/>
      <c r="J272" s="93"/>
      <c r="K272" s="93"/>
      <c r="L272" s="93"/>
      <c r="M272" s="93"/>
      <c r="N272" s="93"/>
      <c r="O272" s="93"/>
      <c r="P272" s="93"/>
    </row>
    <row r="273" spans="1:16" x14ac:dyDescent="0.2">
      <c r="A273" s="93"/>
      <c r="B273" s="93"/>
      <c r="C273" s="93"/>
      <c r="D273" s="93"/>
      <c r="E273" s="93"/>
      <c r="F273" s="93"/>
      <c r="G273" s="93"/>
      <c r="H273" s="93"/>
      <c r="I273" s="93"/>
      <c r="J273" s="93"/>
      <c r="K273" s="93"/>
      <c r="L273" s="93"/>
      <c r="M273" s="93"/>
      <c r="N273" s="93"/>
      <c r="O273" s="93"/>
      <c r="P273" s="93"/>
    </row>
    <row r="274" spans="1:16" x14ac:dyDescent="0.2">
      <c r="A274" s="93"/>
      <c r="B274" s="93"/>
      <c r="C274" s="93"/>
      <c r="D274" s="93"/>
      <c r="E274" s="93"/>
      <c r="F274" s="93"/>
      <c r="G274" s="93"/>
      <c r="H274" s="93"/>
      <c r="I274" s="93"/>
      <c r="J274" s="93"/>
      <c r="K274" s="93"/>
      <c r="L274" s="93"/>
      <c r="M274" s="93"/>
      <c r="N274" s="93"/>
      <c r="O274" s="93"/>
      <c r="P274" s="93"/>
    </row>
    <row r="275" spans="1:16" x14ac:dyDescent="0.2">
      <c r="A275" s="93"/>
      <c r="B275" s="93"/>
      <c r="C275" s="93"/>
      <c r="D275" s="93"/>
      <c r="E275" s="93"/>
      <c r="F275" s="93"/>
      <c r="G275" s="93"/>
      <c r="H275" s="93"/>
      <c r="I275" s="93"/>
      <c r="J275" s="93"/>
      <c r="K275" s="93"/>
      <c r="L275" s="93"/>
      <c r="M275" s="93"/>
      <c r="N275" s="93"/>
      <c r="O275" s="93"/>
      <c r="P275" s="93"/>
    </row>
    <row r="276" spans="1:16" x14ac:dyDescent="0.2">
      <c r="A276" s="93"/>
      <c r="B276" s="93"/>
      <c r="C276" s="93"/>
      <c r="D276" s="93"/>
      <c r="E276" s="93"/>
      <c r="F276" s="93"/>
      <c r="G276" s="93"/>
      <c r="H276" s="93"/>
      <c r="I276" s="93"/>
      <c r="J276" s="93"/>
      <c r="K276" s="93"/>
      <c r="L276" s="93"/>
      <c r="M276" s="93"/>
      <c r="N276" s="93"/>
      <c r="O276" s="93"/>
      <c r="P276" s="93"/>
    </row>
    <row r="277" spans="1:16" x14ac:dyDescent="0.2">
      <c r="A277" s="93"/>
      <c r="B277" s="93"/>
      <c r="C277" s="93"/>
      <c r="D277" s="93"/>
      <c r="E277" s="93"/>
      <c r="F277" s="93"/>
      <c r="G277" s="93"/>
      <c r="H277" s="93"/>
      <c r="I277" s="93"/>
      <c r="J277" s="93"/>
      <c r="K277" s="93"/>
      <c r="L277" s="93"/>
      <c r="M277" s="93"/>
      <c r="N277" s="93"/>
      <c r="O277" s="93"/>
      <c r="P277" s="93"/>
    </row>
    <row r="278" spans="1:16" x14ac:dyDescent="0.2">
      <c r="A278" s="93"/>
      <c r="B278" s="93"/>
      <c r="C278" s="93"/>
      <c r="D278" s="93"/>
      <c r="E278" s="93"/>
      <c r="F278" s="93"/>
      <c r="G278" s="93"/>
      <c r="H278" s="93"/>
      <c r="I278" s="93"/>
      <c r="J278" s="93"/>
      <c r="K278" s="93"/>
      <c r="L278" s="93"/>
      <c r="M278" s="93"/>
      <c r="N278" s="93"/>
      <c r="O278" s="93"/>
      <c r="P278" s="93"/>
    </row>
    <row r="279" spans="1:16" x14ac:dyDescent="0.2">
      <c r="A279" s="93"/>
      <c r="B279" s="93"/>
      <c r="C279" s="93"/>
      <c r="D279" s="93"/>
      <c r="E279" s="93"/>
      <c r="F279" s="93"/>
      <c r="G279" s="93"/>
      <c r="H279" s="93"/>
      <c r="I279" s="93"/>
      <c r="J279" s="93"/>
      <c r="K279" s="93"/>
      <c r="L279" s="93"/>
      <c r="M279" s="93"/>
      <c r="N279" s="93"/>
      <c r="O279" s="93"/>
      <c r="P279" s="93"/>
    </row>
    <row r="280" spans="1:16" x14ac:dyDescent="0.2">
      <c r="A280" s="93"/>
      <c r="B280" s="93"/>
      <c r="C280" s="93"/>
      <c r="D280" s="93"/>
      <c r="E280" s="93"/>
      <c r="F280" s="93"/>
      <c r="G280" s="93"/>
      <c r="H280" s="93"/>
      <c r="I280" s="93"/>
      <c r="J280" s="93"/>
      <c r="K280" s="93"/>
      <c r="L280" s="93"/>
      <c r="M280" s="93"/>
      <c r="N280" s="93"/>
      <c r="O280" s="93"/>
      <c r="P280" s="93"/>
    </row>
    <row r="281" spans="1:16" x14ac:dyDescent="0.2">
      <c r="A281" s="93"/>
      <c r="B281" s="93"/>
      <c r="C281" s="93"/>
      <c r="D281" s="93"/>
      <c r="E281" s="93"/>
      <c r="F281" s="93"/>
      <c r="G281" s="93"/>
      <c r="H281" s="93"/>
      <c r="I281" s="93"/>
      <c r="J281" s="93"/>
      <c r="K281" s="93"/>
      <c r="L281" s="93"/>
      <c r="M281" s="93"/>
      <c r="N281" s="93"/>
      <c r="O281" s="93"/>
      <c r="P281" s="93"/>
    </row>
    <row r="282" spans="1:16" x14ac:dyDescent="0.2">
      <c r="A282" s="93"/>
      <c r="B282" s="93"/>
      <c r="C282" s="93"/>
      <c r="D282" s="93"/>
      <c r="E282" s="93"/>
      <c r="F282" s="93"/>
      <c r="G282" s="93"/>
      <c r="H282" s="93"/>
      <c r="I282" s="93"/>
      <c r="J282" s="93"/>
      <c r="K282" s="93"/>
      <c r="L282" s="93"/>
      <c r="M282" s="93"/>
      <c r="N282" s="93"/>
      <c r="O282" s="93"/>
      <c r="P282" s="93"/>
    </row>
    <row r="283" spans="1:16" x14ac:dyDescent="0.2">
      <c r="A283" s="93"/>
      <c r="B283" s="93"/>
      <c r="C283" s="93"/>
      <c r="D283" s="93"/>
      <c r="E283" s="93"/>
      <c r="F283" s="93"/>
      <c r="G283" s="93"/>
      <c r="H283" s="93"/>
      <c r="I283" s="93"/>
      <c r="J283" s="93"/>
      <c r="K283" s="93"/>
      <c r="L283" s="93"/>
      <c r="M283" s="93"/>
      <c r="N283" s="93"/>
      <c r="O283" s="93"/>
      <c r="P283" s="93"/>
    </row>
    <row r="284" spans="1:16" x14ac:dyDescent="0.2">
      <c r="A284" s="93"/>
      <c r="B284" s="93"/>
      <c r="C284" s="93"/>
      <c r="D284" s="93"/>
      <c r="E284" s="93"/>
      <c r="F284" s="93"/>
      <c r="G284" s="93"/>
      <c r="H284" s="93"/>
      <c r="I284" s="93"/>
      <c r="J284" s="93"/>
      <c r="K284" s="93"/>
      <c r="L284" s="93"/>
      <c r="M284" s="93"/>
      <c r="N284" s="93"/>
      <c r="O284" s="93"/>
      <c r="P284" s="93"/>
    </row>
    <row r="285" spans="1:16" x14ac:dyDescent="0.2">
      <c r="A285" s="93"/>
      <c r="B285" s="93"/>
      <c r="C285" s="93"/>
      <c r="D285" s="93"/>
      <c r="E285" s="93"/>
      <c r="F285" s="93"/>
      <c r="G285" s="93"/>
      <c r="H285" s="93"/>
      <c r="I285" s="93"/>
      <c r="J285" s="93"/>
      <c r="K285" s="93"/>
      <c r="L285" s="93"/>
      <c r="M285" s="93"/>
      <c r="N285" s="93"/>
      <c r="O285" s="93"/>
      <c r="P285" s="93"/>
    </row>
    <row r="286" spans="1:16" x14ac:dyDescent="0.2">
      <c r="A286" s="93"/>
      <c r="B286" s="93"/>
      <c r="C286" s="93"/>
      <c r="D286" s="93"/>
      <c r="E286" s="93"/>
      <c r="F286" s="93"/>
      <c r="G286" s="93"/>
      <c r="H286" s="93"/>
      <c r="I286" s="93"/>
      <c r="J286" s="93"/>
      <c r="K286" s="93"/>
      <c r="L286" s="93"/>
      <c r="M286" s="93"/>
      <c r="N286" s="93"/>
      <c r="O286" s="93"/>
      <c r="P286" s="93"/>
    </row>
    <row r="287" spans="1:16" x14ac:dyDescent="0.2">
      <c r="A287" s="93"/>
      <c r="B287" s="93"/>
      <c r="C287" s="93"/>
      <c r="D287" s="93"/>
      <c r="E287" s="93"/>
      <c r="F287" s="93"/>
      <c r="G287" s="93"/>
      <c r="H287" s="93"/>
      <c r="I287" s="93"/>
      <c r="J287" s="93"/>
      <c r="K287" s="93"/>
      <c r="L287" s="93"/>
      <c r="M287" s="93"/>
      <c r="N287" s="93"/>
      <c r="O287" s="93"/>
      <c r="P287" s="93"/>
    </row>
    <row r="288" spans="1:16" x14ac:dyDescent="0.2">
      <c r="A288" s="93"/>
      <c r="B288" s="93"/>
      <c r="C288" s="93"/>
      <c r="D288" s="93"/>
      <c r="E288" s="93"/>
      <c r="F288" s="93"/>
      <c r="G288" s="93"/>
      <c r="H288" s="93"/>
      <c r="I288" s="93"/>
      <c r="J288" s="93"/>
      <c r="K288" s="93"/>
      <c r="L288" s="93"/>
      <c r="M288" s="93"/>
      <c r="N288" s="93"/>
      <c r="O288" s="93"/>
      <c r="P288" s="93"/>
    </row>
    <row r="289" spans="1:16" x14ac:dyDescent="0.2">
      <c r="A289" s="93"/>
      <c r="B289" s="93"/>
      <c r="C289" s="93"/>
      <c r="D289" s="93"/>
      <c r="E289" s="93"/>
      <c r="F289" s="93"/>
      <c r="G289" s="93"/>
      <c r="H289" s="93"/>
      <c r="I289" s="93"/>
      <c r="J289" s="93"/>
      <c r="K289" s="93"/>
      <c r="L289" s="93"/>
      <c r="M289" s="93"/>
      <c r="N289" s="93"/>
      <c r="O289" s="93"/>
      <c r="P289" s="93"/>
    </row>
    <row r="290" spans="1:16" x14ac:dyDescent="0.2">
      <c r="A290" s="93"/>
      <c r="B290" s="93"/>
      <c r="C290" s="93"/>
      <c r="D290" s="93"/>
      <c r="E290" s="93"/>
      <c r="F290" s="93"/>
      <c r="G290" s="93"/>
      <c r="H290" s="93"/>
      <c r="I290" s="93"/>
      <c r="J290" s="93"/>
      <c r="K290" s="93"/>
      <c r="L290" s="93"/>
      <c r="M290" s="93"/>
      <c r="N290" s="93"/>
      <c r="O290" s="93"/>
      <c r="P290" s="93"/>
    </row>
    <row r="291" spans="1:16" x14ac:dyDescent="0.2">
      <c r="A291" s="93"/>
      <c r="B291" s="93"/>
      <c r="C291" s="93"/>
      <c r="D291" s="93"/>
      <c r="E291" s="93"/>
      <c r="F291" s="93"/>
      <c r="G291" s="93"/>
      <c r="H291" s="93"/>
      <c r="I291" s="93"/>
      <c r="J291" s="93"/>
      <c r="K291" s="93"/>
      <c r="L291" s="93"/>
      <c r="M291" s="93"/>
      <c r="N291" s="93"/>
      <c r="O291" s="93"/>
      <c r="P291" s="93"/>
    </row>
    <row r="292" spans="1:16" x14ac:dyDescent="0.2">
      <c r="A292" s="93"/>
      <c r="B292" s="93"/>
      <c r="C292" s="93"/>
      <c r="D292" s="93"/>
      <c r="E292" s="93"/>
      <c r="F292" s="93"/>
      <c r="G292" s="93"/>
      <c r="H292" s="93"/>
      <c r="I292" s="93"/>
      <c r="J292" s="93"/>
      <c r="K292" s="93"/>
      <c r="L292" s="93"/>
      <c r="M292" s="93"/>
      <c r="N292" s="93"/>
      <c r="O292" s="93"/>
      <c r="P292" s="93"/>
    </row>
    <row r="293" spans="1:16" x14ac:dyDescent="0.2">
      <c r="A293" s="93"/>
      <c r="B293" s="93"/>
      <c r="C293" s="93"/>
      <c r="D293" s="93"/>
      <c r="E293" s="93"/>
      <c r="F293" s="93"/>
      <c r="G293" s="93"/>
      <c r="H293" s="93"/>
      <c r="I293" s="93"/>
      <c r="J293" s="93"/>
      <c r="K293" s="93"/>
      <c r="L293" s="93"/>
      <c r="M293" s="93"/>
      <c r="N293" s="93"/>
      <c r="O293" s="93"/>
      <c r="P293" s="93"/>
    </row>
    <row r="294" spans="1:16" x14ac:dyDescent="0.2">
      <c r="A294" s="93"/>
      <c r="B294" s="93"/>
      <c r="C294" s="93"/>
      <c r="D294" s="93"/>
      <c r="E294" s="93"/>
      <c r="F294" s="93"/>
      <c r="G294" s="93"/>
      <c r="H294" s="93"/>
      <c r="I294" s="93"/>
      <c r="J294" s="93"/>
      <c r="K294" s="93"/>
      <c r="L294" s="93"/>
      <c r="M294" s="93"/>
      <c r="N294" s="93"/>
      <c r="O294" s="93"/>
      <c r="P294" s="93"/>
    </row>
    <row r="295" spans="1:16" x14ac:dyDescent="0.2">
      <c r="A295" s="93"/>
      <c r="B295" s="93"/>
      <c r="C295" s="93"/>
      <c r="D295" s="93"/>
      <c r="E295" s="93"/>
      <c r="F295" s="93"/>
      <c r="G295" s="93"/>
      <c r="H295" s="93"/>
      <c r="I295" s="93"/>
      <c r="J295" s="93"/>
      <c r="K295" s="93"/>
      <c r="L295" s="93"/>
      <c r="M295" s="93"/>
      <c r="N295" s="93"/>
      <c r="O295" s="93"/>
      <c r="P295" s="93"/>
    </row>
    <row r="296" spans="1:16" x14ac:dyDescent="0.2">
      <c r="A296" s="93"/>
      <c r="B296" s="93"/>
      <c r="C296" s="93"/>
      <c r="D296" s="93"/>
      <c r="E296" s="93"/>
      <c r="F296" s="93"/>
      <c r="G296" s="93"/>
      <c r="H296" s="93"/>
      <c r="I296" s="93"/>
      <c r="J296" s="93"/>
      <c r="K296" s="93"/>
      <c r="L296" s="93"/>
      <c r="M296" s="93"/>
      <c r="N296" s="93"/>
      <c r="O296" s="93"/>
      <c r="P296" s="93"/>
    </row>
    <row r="297" spans="1:16" x14ac:dyDescent="0.2">
      <c r="A297" s="93"/>
      <c r="B297" s="93"/>
      <c r="C297" s="93"/>
      <c r="D297" s="93"/>
      <c r="E297" s="93"/>
      <c r="F297" s="93"/>
      <c r="G297" s="93"/>
      <c r="H297" s="93"/>
      <c r="I297" s="93"/>
      <c r="J297" s="93"/>
      <c r="K297" s="93"/>
      <c r="L297" s="93"/>
      <c r="M297" s="93"/>
      <c r="N297" s="93"/>
      <c r="O297" s="93"/>
      <c r="P297" s="93"/>
    </row>
    <row r="298" spans="1:16" x14ac:dyDescent="0.2">
      <c r="A298" s="93"/>
      <c r="B298" s="93"/>
      <c r="C298" s="93"/>
      <c r="D298" s="93"/>
      <c r="E298" s="93"/>
      <c r="F298" s="93"/>
      <c r="G298" s="93"/>
      <c r="H298" s="93"/>
      <c r="I298" s="93"/>
      <c r="J298" s="93"/>
      <c r="K298" s="93"/>
      <c r="L298" s="93"/>
      <c r="M298" s="93"/>
      <c r="N298" s="93"/>
      <c r="O298" s="93"/>
      <c r="P298" s="93"/>
    </row>
    <row r="299" spans="1:16" x14ac:dyDescent="0.2">
      <c r="A299" s="93"/>
      <c r="B299" s="93"/>
      <c r="C299" s="93"/>
      <c r="D299" s="93"/>
      <c r="E299" s="93"/>
      <c r="F299" s="93"/>
      <c r="G299" s="93"/>
      <c r="H299" s="93"/>
      <c r="I299" s="93"/>
      <c r="J299" s="93"/>
      <c r="K299" s="93"/>
      <c r="L299" s="93"/>
      <c r="M299" s="93"/>
      <c r="N299" s="93"/>
      <c r="O299" s="93"/>
      <c r="P299" s="93"/>
    </row>
    <row r="300" spans="1:16" x14ac:dyDescent="0.2">
      <c r="A300" s="93"/>
      <c r="B300" s="93"/>
      <c r="C300" s="93"/>
      <c r="D300" s="93"/>
      <c r="E300" s="93"/>
      <c r="F300" s="93"/>
      <c r="G300" s="93"/>
      <c r="H300" s="93"/>
      <c r="I300" s="93"/>
      <c r="J300" s="93"/>
      <c r="K300" s="93"/>
      <c r="L300" s="93"/>
      <c r="M300" s="93"/>
      <c r="N300" s="93"/>
      <c r="O300" s="93"/>
      <c r="P300" s="93"/>
    </row>
    <row r="301" spans="1:16" x14ac:dyDescent="0.2">
      <c r="A301" s="93"/>
      <c r="B301" s="93"/>
      <c r="C301" s="93"/>
      <c r="D301" s="93"/>
      <c r="E301" s="93"/>
      <c r="F301" s="93"/>
      <c r="G301" s="93"/>
      <c r="H301" s="93"/>
      <c r="I301" s="93"/>
      <c r="J301" s="93"/>
      <c r="K301" s="93"/>
      <c r="L301" s="93"/>
      <c r="M301" s="93"/>
      <c r="N301" s="93"/>
      <c r="O301" s="93"/>
      <c r="P301" s="93"/>
    </row>
    <row r="302" spans="1:16" x14ac:dyDescent="0.2">
      <c r="A302" s="93"/>
      <c r="B302" s="93"/>
      <c r="C302" s="93"/>
      <c r="D302" s="93"/>
      <c r="E302" s="93"/>
      <c r="F302" s="93"/>
      <c r="G302" s="93"/>
      <c r="H302" s="93"/>
      <c r="I302" s="93"/>
      <c r="J302" s="93"/>
      <c r="K302" s="93"/>
      <c r="L302" s="93"/>
      <c r="M302" s="93"/>
      <c r="N302" s="93"/>
      <c r="O302" s="93"/>
      <c r="P302" s="93"/>
    </row>
    <row r="303" spans="1:16" x14ac:dyDescent="0.2">
      <c r="A303" s="93"/>
      <c r="B303" s="93"/>
      <c r="C303" s="93"/>
      <c r="D303" s="93"/>
      <c r="E303" s="93"/>
      <c r="F303" s="93"/>
      <c r="G303" s="93"/>
      <c r="H303" s="93"/>
      <c r="I303" s="93"/>
      <c r="J303" s="93"/>
      <c r="K303" s="93"/>
      <c r="L303" s="93"/>
      <c r="M303" s="93"/>
      <c r="N303" s="93"/>
      <c r="O303" s="93"/>
      <c r="P303" s="93"/>
    </row>
    <row r="304" spans="1:16" x14ac:dyDescent="0.2">
      <c r="A304" s="93"/>
      <c r="B304" s="93"/>
      <c r="C304" s="93"/>
      <c r="D304" s="93"/>
      <c r="E304" s="93"/>
      <c r="F304" s="93"/>
      <c r="G304" s="93"/>
      <c r="H304" s="93"/>
      <c r="I304" s="93"/>
      <c r="J304" s="93"/>
      <c r="K304" s="93"/>
      <c r="L304" s="93"/>
      <c r="M304" s="93"/>
      <c r="N304" s="93"/>
      <c r="O304" s="93"/>
      <c r="P304" s="93"/>
    </row>
    <row r="305" spans="1:16" x14ac:dyDescent="0.2">
      <c r="A305" s="93"/>
      <c r="B305" s="93"/>
      <c r="C305" s="93"/>
      <c r="D305" s="93"/>
      <c r="E305" s="93"/>
      <c r="F305" s="93"/>
      <c r="G305" s="93"/>
      <c r="H305" s="93"/>
      <c r="I305" s="93"/>
      <c r="J305" s="93"/>
      <c r="K305" s="93"/>
      <c r="L305" s="93"/>
      <c r="M305" s="93"/>
      <c r="N305" s="93"/>
      <c r="O305" s="93"/>
      <c r="P305" s="93"/>
    </row>
    <row r="306" spans="1:16" x14ac:dyDescent="0.2">
      <c r="A306" s="93"/>
      <c r="B306" s="93"/>
      <c r="C306" s="93"/>
      <c r="D306" s="93"/>
      <c r="E306" s="93"/>
      <c r="F306" s="93"/>
      <c r="G306" s="93"/>
      <c r="H306" s="93"/>
      <c r="I306" s="93"/>
      <c r="J306" s="93"/>
      <c r="K306" s="93"/>
      <c r="L306" s="93"/>
      <c r="M306" s="93"/>
      <c r="N306" s="93"/>
      <c r="O306" s="93"/>
      <c r="P306" s="93"/>
    </row>
    <row r="307" spans="1:16" x14ac:dyDescent="0.2">
      <c r="A307" s="93"/>
      <c r="B307" s="93"/>
      <c r="C307" s="93"/>
      <c r="D307" s="93"/>
      <c r="E307" s="93"/>
      <c r="F307" s="93"/>
      <c r="G307" s="93"/>
      <c r="H307" s="93"/>
      <c r="I307" s="93"/>
      <c r="J307" s="93"/>
      <c r="K307" s="93"/>
      <c r="L307" s="93"/>
      <c r="M307" s="93"/>
      <c r="N307" s="93"/>
      <c r="O307" s="93"/>
      <c r="P307" s="93"/>
    </row>
    <row r="308" spans="1:16" x14ac:dyDescent="0.2">
      <c r="A308" s="93"/>
      <c r="B308" s="93"/>
      <c r="C308" s="93"/>
      <c r="D308" s="93"/>
      <c r="E308" s="93"/>
      <c r="F308" s="93"/>
      <c r="G308" s="93"/>
      <c r="H308" s="93"/>
      <c r="I308" s="93"/>
      <c r="J308" s="93"/>
      <c r="K308" s="93"/>
      <c r="L308" s="93"/>
      <c r="M308" s="93"/>
      <c r="N308" s="93"/>
      <c r="O308" s="93"/>
      <c r="P308" s="93"/>
    </row>
    <row r="309" spans="1:16" x14ac:dyDescent="0.2">
      <c r="A309" s="93"/>
      <c r="B309" s="93"/>
      <c r="C309" s="93"/>
      <c r="D309" s="93"/>
      <c r="E309" s="93"/>
      <c r="F309" s="93"/>
      <c r="G309" s="93"/>
      <c r="H309" s="93"/>
      <c r="I309" s="93"/>
      <c r="J309" s="93"/>
      <c r="K309" s="93"/>
      <c r="L309" s="93"/>
      <c r="M309" s="93"/>
      <c r="N309" s="93"/>
      <c r="O309" s="93"/>
      <c r="P309" s="93"/>
    </row>
    <row r="310" spans="1:16" x14ac:dyDescent="0.2">
      <c r="A310" s="93"/>
      <c r="B310" s="93"/>
      <c r="C310" s="93"/>
      <c r="D310" s="93"/>
      <c r="E310" s="93"/>
      <c r="F310" s="93"/>
      <c r="G310" s="93"/>
      <c r="H310" s="93"/>
      <c r="I310" s="93"/>
      <c r="J310" s="93"/>
      <c r="K310" s="93"/>
      <c r="L310" s="93"/>
      <c r="M310" s="93"/>
      <c r="N310" s="93"/>
      <c r="O310" s="93"/>
      <c r="P310" s="93"/>
    </row>
    <row r="311" spans="1:16" x14ac:dyDescent="0.2">
      <c r="A311" s="93"/>
      <c r="B311" s="93"/>
      <c r="C311" s="93"/>
      <c r="D311" s="93"/>
      <c r="E311" s="93"/>
      <c r="F311" s="93"/>
      <c r="G311" s="93"/>
      <c r="H311" s="93"/>
      <c r="I311" s="93"/>
      <c r="J311" s="93"/>
      <c r="K311" s="93"/>
      <c r="L311" s="93"/>
      <c r="M311" s="93"/>
      <c r="N311" s="93"/>
      <c r="O311" s="93"/>
      <c r="P311" s="93"/>
    </row>
    <row r="312" spans="1:16" x14ac:dyDescent="0.2">
      <c r="A312" s="93"/>
      <c r="B312" s="93"/>
      <c r="C312" s="93"/>
      <c r="D312" s="93"/>
      <c r="E312" s="93"/>
      <c r="F312" s="93"/>
      <c r="G312" s="93"/>
      <c r="H312" s="93"/>
      <c r="I312" s="93"/>
      <c r="J312" s="93"/>
      <c r="K312" s="93"/>
      <c r="L312" s="93"/>
      <c r="M312" s="93"/>
      <c r="N312" s="93"/>
      <c r="O312" s="93"/>
      <c r="P312" s="93"/>
    </row>
    <row r="313" spans="1:16" x14ac:dyDescent="0.2">
      <c r="A313" s="93"/>
      <c r="B313" s="93"/>
      <c r="C313" s="93"/>
      <c r="D313" s="93"/>
      <c r="E313" s="93"/>
      <c r="F313" s="93"/>
      <c r="G313" s="93"/>
      <c r="H313" s="93"/>
      <c r="I313" s="93"/>
      <c r="J313" s="93"/>
      <c r="K313" s="93"/>
      <c r="L313" s="93"/>
      <c r="M313" s="93"/>
      <c r="N313" s="93"/>
      <c r="O313" s="93"/>
      <c r="P313" s="93"/>
    </row>
    <row r="314" spans="1:16" x14ac:dyDescent="0.2">
      <c r="A314" s="93"/>
      <c r="B314" s="93"/>
      <c r="C314" s="93"/>
      <c r="D314" s="93"/>
      <c r="E314" s="93"/>
      <c r="F314" s="93"/>
      <c r="G314" s="93"/>
      <c r="H314" s="93"/>
      <c r="I314" s="93"/>
      <c r="J314" s="93"/>
      <c r="K314" s="93"/>
      <c r="L314" s="93"/>
      <c r="M314" s="93"/>
      <c r="N314" s="93"/>
      <c r="O314" s="93"/>
      <c r="P314" s="93"/>
    </row>
    <row r="315" spans="1:16" x14ac:dyDescent="0.2">
      <c r="A315" s="93"/>
      <c r="B315" s="93"/>
      <c r="C315" s="93"/>
      <c r="D315" s="93"/>
      <c r="E315" s="93"/>
      <c r="F315" s="93"/>
      <c r="G315" s="93"/>
      <c r="H315" s="93"/>
      <c r="I315" s="93"/>
      <c r="J315" s="93"/>
      <c r="K315" s="93"/>
      <c r="L315" s="93"/>
      <c r="M315" s="93"/>
      <c r="N315" s="93"/>
      <c r="O315" s="93"/>
      <c r="P315" s="93"/>
    </row>
    <row r="316" spans="1:16" x14ac:dyDescent="0.2">
      <c r="A316" s="93"/>
      <c r="B316" s="93"/>
      <c r="C316" s="93"/>
      <c r="D316" s="93"/>
      <c r="E316" s="93"/>
      <c r="F316" s="93"/>
      <c r="G316" s="93"/>
      <c r="H316" s="93"/>
      <c r="I316" s="93"/>
      <c r="J316" s="93"/>
      <c r="K316" s="93"/>
      <c r="L316" s="93"/>
      <c r="M316" s="93"/>
      <c r="N316" s="93"/>
      <c r="O316" s="93"/>
      <c r="P316" s="93"/>
    </row>
    <row r="317" spans="1:16" x14ac:dyDescent="0.2">
      <c r="A317" s="93"/>
      <c r="B317" s="93"/>
      <c r="C317" s="93"/>
      <c r="D317" s="93"/>
      <c r="E317" s="93"/>
      <c r="F317" s="93"/>
      <c r="G317" s="93"/>
      <c r="H317" s="93"/>
      <c r="I317" s="93"/>
      <c r="J317" s="93"/>
      <c r="K317" s="93"/>
      <c r="L317" s="93"/>
      <c r="M317" s="93"/>
      <c r="N317" s="93"/>
      <c r="O317" s="93"/>
      <c r="P317" s="93"/>
    </row>
    <row r="318" spans="1:16" x14ac:dyDescent="0.2">
      <c r="A318" s="93"/>
      <c r="B318" s="93"/>
      <c r="C318" s="93"/>
      <c r="D318" s="93"/>
      <c r="E318" s="93"/>
      <c r="F318" s="93"/>
      <c r="G318" s="93"/>
      <c r="H318" s="93"/>
      <c r="I318" s="93"/>
      <c r="J318" s="93"/>
      <c r="K318" s="93"/>
      <c r="L318" s="93"/>
      <c r="M318" s="93"/>
      <c r="N318" s="93"/>
      <c r="O318" s="93"/>
      <c r="P318" s="93"/>
    </row>
    <row r="319" spans="1:16" x14ac:dyDescent="0.2">
      <c r="A319" s="93"/>
      <c r="B319" s="93"/>
      <c r="C319" s="93"/>
      <c r="D319" s="93"/>
      <c r="E319" s="93"/>
      <c r="F319" s="93"/>
      <c r="G319" s="93"/>
      <c r="H319" s="93"/>
      <c r="I319" s="93"/>
      <c r="J319" s="93"/>
      <c r="K319" s="93"/>
      <c r="L319" s="93"/>
      <c r="M319" s="93"/>
      <c r="N319" s="93"/>
      <c r="O319" s="93"/>
      <c r="P319" s="93"/>
    </row>
    <row r="320" spans="1:16" x14ac:dyDescent="0.2">
      <c r="A320" s="93"/>
      <c r="B320" s="93"/>
      <c r="C320" s="93"/>
      <c r="D320" s="93"/>
      <c r="E320" s="93"/>
      <c r="F320" s="93"/>
      <c r="G320" s="93"/>
      <c r="H320" s="93"/>
      <c r="I320" s="93"/>
      <c r="J320" s="93"/>
      <c r="K320" s="93"/>
      <c r="L320" s="93"/>
      <c r="M320" s="93"/>
      <c r="N320" s="93"/>
      <c r="O320" s="93"/>
      <c r="P320" s="93"/>
    </row>
    <row r="321" spans="1:16" x14ac:dyDescent="0.2">
      <c r="A321" s="93"/>
      <c r="B321" s="93"/>
      <c r="C321" s="93"/>
      <c r="D321" s="93"/>
      <c r="E321" s="93"/>
      <c r="F321" s="93"/>
      <c r="G321" s="93"/>
      <c r="H321" s="93"/>
      <c r="I321" s="93"/>
      <c r="J321" s="93"/>
      <c r="K321" s="93"/>
      <c r="L321" s="93"/>
      <c r="M321" s="93"/>
      <c r="N321" s="93"/>
      <c r="O321" s="93"/>
      <c r="P321" s="93"/>
    </row>
    <row r="322" spans="1:16" x14ac:dyDescent="0.2">
      <c r="A322" s="93"/>
      <c r="B322" s="93"/>
      <c r="C322" s="93"/>
      <c r="D322" s="93"/>
      <c r="E322" s="93"/>
      <c r="F322" s="93"/>
      <c r="G322" s="93"/>
      <c r="H322" s="93"/>
      <c r="I322" s="93"/>
      <c r="J322" s="93"/>
      <c r="K322" s="93"/>
      <c r="L322" s="93"/>
      <c r="M322" s="93"/>
      <c r="N322" s="93"/>
      <c r="O322" s="93"/>
      <c r="P322" s="93"/>
    </row>
    <row r="323" spans="1:16" x14ac:dyDescent="0.2">
      <c r="A323" s="93"/>
      <c r="B323" s="93"/>
      <c r="C323" s="93"/>
      <c r="D323" s="93"/>
      <c r="E323" s="93"/>
      <c r="F323" s="93"/>
      <c r="G323" s="93"/>
      <c r="H323" s="93"/>
      <c r="I323" s="93"/>
      <c r="J323" s="93"/>
      <c r="K323" s="93"/>
      <c r="L323" s="93"/>
      <c r="M323" s="93"/>
      <c r="N323" s="93"/>
      <c r="O323" s="93"/>
      <c r="P323" s="93"/>
    </row>
    <row r="324" spans="1:16" x14ac:dyDescent="0.2">
      <c r="A324" s="93"/>
      <c r="B324" s="93"/>
      <c r="C324" s="93"/>
      <c r="D324" s="93"/>
      <c r="E324" s="93"/>
      <c r="F324" s="93"/>
      <c r="G324" s="93"/>
      <c r="H324" s="93"/>
      <c r="I324" s="93"/>
      <c r="J324" s="93"/>
      <c r="K324" s="93"/>
      <c r="L324" s="93"/>
      <c r="M324" s="93"/>
      <c r="N324" s="93"/>
      <c r="O324" s="93"/>
      <c r="P324" s="93"/>
    </row>
    <row r="325" spans="1:16" x14ac:dyDescent="0.2">
      <c r="A325" s="93"/>
      <c r="B325" s="93"/>
      <c r="C325" s="93"/>
      <c r="D325" s="93"/>
      <c r="E325" s="93"/>
      <c r="F325" s="93"/>
      <c r="G325" s="93"/>
      <c r="H325" s="93"/>
      <c r="I325" s="93"/>
      <c r="J325" s="93"/>
      <c r="K325" s="93"/>
      <c r="L325" s="93"/>
      <c r="M325" s="93"/>
      <c r="N325" s="93"/>
      <c r="O325" s="93"/>
      <c r="P325" s="93"/>
    </row>
    <row r="326" spans="1:16" x14ac:dyDescent="0.2">
      <c r="A326" s="93"/>
      <c r="B326" s="93"/>
      <c r="C326" s="93"/>
      <c r="D326" s="93"/>
      <c r="E326" s="93"/>
      <c r="F326" s="93"/>
      <c r="G326" s="93"/>
      <c r="H326" s="93"/>
      <c r="I326" s="93"/>
      <c r="J326" s="93"/>
      <c r="K326" s="93"/>
      <c r="L326" s="93"/>
      <c r="M326" s="93"/>
      <c r="N326" s="93"/>
      <c r="O326" s="93"/>
      <c r="P326" s="93"/>
    </row>
    <row r="327" spans="1:16" x14ac:dyDescent="0.2">
      <c r="A327" s="93"/>
      <c r="B327" s="93"/>
      <c r="C327" s="93"/>
      <c r="D327" s="93"/>
      <c r="E327" s="93"/>
      <c r="F327" s="93"/>
      <c r="G327" s="93"/>
      <c r="H327" s="93"/>
      <c r="I327" s="93"/>
      <c r="J327" s="93"/>
      <c r="K327" s="93"/>
      <c r="L327" s="93"/>
      <c r="M327" s="93"/>
      <c r="N327" s="93"/>
      <c r="O327" s="93"/>
      <c r="P327" s="93"/>
    </row>
    <row r="328" spans="1:16" x14ac:dyDescent="0.2">
      <c r="A328" s="93"/>
      <c r="B328" s="93"/>
      <c r="C328" s="93"/>
      <c r="D328" s="93"/>
      <c r="E328" s="93"/>
      <c r="F328" s="93"/>
      <c r="G328" s="93"/>
      <c r="H328" s="93"/>
      <c r="I328" s="93"/>
      <c r="J328" s="93"/>
      <c r="K328" s="93"/>
      <c r="L328" s="93"/>
      <c r="M328" s="93"/>
      <c r="N328" s="93"/>
      <c r="O328" s="93"/>
      <c r="P328" s="93"/>
    </row>
    <row r="329" spans="1:16" x14ac:dyDescent="0.2">
      <c r="A329" s="93"/>
      <c r="B329" s="93"/>
      <c r="C329" s="93"/>
      <c r="D329" s="93"/>
      <c r="E329" s="93"/>
      <c r="F329" s="93"/>
      <c r="G329" s="93"/>
      <c r="H329" s="93"/>
      <c r="I329" s="93"/>
      <c r="J329" s="93"/>
      <c r="K329" s="93"/>
      <c r="L329" s="93"/>
      <c r="M329" s="93"/>
      <c r="N329" s="93"/>
      <c r="O329" s="93"/>
      <c r="P329" s="93"/>
    </row>
    <row r="330" spans="1:16" x14ac:dyDescent="0.2">
      <c r="A330" s="93"/>
      <c r="B330" s="93"/>
      <c r="C330" s="93"/>
      <c r="D330" s="93"/>
      <c r="E330" s="93"/>
      <c r="F330" s="93"/>
      <c r="G330" s="93"/>
      <c r="H330" s="93"/>
      <c r="I330" s="93"/>
      <c r="J330" s="93"/>
      <c r="K330" s="93"/>
      <c r="L330" s="93"/>
      <c r="M330" s="93"/>
      <c r="N330" s="93"/>
      <c r="O330" s="93"/>
      <c r="P330" s="93"/>
    </row>
    <row r="331" spans="1:16" x14ac:dyDescent="0.2">
      <c r="A331" s="93"/>
      <c r="B331" s="93"/>
      <c r="C331" s="93"/>
      <c r="D331" s="93"/>
      <c r="E331" s="93"/>
      <c r="F331" s="93"/>
      <c r="G331" s="93"/>
      <c r="H331" s="93"/>
      <c r="I331" s="93"/>
      <c r="J331" s="93"/>
      <c r="K331" s="93"/>
      <c r="L331" s="93"/>
      <c r="M331" s="93"/>
      <c r="N331" s="93"/>
      <c r="O331" s="93"/>
      <c r="P331" s="93"/>
    </row>
    <row r="332" spans="1:16" x14ac:dyDescent="0.2">
      <c r="A332" s="93"/>
      <c r="B332" s="93"/>
      <c r="C332" s="93"/>
      <c r="D332" s="93"/>
      <c r="E332" s="93"/>
      <c r="F332" s="93"/>
      <c r="G332" s="93"/>
      <c r="H332" s="93"/>
      <c r="I332" s="93"/>
      <c r="J332" s="93"/>
      <c r="K332" s="93"/>
      <c r="L332" s="93"/>
      <c r="M332" s="93"/>
      <c r="N332" s="93"/>
      <c r="O332" s="93"/>
      <c r="P332" s="93"/>
    </row>
    <row r="333" spans="1:16" x14ac:dyDescent="0.2">
      <c r="A333" s="93"/>
      <c r="B333" s="93"/>
      <c r="C333" s="93"/>
      <c r="D333" s="93"/>
      <c r="E333" s="93"/>
      <c r="F333" s="93"/>
      <c r="G333" s="93"/>
      <c r="H333" s="93"/>
      <c r="I333" s="93"/>
      <c r="J333" s="93"/>
      <c r="K333" s="93"/>
      <c r="L333" s="93"/>
      <c r="M333" s="93"/>
      <c r="N333" s="93"/>
      <c r="O333" s="93"/>
      <c r="P333" s="93"/>
    </row>
    <row r="334" spans="1:16" x14ac:dyDescent="0.2">
      <c r="A334" s="93"/>
      <c r="B334" s="93"/>
      <c r="C334" s="93"/>
      <c r="D334" s="93"/>
      <c r="E334" s="93"/>
      <c r="F334" s="93"/>
      <c r="G334" s="93"/>
      <c r="H334" s="93"/>
      <c r="I334" s="93"/>
      <c r="J334" s="93"/>
      <c r="K334" s="93"/>
      <c r="L334" s="93"/>
      <c r="M334" s="93"/>
      <c r="N334" s="93"/>
      <c r="O334" s="93"/>
      <c r="P334" s="93"/>
    </row>
    <row r="335" spans="1:16" x14ac:dyDescent="0.2">
      <c r="A335" s="93"/>
      <c r="B335" s="93"/>
      <c r="C335" s="93"/>
      <c r="D335" s="93"/>
      <c r="E335" s="93"/>
      <c r="F335" s="93"/>
      <c r="G335" s="93"/>
      <c r="H335" s="93"/>
      <c r="I335" s="93"/>
      <c r="J335" s="93"/>
      <c r="K335" s="93"/>
      <c r="L335" s="93"/>
      <c r="M335" s="93"/>
      <c r="N335" s="93"/>
      <c r="O335" s="93"/>
      <c r="P335" s="93"/>
    </row>
    <row r="336" spans="1:16" x14ac:dyDescent="0.2">
      <c r="A336" s="93"/>
      <c r="B336" s="93"/>
      <c r="C336" s="93"/>
      <c r="D336" s="93"/>
      <c r="E336" s="93"/>
      <c r="F336" s="93"/>
      <c r="G336" s="93"/>
      <c r="H336" s="93"/>
      <c r="I336" s="93"/>
      <c r="J336" s="93"/>
      <c r="K336" s="93"/>
      <c r="L336" s="93"/>
      <c r="M336" s="93"/>
      <c r="N336" s="93"/>
      <c r="O336" s="93"/>
      <c r="P336" s="93"/>
    </row>
    <row r="337" spans="1:16" x14ac:dyDescent="0.2">
      <c r="A337" s="93"/>
      <c r="B337" s="93"/>
      <c r="C337" s="93"/>
      <c r="D337" s="93"/>
      <c r="E337" s="93"/>
      <c r="F337" s="93"/>
      <c r="G337" s="93"/>
      <c r="H337" s="93"/>
      <c r="I337" s="93"/>
      <c r="J337" s="93"/>
      <c r="K337" s="93"/>
      <c r="L337" s="93"/>
      <c r="M337" s="93"/>
      <c r="N337" s="93"/>
      <c r="O337" s="93"/>
      <c r="P337" s="93"/>
    </row>
    <row r="338" spans="1:16" x14ac:dyDescent="0.2">
      <c r="A338" s="93"/>
      <c r="B338" s="93"/>
      <c r="C338" s="93"/>
      <c r="D338" s="93"/>
      <c r="E338" s="93"/>
      <c r="F338" s="93"/>
      <c r="G338" s="93"/>
      <c r="H338" s="93"/>
      <c r="I338" s="93"/>
      <c r="J338" s="93"/>
      <c r="K338" s="93"/>
      <c r="L338" s="93"/>
      <c r="M338" s="93"/>
      <c r="N338" s="93"/>
      <c r="O338" s="93"/>
      <c r="P338" s="93"/>
    </row>
    <row r="339" spans="1:16" x14ac:dyDescent="0.2">
      <c r="A339" s="93"/>
      <c r="B339" s="93"/>
      <c r="C339" s="93"/>
      <c r="D339" s="93"/>
      <c r="E339" s="93"/>
      <c r="F339" s="93"/>
      <c r="G339" s="93"/>
      <c r="H339" s="93"/>
      <c r="I339" s="93"/>
      <c r="J339" s="93"/>
      <c r="K339" s="93"/>
      <c r="L339" s="93"/>
      <c r="M339" s="93"/>
      <c r="N339" s="93"/>
      <c r="O339" s="93"/>
      <c r="P339" s="93"/>
    </row>
    <row r="340" spans="1:16" x14ac:dyDescent="0.2">
      <c r="A340" s="93"/>
      <c r="B340" s="93"/>
      <c r="C340" s="93"/>
      <c r="D340" s="93"/>
      <c r="E340" s="93"/>
      <c r="F340" s="93"/>
      <c r="G340" s="93"/>
      <c r="H340" s="93"/>
      <c r="I340" s="93"/>
      <c r="J340" s="93"/>
      <c r="K340" s="93"/>
      <c r="L340" s="93"/>
      <c r="M340" s="93"/>
      <c r="N340" s="93"/>
      <c r="O340" s="93"/>
      <c r="P340" s="93"/>
    </row>
    <row r="341" spans="1:16" x14ac:dyDescent="0.2">
      <c r="A341" s="93"/>
      <c r="B341" s="93"/>
      <c r="C341" s="93"/>
      <c r="D341" s="93"/>
      <c r="E341" s="93"/>
      <c r="F341" s="93"/>
      <c r="G341" s="93"/>
      <c r="H341" s="93"/>
      <c r="I341" s="93"/>
      <c r="J341" s="93"/>
      <c r="K341" s="93"/>
      <c r="L341" s="93"/>
      <c r="M341" s="93"/>
      <c r="N341" s="93"/>
      <c r="O341" s="93"/>
      <c r="P341" s="93"/>
    </row>
    <row r="342" spans="1:16" x14ac:dyDescent="0.2">
      <c r="A342" s="93"/>
      <c r="B342" s="93"/>
      <c r="C342" s="93"/>
      <c r="D342" s="93"/>
      <c r="E342" s="93"/>
      <c r="F342" s="93"/>
      <c r="G342" s="93"/>
      <c r="H342" s="93"/>
      <c r="I342" s="93"/>
      <c r="J342" s="93"/>
      <c r="K342" s="93"/>
      <c r="L342" s="93"/>
      <c r="M342" s="93"/>
      <c r="N342" s="93"/>
      <c r="O342" s="93"/>
      <c r="P342" s="93"/>
    </row>
    <row r="343" spans="1:16" x14ac:dyDescent="0.2">
      <c r="A343" s="93"/>
      <c r="B343" s="93"/>
      <c r="C343" s="93"/>
      <c r="D343" s="93"/>
      <c r="E343" s="93"/>
      <c r="F343" s="93"/>
      <c r="G343" s="93"/>
      <c r="H343" s="93"/>
      <c r="I343" s="93"/>
      <c r="J343" s="93"/>
      <c r="K343" s="93"/>
      <c r="L343" s="93"/>
      <c r="M343" s="93"/>
      <c r="N343" s="93"/>
      <c r="O343" s="93"/>
      <c r="P343" s="93"/>
    </row>
    <row r="344" spans="1:16" x14ac:dyDescent="0.2">
      <c r="A344" s="93"/>
      <c r="B344" s="93"/>
      <c r="C344" s="93"/>
      <c r="D344" s="93"/>
      <c r="E344" s="93"/>
      <c r="F344" s="93"/>
      <c r="G344" s="93"/>
      <c r="H344" s="93"/>
      <c r="I344" s="93"/>
      <c r="J344" s="93"/>
      <c r="K344" s="93"/>
      <c r="L344" s="93"/>
      <c r="M344" s="93"/>
      <c r="N344" s="93"/>
      <c r="O344" s="93"/>
      <c r="P344" s="93"/>
    </row>
    <row r="345" spans="1:16" x14ac:dyDescent="0.2">
      <c r="A345" s="93"/>
      <c r="B345" s="93"/>
      <c r="C345" s="93"/>
      <c r="D345" s="93"/>
      <c r="E345" s="93"/>
      <c r="F345" s="93"/>
      <c r="G345" s="93"/>
      <c r="H345" s="93"/>
      <c r="I345" s="93"/>
      <c r="J345" s="93"/>
      <c r="K345" s="93"/>
      <c r="L345" s="93"/>
      <c r="M345" s="93"/>
      <c r="N345" s="93"/>
      <c r="O345" s="93"/>
      <c r="P345" s="93"/>
    </row>
    <row r="346" spans="1:16" x14ac:dyDescent="0.2">
      <c r="A346" s="93"/>
      <c r="B346" s="93"/>
      <c r="C346" s="93"/>
      <c r="D346" s="93"/>
      <c r="E346" s="93"/>
      <c r="F346" s="93"/>
      <c r="G346" s="93"/>
      <c r="H346" s="93"/>
      <c r="I346" s="93"/>
      <c r="J346" s="93"/>
      <c r="K346" s="93"/>
      <c r="L346" s="93"/>
      <c r="M346" s="93"/>
      <c r="N346" s="93"/>
      <c r="O346" s="93"/>
      <c r="P346" s="93"/>
    </row>
    <row r="347" spans="1:16" x14ac:dyDescent="0.2">
      <c r="A347" s="93"/>
      <c r="B347" s="93"/>
      <c r="C347" s="93"/>
      <c r="D347" s="93"/>
      <c r="E347" s="93"/>
      <c r="F347" s="93"/>
      <c r="G347" s="93"/>
      <c r="H347" s="93"/>
      <c r="I347" s="93"/>
      <c r="J347" s="93"/>
      <c r="K347" s="93"/>
      <c r="L347" s="93"/>
      <c r="M347" s="93"/>
      <c r="N347" s="93"/>
      <c r="O347" s="93"/>
      <c r="P347" s="93"/>
    </row>
    <row r="348" spans="1:16" x14ac:dyDescent="0.2">
      <c r="A348" s="93"/>
      <c r="B348" s="93"/>
      <c r="C348" s="93"/>
      <c r="D348" s="93"/>
      <c r="E348" s="93"/>
      <c r="F348" s="93"/>
      <c r="G348" s="93"/>
      <c r="H348" s="93"/>
      <c r="I348" s="93"/>
      <c r="J348" s="93"/>
      <c r="K348" s="93"/>
      <c r="L348" s="93"/>
      <c r="M348" s="93"/>
      <c r="N348" s="93"/>
      <c r="O348" s="93"/>
      <c r="P348" s="93"/>
    </row>
    <row r="349" spans="1:16" x14ac:dyDescent="0.2">
      <c r="A349" s="93"/>
      <c r="B349" s="93"/>
      <c r="C349" s="93"/>
      <c r="D349" s="93"/>
      <c r="E349" s="93"/>
      <c r="F349" s="93"/>
      <c r="G349" s="93"/>
      <c r="H349" s="93"/>
      <c r="I349" s="93"/>
      <c r="J349" s="93"/>
      <c r="K349" s="93"/>
      <c r="L349" s="93"/>
      <c r="M349" s="93"/>
      <c r="N349" s="93"/>
      <c r="O349" s="93"/>
      <c r="P349" s="93"/>
    </row>
    <row r="350" spans="1:16" x14ac:dyDescent="0.2">
      <c r="A350" s="93"/>
      <c r="B350" s="93"/>
      <c r="C350" s="93"/>
      <c r="D350" s="93"/>
      <c r="E350" s="93"/>
      <c r="F350" s="93"/>
      <c r="G350" s="93"/>
      <c r="H350" s="93"/>
      <c r="I350" s="93"/>
      <c r="J350" s="93"/>
      <c r="K350" s="93"/>
      <c r="L350" s="93"/>
      <c r="M350" s="93"/>
      <c r="N350" s="93"/>
      <c r="O350" s="93"/>
      <c r="P350" s="93"/>
    </row>
    <row r="351" spans="1:16" x14ac:dyDescent="0.2">
      <c r="A351" s="93"/>
      <c r="B351" s="93"/>
      <c r="C351" s="93"/>
      <c r="D351" s="93"/>
      <c r="E351" s="93"/>
      <c r="F351" s="93"/>
      <c r="G351" s="93"/>
      <c r="H351" s="93"/>
      <c r="I351" s="93"/>
      <c r="J351" s="93"/>
      <c r="K351" s="93"/>
      <c r="L351" s="93"/>
      <c r="M351" s="93"/>
      <c r="N351" s="93"/>
      <c r="O351" s="93"/>
      <c r="P351" s="93"/>
    </row>
    <row r="352" spans="1:16" x14ac:dyDescent="0.2">
      <c r="A352" s="93"/>
      <c r="B352" s="93"/>
      <c r="C352" s="93"/>
      <c r="D352" s="93"/>
      <c r="E352" s="93"/>
      <c r="F352" s="93"/>
      <c r="G352" s="93"/>
      <c r="H352" s="93"/>
      <c r="I352" s="93"/>
      <c r="J352" s="93"/>
      <c r="K352" s="93"/>
      <c r="L352" s="93"/>
      <c r="M352" s="93"/>
      <c r="N352" s="93"/>
      <c r="O352" s="93"/>
      <c r="P352" s="93"/>
    </row>
    <row r="353" spans="1:16" x14ac:dyDescent="0.2">
      <c r="A353" s="93"/>
      <c r="B353" s="93"/>
      <c r="C353" s="93"/>
      <c r="D353" s="93"/>
      <c r="E353" s="93"/>
      <c r="F353" s="93"/>
      <c r="G353" s="93"/>
      <c r="H353" s="93"/>
      <c r="I353" s="93"/>
      <c r="J353" s="93"/>
      <c r="K353" s="93"/>
      <c r="L353" s="93"/>
      <c r="M353" s="93"/>
      <c r="N353" s="93"/>
      <c r="O353" s="93"/>
      <c r="P353" s="93"/>
    </row>
    <row r="354" spans="1:16" x14ac:dyDescent="0.2">
      <c r="A354" s="93"/>
      <c r="B354" s="93"/>
      <c r="C354" s="93"/>
      <c r="D354" s="93"/>
      <c r="E354" s="93"/>
      <c r="F354" s="93"/>
      <c r="G354" s="93"/>
      <c r="H354" s="93"/>
      <c r="I354" s="93"/>
      <c r="J354" s="93"/>
      <c r="K354" s="93"/>
      <c r="L354" s="93"/>
      <c r="M354" s="93"/>
      <c r="N354" s="93"/>
      <c r="O354" s="93"/>
      <c r="P354" s="93"/>
    </row>
    <row r="355" spans="1:16" x14ac:dyDescent="0.2">
      <c r="A355" s="93"/>
      <c r="B355" s="93"/>
      <c r="C355" s="93"/>
      <c r="D355" s="93"/>
      <c r="E355" s="93"/>
      <c r="F355" s="93"/>
      <c r="G355" s="93"/>
      <c r="H355" s="93"/>
      <c r="I355" s="93"/>
      <c r="J355" s="93"/>
      <c r="K355" s="93"/>
      <c r="L355" s="93"/>
      <c r="M355" s="93"/>
      <c r="N355" s="93"/>
      <c r="O355" s="93"/>
      <c r="P355" s="93"/>
    </row>
    <row r="356" spans="1:16" x14ac:dyDescent="0.2">
      <c r="A356" s="93"/>
      <c r="B356" s="93"/>
      <c r="C356" s="93"/>
      <c r="D356" s="93"/>
      <c r="E356" s="93"/>
      <c r="F356" s="93"/>
      <c r="G356" s="93"/>
      <c r="H356" s="93"/>
      <c r="I356" s="93"/>
      <c r="J356" s="93"/>
      <c r="K356" s="93"/>
      <c r="L356" s="93"/>
      <c r="M356" s="93"/>
      <c r="N356" s="93"/>
      <c r="O356" s="93"/>
      <c r="P356" s="93"/>
    </row>
    <row r="357" spans="1:16" x14ac:dyDescent="0.2">
      <c r="A357" s="93"/>
      <c r="B357" s="93"/>
      <c r="C357" s="93"/>
      <c r="D357" s="93"/>
      <c r="E357" s="93"/>
      <c r="F357" s="93"/>
      <c r="G357" s="93"/>
      <c r="H357" s="93"/>
      <c r="I357" s="93"/>
      <c r="J357" s="93"/>
      <c r="K357" s="93"/>
      <c r="L357" s="93"/>
      <c r="M357" s="93"/>
      <c r="N357" s="93"/>
      <c r="O357" s="93"/>
      <c r="P357" s="93"/>
    </row>
    <row r="358" spans="1:16" x14ac:dyDescent="0.2">
      <c r="A358" s="93"/>
      <c r="B358" s="93"/>
      <c r="C358" s="93"/>
      <c r="D358" s="93"/>
      <c r="E358" s="93"/>
      <c r="F358" s="93"/>
      <c r="G358" s="93"/>
      <c r="H358" s="93"/>
      <c r="I358" s="93"/>
      <c r="J358" s="93"/>
      <c r="K358" s="93"/>
      <c r="L358" s="93"/>
      <c r="M358" s="93"/>
      <c r="N358" s="93"/>
      <c r="O358" s="93"/>
      <c r="P358" s="93"/>
    </row>
    <row r="359" spans="1:16" x14ac:dyDescent="0.2">
      <c r="A359" s="93"/>
      <c r="B359" s="93"/>
      <c r="C359" s="93"/>
      <c r="D359" s="93"/>
      <c r="E359" s="93"/>
      <c r="F359" s="93"/>
      <c r="G359" s="93"/>
      <c r="H359" s="93"/>
      <c r="I359" s="93"/>
      <c r="J359" s="93"/>
      <c r="K359" s="93"/>
      <c r="L359" s="93"/>
      <c r="M359" s="93"/>
      <c r="N359" s="93"/>
      <c r="O359" s="93"/>
      <c r="P359" s="93"/>
    </row>
    <row r="360" spans="1:16" x14ac:dyDescent="0.2">
      <c r="A360" s="93"/>
      <c r="B360" s="93"/>
      <c r="C360" s="93"/>
      <c r="D360" s="93"/>
      <c r="E360" s="93"/>
      <c r="F360" s="93"/>
      <c r="G360" s="93"/>
      <c r="H360" s="93"/>
      <c r="I360" s="93"/>
      <c r="J360" s="93"/>
      <c r="K360" s="93"/>
      <c r="L360" s="93"/>
      <c r="M360" s="93"/>
      <c r="N360" s="93"/>
      <c r="O360" s="93"/>
      <c r="P360" s="93"/>
    </row>
    <row r="361" spans="1:16" x14ac:dyDescent="0.2">
      <c r="A361" s="93"/>
      <c r="B361" s="93"/>
      <c r="C361" s="93"/>
      <c r="D361" s="93"/>
      <c r="E361" s="93"/>
      <c r="F361" s="93"/>
      <c r="G361" s="93"/>
      <c r="H361" s="93"/>
      <c r="I361" s="93"/>
      <c r="J361" s="93"/>
      <c r="K361" s="93"/>
      <c r="L361" s="93"/>
      <c r="M361" s="93"/>
      <c r="N361" s="93"/>
      <c r="O361" s="93"/>
      <c r="P361" s="93"/>
    </row>
    <row r="362" spans="1:16" x14ac:dyDescent="0.2">
      <c r="A362" s="93"/>
      <c r="B362" s="93"/>
      <c r="C362" s="93"/>
      <c r="D362" s="93"/>
      <c r="E362" s="93"/>
      <c r="F362" s="93"/>
      <c r="G362" s="93"/>
      <c r="H362" s="93"/>
      <c r="I362" s="93"/>
      <c r="J362" s="93"/>
      <c r="K362" s="93"/>
      <c r="L362" s="93"/>
      <c r="M362" s="93"/>
      <c r="N362" s="93"/>
      <c r="O362" s="93"/>
      <c r="P362" s="93"/>
    </row>
    <row r="363" spans="1:16" x14ac:dyDescent="0.2">
      <c r="A363" s="93"/>
      <c r="B363" s="93"/>
      <c r="C363" s="93"/>
      <c r="D363" s="93"/>
      <c r="E363" s="93"/>
      <c r="F363" s="93"/>
      <c r="G363" s="93"/>
      <c r="H363" s="93"/>
      <c r="I363" s="93"/>
      <c r="J363" s="93"/>
      <c r="K363" s="93"/>
      <c r="L363" s="93"/>
      <c r="M363" s="93"/>
      <c r="N363" s="93"/>
      <c r="O363" s="93"/>
      <c r="P363" s="93"/>
    </row>
    <row r="364" spans="1:16" x14ac:dyDescent="0.2">
      <c r="A364" s="93"/>
      <c r="B364" s="93"/>
      <c r="C364" s="93"/>
      <c r="D364" s="93"/>
      <c r="E364" s="93"/>
      <c r="F364" s="93"/>
      <c r="G364" s="93"/>
      <c r="H364" s="93"/>
      <c r="I364" s="93"/>
      <c r="J364" s="93"/>
      <c r="K364" s="93"/>
      <c r="L364" s="93"/>
      <c r="M364" s="93"/>
      <c r="N364" s="93"/>
      <c r="O364" s="93"/>
      <c r="P364" s="93"/>
    </row>
  </sheetData>
  <mergeCells count="11">
    <mergeCell ref="A7:A10"/>
    <mergeCell ref="B7:E7"/>
    <mergeCell ref="F7:G8"/>
    <mergeCell ref="H7:K7"/>
    <mergeCell ref="L7:M8"/>
    <mergeCell ref="P7:AD7"/>
    <mergeCell ref="B8:C8"/>
    <mergeCell ref="D8:E8"/>
    <mergeCell ref="H8:I8"/>
    <mergeCell ref="J8:K8"/>
    <mergeCell ref="N7:O8"/>
  </mergeCells>
  <conditionalFormatting sqref="A11:A28">
    <cfRule type="expression" dxfId="3" priority="2">
      <formula>"SUCHEN("" AA "";)=7"</formula>
    </cfRule>
  </conditionalFormatting>
  <conditionalFormatting sqref="A11:A28">
    <cfRule type="containsText" dxfId="2" priority="1" operator="containsText" text=" AA ">
      <formula>NOT(ISERROR(SEARCH(" AA ",A11)))</formula>
    </cfRule>
  </conditionalFormatting>
  <pageMargins left="0.70866141732283472" right="0.70866141732283472" top="0.78740157480314965" bottom="0.78740157480314965" header="0.31496062992125984" footer="0.31496062992125984"/>
  <pageSetup paperSize="9" fitToWidth="0" fitToHeight="0" orientation="landscape" r:id="rId1"/>
  <colBreaks count="1" manualBreakCount="1">
    <brk id="15" max="28"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BDF8D-0A87-4519-B512-352BF05C2732}">
  <sheetPr>
    <pageSetUpPr fitToPage="1"/>
  </sheetPr>
  <dimension ref="A1:U351"/>
  <sheetViews>
    <sheetView showGridLines="0" zoomScaleNormal="100" zoomScaleSheetLayoutView="130" workbookViewId="0"/>
  </sheetViews>
  <sheetFormatPr baseColWidth="10" defaultRowHeight="14.25" x14ac:dyDescent="0.2"/>
  <cols>
    <col min="1" max="1" width="28.875" style="456" customWidth="1"/>
    <col min="2" max="15" width="5.625" style="456" customWidth="1"/>
    <col min="16" max="16384" width="11" style="456"/>
  </cols>
  <sheetData>
    <row r="1" spans="1:21" ht="35.25" customHeight="1" x14ac:dyDescent="0.2">
      <c r="A1" s="256"/>
      <c r="B1" s="256"/>
      <c r="C1" s="256"/>
      <c r="D1" s="324"/>
      <c r="E1" s="274"/>
      <c r="F1" s="274"/>
      <c r="G1" s="274"/>
      <c r="H1" s="274"/>
      <c r="I1" s="292"/>
      <c r="J1" s="324"/>
      <c r="K1" s="324"/>
      <c r="L1" s="324"/>
      <c r="M1" s="324"/>
      <c r="N1" s="324"/>
      <c r="O1" s="308" t="s">
        <v>68</v>
      </c>
    </row>
    <row r="2" spans="1:21" ht="10.9" customHeight="1" x14ac:dyDescent="0.2">
      <c r="A2" s="257"/>
      <c r="B2" s="257"/>
      <c r="C2" s="257"/>
      <c r="D2" s="257"/>
      <c r="E2" s="257"/>
      <c r="F2" s="257"/>
      <c r="G2" s="257"/>
      <c r="H2" s="257"/>
      <c r="I2" s="267"/>
      <c r="J2" s="317"/>
      <c r="K2" s="317"/>
      <c r="L2" s="317"/>
      <c r="M2" s="317"/>
      <c r="N2" s="317"/>
      <c r="O2" s="317"/>
    </row>
    <row r="3" spans="1:21" ht="19.899999999999999" customHeight="1" x14ac:dyDescent="0.2">
      <c r="A3" s="276" t="s">
        <v>488</v>
      </c>
      <c r="B3" s="276"/>
      <c r="C3" s="276"/>
      <c r="D3" s="276"/>
      <c r="E3" s="276"/>
      <c r="F3" s="276"/>
      <c r="G3" s="276"/>
      <c r="H3" s="276"/>
      <c r="I3" s="276"/>
      <c r="J3" s="276"/>
      <c r="K3" s="276"/>
      <c r="L3" s="276"/>
      <c r="M3" s="276"/>
      <c r="N3" s="276"/>
      <c r="O3" s="276"/>
    </row>
    <row r="4" spans="1:21" ht="10.9" customHeight="1" x14ac:dyDescent="0.2">
      <c r="A4" s="310" t="str">
        <f>Impressum!$B$8</f>
        <v>Agentur für Arbeit Bonn</v>
      </c>
      <c r="B4" s="310"/>
      <c r="C4" s="310"/>
      <c r="D4" s="310"/>
      <c r="E4" s="310"/>
      <c r="F4" s="310"/>
      <c r="G4" s="310"/>
      <c r="H4" s="310"/>
      <c r="I4" s="310"/>
      <c r="J4" s="310"/>
      <c r="K4" s="310"/>
      <c r="L4" s="310"/>
      <c r="M4" s="310"/>
      <c r="N4" s="310"/>
      <c r="O4" s="310"/>
    </row>
    <row r="5" spans="1:21" ht="10.9" customHeight="1" x14ac:dyDescent="0.2">
      <c r="A5" s="258" t="s">
        <v>584</v>
      </c>
      <c r="B5" s="311"/>
      <c r="C5" s="265"/>
      <c r="D5" s="265"/>
      <c r="E5" s="265"/>
      <c r="F5" s="265"/>
      <c r="G5" s="265"/>
      <c r="H5" s="265"/>
      <c r="I5" s="265"/>
      <c r="J5" s="265"/>
      <c r="K5" s="265"/>
      <c r="L5" s="265"/>
      <c r="M5" s="265"/>
      <c r="N5" s="265"/>
      <c r="O5" s="269"/>
    </row>
    <row r="6" spans="1:21" ht="10.9" customHeight="1" x14ac:dyDescent="0.2">
      <c r="A6" s="332"/>
      <c r="B6" s="311"/>
      <c r="C6" s="265"/>
      <c r="D6" s="265"/>
      <c r="E6" s="265"/>
      <c r="F6" s="265"/>
      <c r="G6" s="265"/>
      <c r="H6" s="265"/>
      <c r="I6" s="265"/>
      <c r="J6" s="265"/>
      <c r="K6" s="265"/>
      <c r="L6" s="265"/>
      <c r="M6" s="265"/>
      <c r="N6" s="265"/>
      <c r="O6" s="265"/>
    </row>
    <row r="7" spans="1:21" ht="36" customHeight="1" x14ac:dyDescent="0.2">
      <c r="A7" s="653" t="s">
        <v>236</v>
      </c>
      <c r="B7" s="625" t="s">
        <v>85</v>
      </c>
      <c r="C7" s="625"/>
      <c r="D7" s="625"/>
      <c r="E7" s="625"/>
      <c r="F7" s="624" t="s">
        <v>237</v>
      </c>
      <c r="G7" s="626"/>
      <c r="H7" s="681" t="s">
        <v>238</v>
      </c>
      <c r="I7" s="682"/>
      <c r="J7" s="682"/>
      <c r="K7" s="683"/>
      <c r="L7" s="624" t="s">
        <v>275</v>
      </c>
      <c r="M7" s="626"/>
      <c r="N7" s="624" t="s">
        <v>335</v>
      </c>
      <c r="O7" s="626"/>
    </row>
    <row r="8" spans="1:21" ht="36" customHeight="1" x14ac:dyDescent="0.2">
      <c r="A8" s="654"/>
      <c r="B8" s="624" t="s">
        <v>1</v>
      </c>
      <c r="C8" s="625"/>
      <c r="D8" s="624" t="s">
        <v>16</v>
      </c>
      <c r="E8" s="626"/>
      <c r="F8" s="676"/>
      <c r="G8" s="680"/>
      <c r="H8" s="634" t="s">
        <v>1</v>
      </c>
      <c r="I8" s="641"/>
      <c r="J8" s="634" t="s">
        <v>86</v>
      </c>
      <c r="K8" s="641"/>
      <c r="L8" s="634"/>
      <c r="M8" s="641"/>
      <c r="N8" s="634"/>
      <c r="O8" s="641"/>
    </row>
    <row r="9" spans="1:21" ht="32.25" customHeight="1" x14ac:dyDescent="0.2">
      <c r="A9" s="654"/>
      <c r="B9" s="540" t="s">
        <v>6</v>
      </c>
      <c r="C9" s="540" t="s">
        <v>280</v>
      </c>
      <c r="D9" s="540" t="s">
        <v>6</v>
      </c>
      <c r="E9" s="540" t="s">
        <v>280</v>
      </c>
      <c r="F9" s="540" t="s">
        <v>6</v>
      </c>
      <c r="G9" s="540" t="s">
        <v>280</v>
      </c>
      <c r="H9" s="540" t="s">
        <v>6</v>
      </c>
      <c r="I9" s="540" t="s">
        <v>280</v>
      </c>
      <c r="J9" s="540" t="s">
        <v>6</v>
      </c>
      <c r="K9" s="539" t="s">
        <v>280</v>
      </c>
      <c r="L9" s="95" t="s">
        <v>6</v>
      </c>
      <c r="M9" s="198" t="s">
        <v>281</v>
      </c>
      <c r="N9" s="95" t="s">
        <v>6</v>
      </c>
      <c r="O9" s="198" t="s">
        <v>281</v>
      </c>
      <c r="P9" s="541"/>
      <c r="Q9" s="541"/>
      <c r="R9" s="541"/>
      <c r="S9" s="541"/>
      <c r="T9" s="541"/>
    </row>
    <row r="10" spans="1:21" ht="10.9" customHeight="1" x14ac:dyDescent="0.2">
      <c r="A10" s="655"/>
      <c r="B10" s="211">
        <v>1</v>
      </c>
      <c r="C10" s="211">
        <v>2</v>
      </c>
      <c r="D10" s="211">
        <v>3</v>
      </c>
      <c r="E10" s="211">
        <v>4</v>
      </c>
      <c r="F10" s="211">
        <v>5</v>
      </c>
      <c r="G10" s="211">
        <v>6</v>
      </c>
      <c r="H10" s="211">
        <v>7</v>
      </c>
      <c r="I10" s="211">
        <v>8</v>
      </c>
      <c r="J10" s="211">
        <v>9</v>
      </c>
      <c r="K10" s="211">
        <v>10</v>
      </c>
      <c r="L10" s="211">
        <v>11</v>
      </c>
      <c r="M10" s="211">
        <v>12</v>
      </c>
      <c r="N10" s="211">
        <v>13</v>
      </c>
      <c r="O10" s="211">
        <v>14</v>
      </c>
    </row>
    <row r="11" spans="1:21" ht="14.25" customHeight="1" x14ac:dyDescent="0.2">
      <c r="A11" s="455" t="str">
        <f>'Steuerung Klapplisten'!A80</f>
        <v>AA Bonn</v>
      </c>
      <c r="B11" s="453">
        <f ca="1">IFERROR(OFFSET(roh_1!C1,0, 0*'Steuerung Klapplisten'!D3),"")</f>
        <v>3151</v>
      </c>
      <c r="C11" s="454">
        <f ca="1">IFERROR(((OFFSET(roh_1!C1,0, 0*'Steuerung Klapplisten'!D3)-OFFSET(roh_1!B1,0, 0*'Steuerung Klapplisten'!D3))/OFFSET(roh_1!B1,0, 0*'Steuerung Klapplisten'!D3)*100),"x")</f>
        <v>-6.4429928741092644</v>
      </c>
      <c r="D11" s="452">
        <f ca="1">IFERROR(OFFSET(roh_1!C3,0, 0*'Steuerung Klapplisten'!D3),"")</f>
        <v>1961</v>
      </c>
      <c r="E11" s="450">
        <f ca="1">IFERROR(((OFFSET(roh_1!C3,0, 0*'Steuerung Klapplisten'!D3)-OFFSET(roh_1!B3,0, 0*'Steuerung Klapplisten'!D3))/OFFSET(roh_1!B3,0, 0*'Steuerung Klapplisten'!D3)*100),"x")</f>
        <v>-8.3216456287985032</v>
      </c>
      <c r="F11" s="453">
        <f ca="1">IFERROR(OFFSET(roh_1!C9,0, 0*'Steuerung Klapplisten'!D3),"")</f>
        <v>3128</v>
      </c>
      <c r="G11" s="454">
        <f ca="1">IFERROR(((OFFSET(roh_1!C9,0, 0*'Steuerung Klapplisten'!D3)-OFFSET(roh_1!B9,0, 0*'Steuerung Klapplisten'!D3))/OFFSET(roh_1!B9,0, 0*'Steuerung Klapplisten'!D3)*100),"x")</f>
        <v>-9.7779059705797522</v>
      </c>
      <c r="H11" s="453">
        <f ca="1">IFERROR(OFFSET(roh_1!C10,0, 0*'Steuerung Klapplisten'!D3),"")</f>
        <v>3100</v>
      </c>
      <c r="I11" s="454">
        <f ca="1">IFERROR(((OFFSET(roh_1!C10,0, 0*'Steuerung Klapplisten'!D3)-OFFSET(roh_1!B10,0, 0*'Steuerung Klapplisten'!D3))/OFFSET(roh_1!B10,0, 0*'Steuerung Klapplisten'!D3)*100),"x")</f>
        <v>-9.9360836722835568</v>
      </c>
      <c r="J11" s="452">
        <f ca="1">IFERROR(OFFSET(roh_1!C12,0, 0*'Steuerung Klapplisten'!D3),"")</f>
        <v>2161</v>
      </c>
      <c r="K11" s="450">
        <f ca="1">IFERROR(((OFFSET(roh_1!C12,0, 0*'Steuerung Klapplisten'!D3)-OFFSET(roh_1!B12,0, 0*'Steuerung Klapplisten'!D3))/OFFSET(roh_1!B12,0, 0*'Steuerung Klapplisten'!D3)*100),"x")</f>
        <v>-10.88659793814433</v>
      </c>
      <c r="L11" s="453">
        <f ca="1">IFERROR(B11/H11*100,"x")</f>
        <v>101.64516129032258</v>
      </c>
      <c r="M11" s="192">
        <f ca="1">IFERROR(L11-(OFFSET(roh_1!B1,0, 0*'Steuerung Klapplisten'!D3)/OFFSET(roh_1!B10,0, 0*'Steuerung Klapplisten'!D3)*100),"x")</f>
        <v>3.7950741316938661</v>
      </c>
      <c r="N11" s="452">
        <f ca="1">IFERROR(D11/J11*100,"x")</f>
        <v>90.745025451180013</v>
      </c>
      <c r="O11" s="192">
        <f ca="1">IFERROR(N11-(OFFSET(roh_1!B3,0, 0*'Steuerung Klapplisten'!D3)/OFFSET(roh_1!B12,0, 0*'Steuerung Klapplisten'!D3)*100),"x")</f>
        <v>2.538839884169704</v>
      </c>
      <c r="R11" s="449"/>
    </row>
    <row r="12" spans="1:21" s="148" customFormat="1" ht="14.25" customHeight="1" x14ac:dyDescent="0.2">
      <c r="A12" s="542" t="str">
        <f>IFERROR('Steuerung Klapplisten'!A81,"")</f>
        <v>GSt Bonn</v>
      </c>
      <c r="B12" s="100">
        <f ca="1">IFERROR(OFFSET(roh_1!C1,0, 1*'Steuerung Klapplisten'!D3),"")</f>
        <v>1295</v>
      </c>
      <c r="C12" s="451">
        <f ca="1">IFERROR(((OFFSET(roh_1!C1,0, 1*'Steuerung Klapplisten'!D3)-OFFSET(roh_1!B1,0, 1*'Steuerung Klapplisten'!D3))/OFFSET(roh_1!B1,0, 1*'Steuerung Klapplisten'!D3)*100),"x")</f>
        <v>-8.3510261854210892</v>
      </c>
      <c r="D12" s="101">
        <f ca="1">IFERROR(OFFSET(roh_1!C3,0, 1*'Steuerung Klapplisten'!D3),"")</f>
        <v>869</v>
      </c>
      <c r="E12" s="102">
        <f ca="1">IFERROR(((OFFSET(roh_1!C3,0, 1*'Steuerung Klapplisten'!D3)-OFFSET(roh_1!B3,0, 1*'Steuerung Klapplisten'!D3))/OFFSET(roh_1!B3,0, 1*'Steuerung Klapplisten'!D3)*100),"x")</f>
        <v>-5.3376906318082789</v>
      </c>
      <c r="F12" s="100">
        <f ca="1">IFERROR(OFFSET(roh_1!C9,0, 1*'Steuerung Klapplisten'!D3),"")</f>
        <v>1883</v>
      </c>
      <c r="G12" s="451">
        <f ca="1">IFERROR(((OFFSET(roh_1!C9,0, 1*'Steuerung Klapplisten'!D3)-OFFSET(roh_1!B9,0, 1*'Steuerung Klapplisten'!D3))/OFFSET(roh_1!B9,0, 1*'Steuerung Klapplisten'!D3)*100),"x")</f>
        <v>-8.5922330097087389</v>
      </c>
      <c r="H12" s="100">
        <f ca="1">IFERROR(OFFSET(roh_1!C10,0, 1*'Steuerung Klapplisten'!D3),"")</f>
        <v>1874</v>
      </c>
      <c r="I12" s="451">
        <f ca="1">IFERROR(((OFFSET(roh_1!C10,0, 1*'Steuerung Klapplisten'!D3)-OFFSET(roh_1!B10,0, 1*'Steuerung Klapplisten'!D3))/OFFSET(roh_1!B10,0, 1*'Steuerung Klapplisten'!D3)*100),"x")</f>
        <v>-8.49609375</v>
      </c>
      <c r="J12" s="101">
        <f ca="1">IFERROR(OFFSET(roh_1!C12,0, 1*'Steuerung Klapplisten'!D3),"")</f>
        <v>1259</v>
      </c>
      <c r="K12" s="102">
        <f ca="1">IFERROR(((OFFSET(roh_1!C12,0, 1*'Steuerung Klapplisten'!D3)-OFFSET(roh_1!B12,0, 1*'Steuerung Klapplisten'!D3))/OFFSET(roh_1!B12,0, 1*'Steuerung Klapplisten'!D3)*100),"x")</f>
        <v>-9.8137535816618904</v>
      </c>
      <c r="L12" s="100">
        <f t="shared" ref="L12:L15" ca="1" si="0">IFERROR(B12/H12*100,"x")</f>
        <v>69.103521878335116</v>
      </c>
      <c r="M12" s="176">
        <f ca="1">IFERROR(L12-(OFFSET(roh_1!B1,0, 1*'Steuerung Klapplisten'!D3)/OFFSET(roh_1!B10,0, 1*'Steuerung Klapplisten'!D3)*100),"x")</f>
        <v>0.1093812533351155</v>
      </c>
      <c r="N12" s="101">
        <f t="shared" ref="N12:N15" ca="1" si="1">IFERROR(D12/J12*100,"x")</f>
        <v>69.023034154090539</v>
      </c>
      <c r="O12" s="176">
        <f ca="1">IFERROR(N12-(OFFSET(roh_1!B3,0, 1*'Steuerung Klapplisten'!D3)/OFFSET(roh_1!B12,0, 1*'Steuerung Klapplisten'!D3)*100),"x")</f>
        <v>3.2637218331736335</v>
      </c>
      <c r="P12" s="449"/>
      <c r="Q12" s="456"/>
      <c r="R12" s="449"/>
      <c r="S12" s="449"/>
      <c r="T12" s="449"/>
      <c r="U12" s="449"/>
    </row>
    <row r="13" spans="1:21" s="148" customFormat="1" ht="14.25" customHeight="1" x14ac:dyDescent="0.2">
      <c r="A13" s="542" t="str">
        <f>IFERROR('Steuerung Klapplisten'!A82,"")</f>
        <v>GSt Eitorf</v>
      </c>
      <c r="B13" s="100">
        <f ca="1">IFERROR(OFFSET(roh_1!C1,0, 2*'Steuerung Klapplisten'!D3),"")</f>
        <v>192</v>
      </c>
      <c r="C13" s="451">
        <f ca="1">IFERROR(((OFFSET(roh_1!C1,0, 2*'Steuerung Klapplisten'!D3)-OFFSET(roh_1!B1,0, 2*'Steuerung Klapplisten'!D3))/OFFSET(roh_1!B1,0, 2*'Steuerung Klapplisten'!D3)*100),"x")</f>
        <v>2.1276595744680851</v>
      </c>
      <c r="D13" s="101">
        <f ca="1">IFERROR(OFFSET(roh_1!C3,0, 2*'Steuerung Klapplisten'!D3),"")</f>
        <v>94</v>
      </c>
      <c r="E13" s="102">
        <f ca="1">IFERROR(((OFFSET(roh_1!C3,0, 2*'Steuerung Klapplisten'!D3)-OFFSET(roh_1!B3,0, 2*'Steuerung Klapplisten'!D3))/OFFSET(roh_1!B3,0, 2*'Steuerung Klapplisten'!D3)*100),"x")</f>
        <v>-20.33898305084746</v>
      </c>
      <c r="F13" s="100">
        <f ca="1">IFERROR(OFFSET(roh_1!C9,0, 2*'Steuerung Klapplisten'!D3),"")</f>
        <v>83</v>
      </c>
      <c r="G13" s="451">
        <f ca="1">IFERROR(((OFFSET(roh_1!C9,0, 2*'Steuerung Klapplisten'!D3)-OFFSET(roh_1!B9,0, 2*'Steuerung Klapplisten'!D3))/OFFSET(roh_1!B9,0, 2*'Steuerung Klapplisten'!D3)*100),"x")</f>
        <v>-16.161616161616163</v>
      </c>
      <c r="H13" s="100">
        <f ca="1">IFERROR(OFFSET(roh_1!C10,0, 2*'Steuerung Klapplisten'!D3),"")</f>
        <v>83</v>
      </c>
      <c r="I13" s="451">
        <f ca="1">IFERROR(((OFFSET(roh_1!C10,0, 2*'Steuerung Klapplisten'!D3)-OFFSET(roh_1!B10,0, 2*'Steuerung Klapplisten'!D3))/OFFSET(roh_1!B10,0, 2*'Steuerung Klapplisten'!D3)*100),"x")</f>
        <v>-16.161616161616163</v>
      </c>
      <c r="J13" s="101">
        <f ca="1">IFERROR(OFFSET(roh_1!C12,0, 2*'Steuerung Klapplisten'!D3),"")</f>
        <v>66</v>
      </c>
      <c r="K13" s="102">
        <f ca="1">IFERROR(((OFFSET(roh_1!C12,0, 2*'Steuerung Klapplisten'!D3)-OFFSET(roh_1!B12,0, 2*'Steuerung Klapplisten'!D3))/OFFSET(roh_1!B12,0, 2*'Steuerung Klapplisten'!D3)*100),"x")</f>
        <v>-26.666666666666668</v>
      </c>
      <c r="L13" s="100">
        <f t="shared" ca="1" si="0"/>
        <v>231.32530120481925</v>
      </c>
      <c r="M13" s="176">
        <f ca="1">IFERROR(L13-(OFFSET(roh_1!B1,0, 2*'Steuerung Klapplisten'!D3)/OFFSET(roh_1!B10,0, 2*'Steuerung Klapplisten'!D3)*100),"x")</f>
        <v>41.426311305829358</v>
      </c>
      <c r="N13" s="101">
        <f t="shared" ca="1" si="1"/>
        <v>142.42424242424244</v>
      </c>
      <c r="O13" s="176">
        <f ca="1">IFERROR(N13-(OFFSET(roh_1!B3,0, 2*'Steuerung Klapplisten'!D3)/OFFSET(roh_1!B12,0, 2*'Steuerung Klapplisten'!D3)*100),"x")</f>
        <v>11.313131313131322</v>
      </c>
      <c r="P13" s="449"/>
      <c r="Q13" s="456"/>
      <c r="R13" s="449"/>
      <c r="S13" s="449"/>
      <c r="T13" s="449"/>
      <c r="U13" s="449"/>
    </row>
    <row r="14" spans="1:21" ht="14.25" customHeight="1" x14ac:dyDescent="0.2">
      <c r="A14" s="542" t="str">
        <f>IFERROR('Steuerung Klapplisten'!A83,"")</f>
        <v>GSt Königswinter</v>
      </c>
      <c r="B14" s="100">
        <f ca="1">IFERROR(OFFSET(roh_1!C1,0, 3*'Steuerung Klapplisten'!D3),"")</f>
        <v>237</v>
      </c>
      <c r="C14" s="451">
        <f ca="1">IFERROR(((OFFSET(roh_1!C1,0, 3*'Steuerung Klapplisten'!D3)-OFFSET(roh_1!B1,0, 3*'Steuerung Klapplisten'!D3))/OFFSET(roh_1!B1,0, 3*'Steuerung Klapplisten'!D3)*100),"x")</f>
        <v>-9.8859315589353614</v>
      </c>
      <c r="D14" s="101">
        <f ca="1">IFERROR(OFFSET(roh_1!C3,0, 3*'Steuerung Klapplisten'!D3),"")</f>
        <v>142</v>
      </c>
      <c r="E14" s="102">
        <f ca="1">IFERROR(((OFFSET(roh_1!C3,0, 3*'Steuerung Klapplisten'!D3)-OFFSET(roh_1!B3,0, 3*'Steuerung Klapplisten'!D3))/OFFSET(roh_1!B3,0, 3*'Steuerung Klapplisten'!D3)*100),"x")</f>
        <v>-16.959064327485379</v>
      </c>
      <c r="F14" s="100">
        <f ca="1">IFERROR(OFFSET(roh_1!C9,0, 3*'Steuerung Klapplisten'!D3),"")</f>
        <v>171</v>
      </c>
      <c r="G14" s="451">
        <f ca="1">IFERROR(((OFFSET(roh_1!C9,0, 3*'Steuerung Klapplisten'!D3)-OFFSET(roh_1!B9,0, 3*'Steuerung Klapplisten'!D3))/OFFSET(roh_1!B9,0, 3*'Steuerung Klapplisten'!D3)*100),"x")</f>
        <v>-16.585365853658537</v>
      </c>
      <c r="H14" s="100">
        <f ca="1">IFERROR(OFFSET(roh_1!C10,0, 3*'Steuerung Klapplisten'!D3),"")</f>
        <v>171</v>
      </c>
      <c r="I14" s="451">
        <f ca="1">IFERROR(((OFFSET(roh_1!C10,0, 3*'Steuerung Klapplisten'!D3)-OFFSET(roh_1!B10,0, 3*'Steuerung Klapplisten'!D3))/OFFSET(roh_1!B10,0, 3*'Steuerung Klapplisten'!D3)*100),"x")</f>
        <v>-16.585365853658537</v>
      </c>
      <c r="J14" s="101">
        <f ca="1">IFERROR(OFFSET(roh_1!C12,0, 3*'Steuerung Klapplisten'!D3),"")</f>
        <v>148</v>
      </c>
      <c r="K14" s="102">
        <f ca="1">IFERROR(((OFFSET(roh_1!C12,0, 3*'Steuerung Klapplisten'!D3)-OFFSET(roh_1!B12,0, 3*'Steuerung Klapplisten'!D3))/OFFSET(roh_1!B12,0, 3*'Steuerung Klapplisten'!D3)*100),"x")</f>
        <v>-9.2024539877300615</v>
      </c>
      <c r="L14" s="100">
        <f t="shared" ca="1" si="0"/>
        <v>138.59649122807019</v>
      </c>
      <c r="M14" s="176">
        <f ca="1">IFERROR(L14-(OFFSET(roh_1!B1,0, 3*'Steuerung Klapplisten'!D3)/OFFSET(roh_1!B10,0, 3*'Steuerung Klapplisten'!D3)*100),"x")</f>
        <v>10.303808301240934</v>
      </c>
      <c r="N14" s="101">
        <f t="shared" ca="1" si="1"/>
        <v>95.945945945945937</v>
      </c>
      <c r="O14" s="176">
        <f ca="1">IFERROR(N14-(OFFSET(roh_1!B3,0, 3*'Steuerung Klapplisten'!D3)/OFFSET(roh_1!B12,0, 3*'Steuerung Klapplisten'!D3)*100),"x")</f>
        <v>-8.9620295141767627</v>
      </c>
      <c r="R14" s="449"/>
    </row>
    <row r="15" spans="1:21" ht="14.25" customHeight="1" x14ac:dyDescent="0.2">
      <c r="A15" s="542" t="str">
        <f>IFERROR('Steuerung Klapplisten'!A84,"")</f>
        <v>GSt Siegburg</v>
      </c>
      <c r="B15" s="100">
        <f ca="1">IFERROR(OFFSET(roh_1!C1,0, 4*'Steuerung Klapplisten'!D3),"")</f>
        <v>1427</v>
      </c>
      <c r="C15" s="451">
        <f ca="1">IFERROR(((OFFSET(roh_1!C1,0, 4*'Steuerung Klapplisten'!D3)-OFFSET(roh_1!B1,0, 4*'Steuerung Klapplisten'!D3))/OFFSET(roh_1!B1,0, 4*'Steuerung Klapplisten'!D3)*100),"x")</f>
        <v>-5.1196808510638299</v>
      </c>
      <c r="D15" s="101">
        <f ca="1">IFERROR(OFFSET(roh_1!C3,0, 4*'Steuerung Klapplisten'!D3),"")</f>
        <v>856</v>
      </c>
      <c r="E15" s="102">
        <f ca="1">IFERROR(((OFFSET(roh_1!C3,0, 4*'Steuerung Klapplisten'!D3)-OFFSET(roh_1!B3,0, 4*'Steuerung Klapplisten'!D3))/OFFSET(roh_1!B3,0, 4*'Steuerung Klapplisten'!D3)*100),"x")</f>
        <v>-8.1545064377682408</v>
      </c>
      <c r="F15" s="100">
        <f ca="1">IFERROR(OFFSET(roh_1!C9,0, 4*'Steuerung Klapplisten'!D3),"")</f>
        <v>991</v>
      </c>
      <c r="G15" s="451">
        <f ca="1">IFERROR(((OFFSET(roh_1!C9,0, 4*'Steuerung Klapplisten'!D3)-OFFSET(roh_1!B9,0, 4*'Steuerung Klapplisten'!D3))/OFFSET(roh_1!B9,0, 4*'Steuerung Klapplisten'!D3)*100),"x")</f>
        <v>-10.154125113327289</v>
      </c>
      <c r="H15" s="100">
        <f ca="1">IFERROR(OFFSET(roh_1!C10,0, 4*'Steuerung Klapplisten'!D3),"")</f>
        <v>972</v>
      </c>
      <c r="I15" s="451">
        <f ca="1">IFERROR(((OFFSET(roh_1!C10,0, 4*'Steuerung Klapplisten'!D3)-OFFSET(roh_1!B10,0, 4*'Steuerung Klapplisten'!D3))/OFFSET(roh_1!B10,0, 4*'Steuerung Klapplisten'!D3)*100),"x")</f>
        <v>-10.825688073394495</v>
      </c>
      <c r="J15" s="101">
        <f ca="1">IFERROR(OFFSET(roh_1!C12,0, 4*'Steuerung Klapplisten'!D3),"")</f>
        <v>688</v>
      </c>
      <c r="K15" s="102">
        <f ca="1">IFERROR(((OFFSET(roh_1!C12,0, 4*'Steuerung Klapplisten'!D3)-OFFSET(roh_1!B12,0, 4*'Steuerung Klapplisten'!D3))/OFFSET(roh_1!B12,0, 4*'Steuerung Klapplisten'!D3)*100),"x")</f>
        <v>-11.340206185567011</v>
      </c>
      <c r="L15" s="100">
        <f t="shared" ca="1" si="0"/>
        <v>146.81069958847738</v>
      </c>
      <c r="M15" s="176">
        <f ca="1">IFERROR(L15-(OFFSET(roh_1!B1,0, 4*'Steuerung Klapplisten'!D3)/OFFSET(roh_1!B10,0, 4*'Steuerung Klapplisten'!D3)*100),"x")</f>
        <v>8.8290482123305765</v>
      </c>
      <c r="N15" s="101">
        <f t="shared" ca="1" si="1"/>
        <v>124.41860465116279</v>
      </c>
      <c r="O15" s="176">
        <f ca="1">IFERROR(N15-(OFFSET(roh_1!B3,0, 4*'Steuerung Klapplisten'!D3)/OFFSET(roh_1!B12,0, 4*'Steuerung Klapplisten'!D3)*100),"x")</f>
        <v>4.3155118676576478</v>
      </c>
      <c r="R15" s="449"/>
    </row>
    <row r="16" spans="1:21" x14ac:dyDescent="0.2">
      <c r="A16" s="679" t="s">
        <v>10</v>
      </c>
      <c r="B16" s="679"/>
      <c r="C16" s="679"/>
      <c r="D16" s="679"/>
      <c r="E16" s="679"/>
      <c r="F16" s="679"/>
      <c r="G16" s="679"/>
      <c r="H16" s="679"/>
      <c r="I16" s="679"/>
      <c r="J16" s="679"/>
      <c r="K16" s="679"/>
      <c r="L16" s="679"/>
      <c r="M16" s="679"/>
      <c r="N16" s="679"/>
      <c r="O16" s="679"/>
    </row>
    <row r="17" spans="1:15" ht="31.5" customHeight="1" x14ac:dyDescent="0.2">
      <c r="A17" s="620" t="s">
        <v>514</v>
      </c>
      <c r="B17" s="620"/>
      <c r="C17" s="620"/>
      <c r="D17" s="620"/>
      <c r="E17" s="620"/>
      <c r="F17" s="620"/>
      <c r="G17" s="620"/>
      <c r="H17" s="620"/>
      <c r="I17" s="620"/>
      <c r="J17" s="620"/>
      <c r="K17" s="620"/>
      <c r="L17" s="620"/>
      <c r="M17" s="620"/>
      <c r="N17" s="620"/>
      <c r="O17" s="620"/>
    </row>
    <row r="18" spans="1:15" ht="10.5" customHeight="1" x14ac:dyDescent="0.2">
      <c r="A18" s="1"/>
    </row>
    <row r="19" spans="1:15" x14ac:dyDescent="0.2">
      <c r="A19" s="93"/>
      <c r="B19" s="93"/>
      <c r="C19" s="93"/>
      <c r="D19" s="93"/>
      <c r="E19" s="93"/>
      <c r="F19" s="93"/>
      <c r="G19" s="93"/>
      <c r="H19" s="93"/>
      <c r="I19" s="93"/>
      <c r="J19" s="93"/>
      <c r="K19" s="93"/>
      <c r="L19" s="93"/>
      <c r="M19" s="93"/>
      <c r="N19" s="93"/>
      <c r="O19" s="93"/>
    </row>
    <row r="20" spans="1:15" x14ac:dyDescent="0.2">
      <c r="A20" s="93"/>
      <c r="B20" s="93"/>
      <c r="C20" s="93"/>
      <c r="D20" s="93"/>
      <c r="E20" s="93"/>
      <c r="F20" s="93"/>
      <c r="G20" s="93"/>
      <c r="H20" s="93"/>
      <c r="I20" s="93"/>
      <c r="J20" s="93"/>
      <c r="K20" s="93"/>
      <c r="L20" s="93"/>
      <c r="M20" s="93"/>
      <c r="N20" s="93"/>
      <c r="O20" s="93"/>
    </row>
    <row r="21" spans="1:15" x14ac:dyDescent="0.2">
      <c r="A21" s="93"/>
      <c r="B21" s="93"/>
      <c r="C21" s="93"/>
      <c r="D21" s="93"/>
      <c r="E21" s="93"/>
      <c r="F21" s="93"/>
      <c r="G21" s="93"/>
      <c r="H21" s="93"/>
      <c r="I21" s="93"/>
      <c r="J21" s="93"/>
      <c r="K21" s="93"/>
      <c r="L21" s="93"/>
      <c r="M21" s="93"/>
      <c r="N21" s="93"/>
      <c r="O21" s="93"/>
    </row>
    <row r="22" spans="1:15" x14ac:dyDescent="0.2">
      <c r="A22" s="93"/>
      <c r="B22" s="93"/>
      <c r="C22" s="93"/>
      <c r="D22" s="93"/>
      <c r="E22" s="93"/>
      <c r="F22" s="93"/>
      <c r="G22" s="93"/>
      <c r="H22" s="93"/>
      <c r="I22" s="93"/>
      <c r="J22" s="93"/>
      <c r="K22" s="93"/>
      <c r="L22" s="93"/>
      <c r="M22" s="93"/>
      <c r="N22" s="93"/>
      <c r="O22" s="93"/>
    </row>
    <row r="23" spans="1:15" x14ac:dyDescent="0.2">
      <c r="A23" s="93"/>
      <c r="B23" s="93"/>
      <c r="C23" s="93"/>
      <c r="D23" s="93"/>
      <c r="E23" s="93"/>
      <c r="F23" s="93"/>
      <c r="G23" s="93"/>
      <c r="H23" s="93"/>
      <c r="I23" s="93"/>
      <c r="J23" s="93"/>
      <c r="K23" s="93"/>
      <c r="L23" s="93"/>
      <c r="M23" s="93"/>
      <c r="N23" s="93"/>
      <c r="O23" s="93"/>
    </row>
    <row r="24" spans="1:15" x14ac:dyDescent="0.2">
      <c r="A24" s="93"/>
      <c r="B24" s="93"/>
      <c r="C24" s="93"/>
      <c r="D24" s="93"/>
      <c r="E24" s="93"/>
      <c r="F24" s="93"/>
      <c r="G24" s="93"/>
      <c r="H24" s="93"/>
      <c r="I24" s="93"/>
      <c r="J24" s="93"/>
      <c r="K24" s="93"/>
      <c r="L24" s="93"/>
      <c r="M24" s="93"/>
      <c r="N24" s="93"/>
      <c r="O24" s="93"/>
    </row>
    <row r="25" spans="1:15" x14ac:dyDescent="0.2">
      <c r="A25" s="93"/>
      <c r="B25" s="93"/>
      <c r="C25" s="93"/>
      <c r="D25" s="93"/>
      <c r="E25" s="93"/>
      <c r="F25" s="93"/>
      <c r="G25" s="93"/>
      <c r="H25" s="93"/>
      <c r="I25" s="93"/>
      <c r="J25" s="93"/>
      <c r="K25" s="93"/>
      <c r="L25" s="93"/>
      <c r="M25" s="93"/>
      <c r="N25" s="93"/>
      <c r="O25" s="93"/>
    </row>
    <row r="26" spans="1:15" x14ac:dyDescent="0.2">
      <c r="A26" s="93"/>
      <c r="B26" s="93"/>
      <c r="C26" s="93"/>
      <c r="D26" s="93"/>
      <c r="E26" s="93"/>
      <c r="F26" s="93"/>
      <c r="G26" s="93"/>
      <c r="H26" s="93"/>
      <c r="I26" s="93"/>
      <c r="J26" s="93"/>
      <c r="K26" s="93"/>
      <c r="L26" s="93"/>
      <c r="M26" s="93"/>
      <c r="N26" s="93"/>
      <c r="O26" s="93"/>
    </row>
    <row r="27" spans="1:15" x14ac:dyDescent="0.2">
      <c r="A27" s="93"/>
      <c r="B27" s="93"/>
      <c r="C27" s="93"/>
      <c r="D27" s="93"/>
      <c r="E27" s="93"/>
      <c r="F27" s="93"/>
      <c r="G27" s="93"/>
      <c r="H27" s="93"/>
      <c r="I27" s="93"/>
      <c r="J27" s="93"/>
      <c r="K27" s="93"/>
      <c r="L27" s="93"/>
      <c r="M27" s="93"/>
      <c r="N27" s="93"/>
      <c r="O27" s="93"/>
    </row>
    <row r="28" spans="1:15" x14ac:dyDescent="0.2">
      <c r="A28" s="93"/>
      <c r="B28" s="93"/>
      <c r="C28" s="93"/>
      <c r="D28" s="93"/>
      <c r="E28" s="93"/>
      <c r="F28" s="93"/>
      <c r="G28" s="93"/>
      <c r="H28" s="93"/>
      <c r="I28" s="93"/>
      <c r="J28" s="93"/>
      <c r="K28" s="93"/>
      <c r="L28" s="93"/>
      <c r="M28" s="93"/>
      <c r="N28" s="93"/>
      <c r="O28" s="93"/>
    </row>
    <row r="29" spans="1:15" x14ac:dyDescent="0.2">
      <c r="A29" s="93"/>
      <c r="B29" s="93"/>
      <c r="C29" s="93"/>
      <c r="D29" s="93"/>
      <c r="E29" s="93"/>
      <c r="F29" s="93"/>
      <c r="G29" s="93"/>
      <c r="H29" s="93"/>
      <c r="I29" s="93"/>
      <c r="J29" s="93"/>
      <c r="K29" s="93"/>
      <c r="L29" s="93"/>
      <c r="M29" s="93"/>
      <c r="N29" s="93"/>
      <c r="O29" s="93"/>
    </row>
    <row r="30" spans="1:15" x14ac:dyDescent="0.2">
      <c r="A30" s="93"/>
      <c r="B30" s="93"/>
      <c r="C30" s="93"/>
      <c r="D30" s="93"/>
      <c r="E30" s="93"/>
      <c r="F30" s="93"/>
      <c r="G30" s="93"/>
      <c r="H30" s="93"/>
      <c r="I30" s="93"/>
      <c r="J30" s="93"/>
      <c r="K30" s="93"/>
      <c r="L30" s="93"/>
      <c r="M30" s="93"/>
      <c r="N30" s="93"/>
      <c r="O30" s="93"/>
    </row>
    <row r="31" spans="1:15" x14ac:dyDescent="0.2">
      <c r="A31" s="93"/>
      <c r="B31" s="93"/>
      <c r="C31" s="93"/>
      <c r="D31" s="93"/>
      <c r="E31" s="93"/>
      <c r="F31" s="93"/>
      <c r="G31" s="93"/>
      <c r="H31" s="93"/>
      <c r="I31" s="93"/>
      <c r="J31" s="93"/>
      <c r="K31" s="93"/>
      <c r="L31" s="93"/>
      <c r="M31" s="93"/>
      <c r="N31" s="93"/>
      <c r="O31" s="93"/>
    </row>
    <row r="32" spans="1:15" x14ac:dyDescent="0.2">
      <c r="A32" s="93"/>
      <c r="B32" s="93"/>
      <c r="C32" s="93"/>
      <c r="D32" s="93"/>
      <c r="E32" s="93"/>
      <c r="F32" s="93"/>
      <c r="G32" s="93"/>
      <c r="H32" s="93"/>
      <c r="I32" s="93"/>
      <c r="J32" s="93"/>
      <c r="K32" s="93"/>
      <c r="L32" s="93"/>
      <c r="M32" s="93"/>
      <c r="N32" s="93"/>
      <c r="O32" s="93"/>
    </row>
    <row r="33" spans="1:15" x14ac:dyDescent="0.2">
      <c r="A33" s="93"/>
      <c r="B33" s="93"/>
      <c r="C33" s="93"/>
      <c r="D33" s="93"/>
      <c r="E33" s="93"/>
      <c r="F33" s="93"/>
      <c r="G33" s="93"/>
      <c r="H33" s="93"/>
      <c r="I33" s="93"/>
      <c r="J33" s="93"/>
      <c r="K33" s="93"/>
      <c r="L33" s="93"/>
      <c r="M33" s="93"/>
      <c r="N33" s="93"/>
      <c r="O33" s="93"/>
    </row>
    <row r="34" spans="1:15" x14ac:dyDescent="0.2">
      <c r="A34" s="93"/>
      <c r="B34" s="93"/>
      <c r="C34" s="93"/>
      <c r="D34" s="93"/>
      <c r="E34" s="93"/>
      <c r="F34" s="93"/>
      <c r="G34" s="93"/>
      <c r="H34" s="93"/>
      <c r="I34" s="93"/>
      <c r="J34" s="93"/>
      <c r="K34" s="93"/>
      <c r="L34" s="93"/>
      <c r="M34" s="93"/>
      <c r="N34" s="93"/>
      <c r="O34" s="93"/>
    </row>
    <row r="35" spans="1:15" x14ac:dyDescent="0.2">
      <c r="A35" s="93"/>
      <c r="B35" s="93"/>
      <c r="C35" s="93"/>
      <c r="D35" s="93"/>
      <c r="E35" s="93"/>
      <c r="F35" s="93"/>
      <c r="G35" s="93"/>
      <c r="H35" s="93"/>
      <c r="I35" s="93"/>
      <c r="J35" s="93"/>
      <c r="K35" s="93"/>
      <c r="L35" s="93"/>
      <c r="M35" s="93"/>
      <c r="N35" s="93"/>
      <c r="O35" s="93"/>
    </row>
    <row r="36" spans="1:15" x14ac:dyDescent="0.2">
      <c r="A36" s="93"/>
      <c r="B36" s="93"/>
      <c r="C36" s="93"/>
      <c r="D36" s="93"/>
      <c r="E36" s="93"/>
      <c r="F36" s="93"/>
      <c r="G36" s="93"/>
      <c r="H36" s="93"/>
      <c r="I36" s="93"/>
      <c r="J36" s="93"/>
      <c r="K36" s="93"/>
      <c r="L36" s="93"/>
      <c r="M36" s="93"/>
      <c r="N36" s="93"/>
      <c r="O36" s="93"/>
    </row>
    <row r="37" spans="1:15" x14ac:dyDescent="0.2">
      <c r="A37" s="93"/>
      <c r="B37" s="93"/>
      <c r="C37" s="93"/>
      <c r="D37" s="93"/>
      <c r="E37" s="93"/>
      <c r="F37" s="93"/>
      <c r="G37" s="93"/>
      <c r="H37" s="93"/>
      <c r="I37" s="93"/>
      <c r="J37" s="93"/>
      <c r="K37" s="93"/>
      <c r="L37" s="93"/>
      <c r="M37" s="93"/>
      <c r="N37" s="93"/>
      <c r="O37" s="93"/>
    </row>
    <row r="38" spans="1:15" x14ac:dyDescent="0.2">
      <c r="A38" s="93"/>
      <c r="B38" s="93"/>
      <c r="C38" s="93"/>
      <c r="D38" s="93"/>
      <c r="E38" s="93"/>
      <c r="F38" s="93"/>
      <c r="G38" s="93"/>
      <c r="H38" s="93"/>
      <c r="I38" s="93"/>
      <c r="J38" s="93"/>
      <c r="K38" s="93"/>
      <c r="L38" s="93"/>
      <c r="M38" s="93"/>
      <c r="N38" s="93"/>
      <c r="O38" s="93"/>
    </row>
    <row r="39" spans="1:15" x14ac:dyDescent="0.2">
      <c r="A39" s="93"/>
      <c r="B39" s="93"/>
      <c r="C39" s="93"/>
      <c r="D39" s="93"/>
      <c r="E39" s="93"/>
      <c r="F39" s="93"/>
      <c r="G39" s="93"/>
      <c r="H39" s="93"/>
      <c r="I39" s="93"/>
      <c r="J39" s="93"/>
      <c r="K39" s="93"/>
      <c r="L39" s="93"/>
      <c r="M39" s="93"/>
      <c r="N39" s="93"/>
      <c r="O39" s="93"/>
    </row>
    <row r="40" spans="1:15" x14ac:dyDescent="0.2">
      <c r="A40" s="93"/>
      <c r="B40" s="93"/>
      <c r="C40" s="93"/>
      <c r="D40" s="93"/>
      <c r="E40" s="93"/>
      <c r="F40" s="93"/>
      <c r="G40" s="93"/>
      <c r="H40" s="93"/>
      <c r="I40" s="93"/>
      <c r="J40" s="93"/>
      <c r="K40" s="93"/>
      <c r="L40" s="93"/>
      <c r="M40" s="93"/>
      <c r="N40" s="93"/>
      <c r="O40" s="93"/>
    </row>
    <row r="41" spans="1:15" x14ac:dyDescent="0.2">
      <c r="A41" s="93"/>
      <c r="B41" s="93"/>
      <c r="C41" s="93"/>
      <c r="D41" s="93"/>
      <c r="E41" s="93"/>
      <c r="F41" s="93"/>
      <c r="G41" s="93"/>
      <c r="H41" s="93"/>
      <c r="I41" s="93"/>
      <c r="J41" s="93"/>
      <c r="K41" s="93"/>
      <c r="L41" s="93"/>
      <c r="M41" s="93"/>
      <c r="N41" s="93"/>
      <c r="O41" s="93"/>
    </row>
    <row r="42" spans="1:15" x14ac:dyDescent="0.2">
      <c r="A42" s="93"/>
      <c r="B42" s="93"/>
      <c r="C42" s="93"/>
      <c r="D42" s="93"/>
      <c r="E42" s="93"/>
      <c r="F42" s="93"/>
      <c r="G42" s="93"/>
      <c r="H42" s="93"/>
      <c r="I42" s="93"/>
      <c r="J42" s="93"/>
      <c r="K42" s="93"/>
      <c r="L42" s="93"/>
      <c r="M42" s="93"/>
      <c r="N42" s="93"/>
      <c r="O42" s="93"/>
    </row>
    <row r="43" spans="1:15" x14ac:dyDescent="0.2">
      <c r="A43" s="93"/>
      <c r="B43" s="93"/>
      <c r="C43" s="93"/>
      <c r="D43" s="93"/>
      <c r="E43" s="93"/>
      <c r="F43" s="93"/>
      <c r="G43" s="93"/>
      <c r="H43" s="93"/>
      <c r="I43" s="93"/>
      <c r="J43" s="93"/>
      <c r="K43" s="93"/>
      <c r="L43" s="93"/>
      <c r="M43" s="93"/>
      <c r="N43" s="93"/>
      <c r="O43" s="93"/>
    </row>
    <row r="44" spans="1:15" x14ac:dyDescent="0.2">
      <c r="A44" s="93"/>
      <c r="B44" s="93"/>
      <c r="C44" s="93"/>
      <c r="D44" s="93"/>
      <c r="E44" s="93"/>
      <c r="F44" s="93"/>
      <c r="G44" s="93"/>
      <c r="H44" s="93"/>
      <c r="I44" s="93"/>
      <c r="J44" s="93"/>
      <c r="K44" s="93"/>
      <c r="L44" s="93"/>
      <c r="M44" s="93"/>
      <c r="N44" s="93"/>
      <c r="O44" s="93"/>
    </row>
    <row r="45" spans="1:15" x14ac:dyDescent="0.2">
      <c r="A45" s="93"/>
      <c r="B45" s="93"/>
      <c r="C45" s="93"/>
      <c r="D45" s="93"/>
      <c r="E45" s="93"/>
      <c r="F45" s="93"/>
      <c r="G45" s="93"/>
      <c r="H45" s="93"/>
      <c r="I45" s="93"/>
      <c r="J45" s="93"/>
      <c r="K45" s="93"/>
      <c r="L45" s="93"/>
      <c r="M45" s="93"/>
      <c r="N45" s="93"/>
      <c r="O45" s="93"/>
    </row>
    <row r="46" spans="1:15" x14ac:dyDescent="0.2">
      <c r="A46" s="93"/>
      <c r="B46" s="93"/>
      <c r="C46" s="93"/>
      <c r="D46" s="93"/>
      <c r="E46" s="93"/>
      <c r="F46" s="93"/>
      <c r="G46" s="93"/>
      <c r="H46" s="93"/>
      <c r="I46" s="93"/>
      <c r="J46" s="93"/>
      <c r="K46" s="93"/>
      <c r="L46" s="93"/>
      <c r="M46" s="93"/>
      <c r="N46" s="93"/>
      <c r="O46" s="93"/>
    </row>
    <row r="47" spans="1:15" x14ac:dyDescent="0.2">
      <c r="A47" s="93"/>
      <c r="B47" s="93"/>
      <c r="C47" s="93"/>
      <c r="D47" s="93"/>
      <c r="E47" s="93"/>
      <c r="F47" s="93"/>
      <c r="G47" s="93"/>
      <c r="H47" s="93"/>
      <c r="I47" s="93"/>
      <c r="J47" s="93"/>
      <c r="K47" s="93"/>
      <c r="L47" s="93"/>
      <c r="M47" s="93"/>
      <c r="N47" s="93"/>
      <c r="O47" s="93"/>
    </row>
    <row r="48" spans="1:15" x14ac:dyDescent="0.2">
      <c r="A48" s="93"/>
      <c r="B48" s="93"/>
      <c r="C48" s="93"/>
      <c r="D48" s="93"/>
      <c r="E48" s="93"/>
      <c r="F48" s="93"/>
      <c r="G48" s="93"/>
      <c r="H48" s="93"/>
      <c r="I48" s="93"/>
      <c r="J48" s="93"/>
      <c r="K48" s="93"/>
      <c r="L48" s="93"/>
      <c r="M48" s="93"/>
      <c r="N48" s="93"/>
      <c r="O48" s="93"/>
    </row>
    <row r="49" spans="1:15" x14ac:dyDescent="0.2">
      <c r="A49" s="93"/>
      <c r="B49" s="93"/>
      <c r="C49" s="93"/>
      <c r="D49" s="93"/>
      <c r="E49" s="93"/>
      <c r="F49" s="93"/>
      <c r="G49" s="93"/>
      <c r="H49" s="93"/>
      <c r="I49" s="93"/>
      <c r="J49" s="93"/>
      <c r="K49" s="93"/>
      <c r="L49" s="93"/>
      <c r="M49" s="93"/>
      <c r="N49" s="93"/>
      <c r="O49" s="93"/>
    </row>
    <row r="50" spans="1:15" x14ac:dyDescent="0.2">
      <c r="A50" s="93"/>
      <c r="B50" s="93"/>
      <c r="C50" s="93"/>
      <c r="D50" s="93"/>
      <c r="E50" s="93"/>
      <c r="F50" s="93"/>
      <c r="G50" s="93"/>
      <c r="H50" s="93"/>
      <c r="I50" s="93"/>
      <c r="J50" s="93"/>
      <c r="K50" s="93"/>
      <c r="L50" s="93"/>
      <c r="M50" s="93"/>
      <c r="N50" s="93"/>
      <c r="O50" s="93"/>
    </row>
    <row r="51" spans="1:15" x14ac:dyDescent="0.2">
      <c r="A51" s="93"/>
      <c r="B51" s="93"/>
      <c r="C51" s="93"/>
      <c r="D51" s="93"/>
      <c r="E51" s="93"/>
      <c r="F51" s="93"/>
      <c r="G51" s="93"/>
      <c r="H51" s="93"/>
      <c r="I51" s="93"/>
      <c r="J51" s="93"/>
      <c r="K51" s="93"/>
      <c r="L51" s="93"/>
      <c r="M51" s="93"/>
      <c r="N51" s="93"/>
      <c r="O51" s="93"/>
    </row>
    <row r="52" spans="1:15" x14ac:dyDescent="0.2">
      <c r="A52" s="93"/>
      <c r="B52" s="93"/>
      <c r="C52" s="93"/>
      <c r="D52" s="93"/>
      <c r="E52" s="93"/>
      <c r="F52" s="93"/>
      <c r="G52" s="93"/>
      <c r="H52" s="93"/>
      <c r="I52" s="93"/>
      <c r="J52" s="93"/>
      <c r="K52" s="93"/>
      <c r="L52" s="93"/>
      <c r="M52" s="93"/>
      <c r="N52" s="93"/>
      <c r="O52" s="93"/>
    </row>
    <row r="53" spans="1:15" x14ac:dyDescent="0.2">
      <c r="A53" s="93"/>
      <c r="B53" s="93"/>
      <c r="C53" s="93"/>
      <c r="D53" s="93"/>
      <c r="E53" s="93"/>
      <c r="F53" s="93"/>
      <c r="G53" s="93"/>
      <c r="H53" s="93"/>
      <c r="I53" s="93"/>
      <c r="J53" s="93"/>
      <c r="K53" s="93"/>
      <c r="L53" s="93"/>
      <c r="M53" s="93"/>
      <c r="N53" s="93"/>
      <c r="O53" s="93"/>
    </row>
    <row r="54" spans="1:15" x14ac:dyDescent="0.2">
      <c r="A54" s="93"/>
      <c r="B54" s="93"/>
      <c r="C54" s="93"/>
      <c r="D54" s="93"/>
      <c r="E54" s="93"/>
      <c r="F54" s="93"/>
      <c r="G54" s="93"/>
      <c r="H54" s="93"/>
      <c r="I54" s="93"/>
      <c r="J54" s="93"/>
      <c r="K54" s="93"/>
      <c r="L54" s="93"/>
      <c r="M54" s="93"/>
      <c r="N54" s="93"/>
      <c r="O54" s="93"/>
    </row>
    <row r="55" spans="1:15" x14ac:dyDescent="0.2">
      <c r="A55" s="93"/>
      <c r="B55" s="93"/>
      <c r="C55" s="93"/>
      <c r="D55" s="93"/>
      <c r="E55" s="93"/>
      <c r="F55" s="93"/>
      <c r="G55" s="93"/>
      <c r="H55" s="93"/>
      <c r="I55" s="93"/>
      <c r="J55" s="93"/>
      <c r="K55" s="93"/>
      <c r="L55" s="93"/>
      <c r="M55" s="93"/>
      <c r="N55" s="93"/>
      <c r="O55" s="93"/>
    </row>
    <row r="56" spans="1:15" x14ac:dyDescent="0.2">
      <c r="A56" s="93"/>
      <c r="B56" s="93"/>
      <c r="C56" s="93"/>
      <c r="D56" s="93"/>
      <c r="E56" s="93"/>
      <c r="F56" s="93"/>
      <c r="G56" s="93"/>
      <c r="H56" s="93"/>
      <c r="I56" s="93"/>
      <c r="J56" s="93"/>
      <c r="K56" s="93"/>
      <c r="L56" s="93"/>
      <c r="M56" s="93"/>
      <c r="N56" s="93"/>
      <c r="O56" s="93"/>
    </row>
    <row r="57" spans="1:15" x14ac:dyDescent="0.2">
      <c r="A57" s="93"/>
      <c r="B57" s="93"/>
      <c r="C57" s="93"/>
      <c r="D57" s="93"/>
      <c r="E57" s="93"/>
      <c r="F57" s="93"/>
      <c r="G57" s="93"/>
      <c r="H57" s="93"/>
      <c r="I57" s="93"/>
      <c r="J57" s="93"/>
      <c r="K57" s="93"/>
      <c r="L57" s="93"/>
      <c r="M57" s="93"/>
      <c r="N57" s="93"/>
      <c r="O57" s="93"/>
    </row>
    <row r="58" spans="1:15" x14ac:dyDescent="0.2">
      <c r="A58" s="93"/>
      <c r="B58" s="93"/>
      <c r="C58" s="93"/>
      <c r="D58" s="93"/>
      <c r="E58" s="93"/>
      <c r="F58" s="93"/>
      <c r="G58" s="93"/>
      <c r="H58" s="93"/>
      <c r="I58" s="93"/>
      <c r="J58" s="93"/>
      <c r="K58" s="93"/>
      <c r="L58" s="93"/>
      <c r="M58" s="93"/>
      <c r="N58" s="93"/>
      <c r="O58" s="93"/>
    </row>
    <row r="59" spans="1:15" x14ac:dyDescent="0.2">
      <c r="A59" s="93"/>
      <c r="B59" s="93"/>
      <c r="C59" s="93"/>
      <c r="D59" s="93"/>
      <c r="E59" s="93"/>
      <c r="F59" s="93"/>
      <c r="G59" s="93"/>
      <c r="H59" s="93"/>
      <c r="I59" s="93"/>
      <c r="J59" s="93"/>
      <c r="K59" s="93"/>
      <c r="L59" s="93"/>
      <c r="M59" s="93"/>
      <c r="N59" s="93"/>
      <c r="O59" s="93"/>
    </row>
    <row r="60" spans="1:15" x14ac:dyDescent="0.2">
      <c r="A60" s="93"/>
      <c r="B60" s="93"/>
      <c r="C60" s="93"/>
      <c r="D60" s="93"/>
      <c r="E60" s="93"/>
      <c r="F60" s="93"/>
      <c r="G60" s="93"/>
      <c r="H60" s="93"/>
      <c r="I60" s="93"/>
      <c r="J60" s="93"/>
      <c r="K60" s="93"/>
      <c r="L60" s="93"/>
      <c r="M60" s="93"/>
      <c r="N60" s="93"/>
      <c r="O60" s="93"/>
    </row>
    <row r="61" spans="1:15" x14ac:dyDescent="0.2">
      <c r="A61" s="93"/>
      <c r="B61" s="93"/>
      <c r="C61" s="93"/>
      <c r="D61" s="93"/>
      <c r="E61" s="93"/>
      <c r="F61" s="93"/>
      <c r="G61" s="93"/>
      <c r="H61" s="93"/>
      <c r="I61" s="93"/>
      <c r="J61" s="93"/>
      <c r="K61" s="93"/>
      <c r="L61" s="93"/>
      <c r="M61" s="93"/>
      <c r="N61" s="93"/>
      <c r="O61" s="93"/>
    </row>
    <row r="62" spans="1:15" x14ac:dyDescent="0.2">
      <c r="A62" s="93"/>
      <c r="B62" s="93"/>
      <c r="C62" s="93"/>
      <c r="D62" s="93"/>
      <c r="E62" s="93"/>
      <c r="F62" s="93"/>
      <c r="G62" s="93"/>
      <c r="H62" s="93"/>
      <c r="I62" s="93"/>
      <c r="J62" s="93"/>
      <c r="K62" s="93"/>
      <c r="L62" s="93"/>
      <c r="M62" s="93"/>
      <c r="N62" s="93"/>
      <c r="O62" s="93"/>
    </row>
    <row r="63" spans="1:15" x14ac:dyDescent="0.2">
      <c r="A63" s="93"/>
      <c r="B63" s="93"/>
      <c r="C63" s="93"/>
      <c r="D63" s="93"/>
      <c r="E63" s="93"/>
      <c r="F63" s="93"/>
      <c r="G63" s="93"/>
      <c r="H63" s="93"/>
      <c r="I63" s="93"/>
      <c r="J63" s="93"/>
      <c r="K63" s="93"/>
      <c r="L63" s="93"/>
      <c r="M63" s="93"/>
      <c r="N63" s="93"/>
      <c r="O63" s="93"/>
    </row>
    <row r="64" spans="1:15" x14ac:dyDescent="0.2">
      <c r="A64" s="93"/>
      <c r="B64" s="93"/>
      <c r="C64" s="93"/>
      <c r="D64" s="93"/>
      <c r="E64" s="93"/>
      <c r="F64" s="93"/>
      <c r="G64" s="93"/>
      <c r="H64" s="93"/>
      <c r="I64" s="93"/>
      <c r="J64" s="93"/>
      <c r="K64" s="93"/>
      <c r="L64" s="93"/>
      <c r="M64" s="93"/>
      <c r="N64" s="93"/>
      <c r="O64" s="93"/>
    </row>
    <row r="65" spans="1:15" x14ac:dyDescent="0.2">
      <c r="A65" s="93"/>
      <c r="B65" s="93"/>
      <c r="C65" s="93"/>
      <c r="D65" s="93"/>
      <c r="E65" s="93"/>
      <c r="F65" s="93"/>
      <c r="G65" s="93"/>
      <c r="H65" s="93"/>
      <c r="I65" s="93"/>
      <c r="J65" s="93"/>
      <c r="K65" s="93"/>
      <c r="L65" s="93"/>
      <c r="M65" s="93"/>
      <c r="N65" s="93"/>
      <c r="O65" s="93"/>
    </row>
    <row r="66" spans="1:15" x14ac:dyDescent="0.2">
      <c r="A66" s="93"/>
      <c r="B66" s="93"/>
      <c r="C66" s="93"/>
      <c r="D66" s="93"/>
      <c r="E66" s="93"/>
      <c r="F66" s="93"/>
      <c r="G66" s="93"/>
      <c r="H66" s="93"/>
      <c r="I66" s="93"/>
      <c r="J66" s="93"/>
      <c r="K66" s="93"/>
      <c r="L66" s="93"/>
      <c r="M66" s="93"/>
      <c r="N66" s="93"/>
      <c r="O66" s="93"/>
    </row>
    <row r="67" spans="1:15" x14ac:dyDescent="0.2">
      <c r="A67" s="93"/>
      <c r="B67" s="93"/>
      <c r="C67" s="93"/>
      <c r="D67" s="93"/>
      <c r="E67" s="93"/>
      <c r="F67" s="93"/>
      <c r="G67" s="93"/>
      <c r="H67" s="93"/>
      <c r="I67" s="93"/>
      <c r="J67" s="93"/>
      <c r="K67" s="93"/>
      <c r="L67" s="93"/>
      <c r="M67" s="93"/>
      <c r="N67" s="93"/>
      <c r="O67" s="93"/>
    </row>
    <row r="68" spans="1:15" x14ac:dyDescent="0.2">
      <c r="A68" s="93"/>
      <c r="B68" s="93"/>
      <c r="C68" s="93"/>
      <c r="D68" s="93"/>
      <c r="E68" s="93"/>
      <c r="F68" s="93"/>
      <c r="G68" s="93"/>
      <c r="H68" s="93"/>
      <c r="I68" s="93"/>
      <c r="J68" s="93"/>
      <c r="K68" s="93"/>
      <c r="L68" s="93"/>
      <c r="M68" s="93"/>
      <c r="N68" s="93"/>
      <c r="O68" s="93"/>
    </row>
    <row r="69" spans="1:15" x14ac:dyDescent="0.2">
      <c r="A69" s="93"/>
      <c r="B69" s="93"/>
      <c r="C69" s="93"/>
      <c r="D69" s="93"/>
      <c r="E69" s="93"/>
      <c r="F69" s="93"/>
      <c r="G69" s="93"/>
      <c r="H69" s="93"/>
      <c r="I69" s="93"/>
      <c r="J69" s="93"/>
      <c r="K69" s="93"/>
      <c r="L69" s="93"/>
      <c r="M69" s="93"/>
      <c r="N69" s="93"/>
      <c r="O69" s="93"/>
    </row>
    <row r="70" spans="1:15" x14ac:dyDescent="0.2">
      <c r="A70" s="93"/>
      <c r="B70" s="93"/>
      <c r="C70" s="93"/>
      <c r="D70" s="93"/>
      <c r="E70" s="93"/>
      <c r="F70" s="93"/>
      <c r="G70" s="93"/>
      <c r="H70" s="93"/>
      <c r="I70" s="93"/>
      <c r="J70" s="93"/>
      <c r="K70" s="93"/>
      <c r="L70" s="93"/>
      <c r="M70" s="93"/>
      <c r="N70" s="93"/>
      <c r="O70" s="93"/>
    </row>
    <row r="71" spans="1:15" x14ac:dyDescent="0.2">
      <c r="A71" s="93"/>
      <c r="B71" s="93"/>
      <c r="C71" s="93"/>
      <c r="D71" s="93"/>
      <c r="E71" s="93"/>
      <c r="F71" s="93"/>
      <c r="G71" s="93"/>
      <c r="H71" s="93"/>
      <c r="I71" s="93"/>
      <c r="J71" s="93"/>
      <c r="K71" s="93"/>
      <c r="L71" s="93"/>
      <c r="M71" s="93"/>
      <c r="N71" s="93"/>
      <c r="O71" s="93"/>
    </row>
    <row r="72" spans="1:15" x14ac:dyDescent="0.2">
      <c r="A72" s="93"/>
      <c r="B72" s="93"/>
      <c r="C72" s="93"/>
      <c r="D72" s="93"/>
      <c r="E72" s="93"/>
      <c r="F72" s="93"/>
      <c r="G72" s="93"/>
      <c r="H72" s="93"/>
      <c r="I72" s="93"/>
      <c r="J72" s="93"/>
      <c r="K72" s="93"/>
      <c r="L72" s="93"/>
      <c r="M72" s="93"/>
      <c r="N72" s="93"/>
      <c r="O72" s="93"/>
    </row>
    <row r="73" spans="1:15" x14ac:dyDescent="0.2">
      <c r="A73" s="93"/>
      <c r="B73" s="93"/>
      <c r="C73" s="93"/>
      <c r="D73" s="93"/>
      <c r="E73" s="93"/>
      <c r="F73" s="93"/>
      <c r="G73" s="93"/>
      <c r="H73" s="93"/>
      <c r="I73" s="93"/>
      <c r="J73" s="93"/>
      <c r="K73" s="93"/>
      <c r="L73" s="93"/>
      <c r="M73" s="93"/>
      <c r="N73" s="93"/>
      <c r="O73" s="93"/>
    </row>
    <row r="74" spans="1:15" x14ac:dyDescent="0.2">
      <c r="A74" s="93"/>
      <c r="B74" s="93"/>
      <c r="C74" s="93"/>
      <c r="D74" s="93"/>
      <c r="E74" s="93"/>
      <c r="F74" s="93"/>
      <c r="G74" s="93"/>
      <c r="H74" s="93"/>
      <c r="I74" s="93"/>
      <c r="J74" s="93"/>
      <c r="K74" s="93"/>
      <c r="L74" s="93"/>
      <c r="M74" s="93"/>
      <c r="N74" s="93"/>
      <c r="O74" s="93"/>
    </row>
    <row r="75" spans="1:15" x14ac:dyDescent="0.2">
      <c r="A75" s="93"/>
      <c r="B75" s="93"/>
      <c r="C75" s="93"/>
      <c r="D75" s="93"/>
      <c r="E75" s="93"/>
      <c r="F75" s="93"/>
      <c r="G75" s="93"/>
      <c r="H75" s="93"/>
      <c r="I75" s="93"/>
      <c r="J75" s="93"/>
      <c r="K75" s="93"/>
      <c r="L75" s="93"/>
      <c r="M75" s="93"/>
      <c r="N75" s="93"/>
      <c r="O75" s="93"/>
    </row>
    <row r="76" spans="1:15" x14ac:dyDescent="0.2">
      <c r="A76" s="93"/>
      <c r="B76" s="93"/>
      <c r="C76" s="93"/>
      <c r="D76" s="93"/>
      <c r="E76" s="93"/>
      <c r="F76" s="93"/>
      <c r="G76" s="93"/>
      <c r="H76" s="93"/>
      <c r="I76" s="93"/>
      <c r="J76" s="93"/>
      <c r="K76" s="93"/>
      <c r="L76" s="93"/>
      <c r="M76" s="93"/>
      <c r="N76" s="93"/>
      <c r="O76" s="93"/>
    </row>
    <row r="77" spans="1:15" x14ac:dyDescent="0.2">
      <c r="A77" s="93"/>
      <c r="B77" s="93"/>
      <c r="C77" s="93"/>
      <c r="D77" s="93"/>
      <c r="E77" s="93"/>
      <c r="F77" s="93"/>
      <c r="G77" s="93"/>
      <c r="H77" s="93"/>
      <c r="I77" s="93"/>
      <c r="J77" s="93"/>
      <c r="K77" s="93"/>
      <c r="L77" s="93"/>
      <c r="M77" s="93"/>
      <c r="N77" s="93"/>
      <c r="O77" s="93"/>
    </row>
    <row r="78" spans="1:15" x14ac:dyDescent="0.2">
      <c r="A78" s="93"/>
      <c r="B78" s="93"/>
      <c r="C78" s="93"/>
      <c r="D78" s="93"/>
      <c r="E78" s="93"/>
      <c r="F78" s="93"/>
      <c r="G78" s="93"/>
      <c r="H78" s="93"/>
      <c r="I78" s="93"/>
      <c r="J78" s="93"/>
      <c r="K78" s="93"/>
      <c r="L78" s="93"/>
      <c r="M78" s="93"/>
      <c r="N78" s="93"/>
      <c r="O78" s="93"/>
    </row>
    <row r="79" spans="1:15" x14ac:dyDescent="0.2">
      <c r="A79" s="93"/>
      <c r="B79" s="93"/>
      <c r="C79" s="93"/>
      <c r="D79" s="93"/>
      <c r="E79" s="93"/>
      <c r="F79" s="93"/>
      <c r="G79" s="93"/>
      <c r="H79" s="93"/>
      <c r="I79" s="93"/>
      <c r="J79" s="93"/>
      <c r="K79" s="93"/>
      <c r="L79" s="93"/>
      <c r="M79" s="93"/>
      <c r="N79" s="93"/>
      <c r="O79" s="93"/>
    </row>
    <row r="80" spans="1:15" x14ac:dyDescent="0.2">
      <c r="A80" s="93"/>
      <c r="B80" s="93"/>
      <c r="C80" s="93"/>
      <c r="D80" s="93"/>
      <c r="E80" s="93"/>
      <c r="F80" s="93"/>
      <c r="G80" s="93"/>
      <c r="H80" s="93"/>
      <c r="I80" s="93"/>
      <c r="J80" s="93"/>
      <c r="K80" s="93"/>
      <c r="L80" s="93"/>
      <c r="M80" s="93"/>
      <c r="N80" s="93"/>
      <c r="O80" s="93"/>
    </row>
    <row r="81" spans="1:15" x14ac:dyDescent="0.2">
      <c r="A81" s="93"/>
      <c r="B81" s="93"/>
      <c r="C81" s="93"/>
      <c r="D81" s="93"/>
      <c r="E81" s="93"/>
      <c r="F81" s="93"/>
      <c r="G81" s="93"/>
      <c r="H81" s="93"/>
      <c r="I81" s="93"/>
      <c r="J81" s="93"/>
      <c r="K81" s="93"/>
      <c r="L81" s="93"/>
      <c r="M81" s="93"/>
      <c r="N81" s="93"/>
      <c r="O81" s="93"/>
    </row>
    <row r="82" spans="1:15" x14ac:dyDescent="0.2">
      <c r="A82" s="93"/>
      <c r="B82" s="93"/>
      <c r="C82" s="93"/>
      <c r="D82" s="93"/>
      <c r="E82" s="93"/>
      <c r="F82" s="93"/>
      <c r="G82" s="93"/>
      <c r="H82" s="93"/>
      <c r="I82" s="93"/>
      <c r="J82" s="93"/>
      <c r="K82" s="93"/>
      <c r="L82" s="93"/>
      <c r="M82" s="93"/>
      <c r="N82" s="93"/>
      <c r="O82" s="93"/>
    </row>
    <row r="83" spans="1:15" x14ac:dyDescent="0.2">
      <c r="A83" s="93"/>
      <c r="B83" s="93"/>
      <c r="C83" s="93"/>
      <c r="D83" s="93"/>
      <c r="E83" s="93"/>
      <c r="F83" s="93"/>
      <c r="G83" s="93"/>
      <c r="H83" s="93"/>
      <c r="I83" s="93"/>
      <c r="J83" s="93"/>
      <c r="K83" s="93"/>
      <c r="L83" s="93"/>
      <c r="M83" s="93"/>
      <c r="N83" s="93"/>
      <c r="O83" s="93"/>
    </row>
    <row r="84" spans="1:15" x14ac:dyDescent="0.2">
      <c r="A84" s="93"/>
      <c r="B84" s="93"/>
      <c r="C84" s="93"/>
      <c r="D84" s="93"/>
      <c r="E84" s="93"/>
      <c r="F84" s="93"/>
      <c r="G84" s="93"/>
      <c r="H84" s="93"/>
      <c r="I84" s="93"/>
      <c r="J84" s="93"/>
      <c r="K84" s="93"/>
      <c r="L84" s="93"/>
      <c r="M84" s="93"/>
      <c r="N84" s="93"/>
      <c r="O84" s="93"/>
    </row>
    <row r="85" spans="1:15" x14ac:dyDescent="0.2">
      <c r="A85" s="93"/>
      <c r="B85" s="93"/>
      <c r="C85" s="93"/>
      <c r="D85" s="93"/>
      <c r="E85" s="93"/>
      <c r="F85" s="93"/>
      <c r="G85" s="93"/>
      <c r="H85" s="93"/>
      <c r="I85" s="93"/>
      <c r="J85" s="93"/>
      <c r="K85" s="93"/>
      <c r="L85" s="93"/>
      <c r="M85" s="93"/>
      <c r="N85" s="93"/>
      <c r="O85" s="93"/>
    </row>
    <row r="86" spans="1:15" x14ac:dyDescent="0.2">
      <c r="A86" s="93"/>
      <c r="B86" s="93"/>
      <c r="C86" s="93"/>
      <c r="D86" s="93"/>
      <c r="E86" s="93"/>
      <c r="F86" s="93"/>
      <c r="G86" s="93"/>
      <c r="H86" s="93"/>
      <c r="I86" s="93"/>
      <c r="J86" s="93"/>
      <c r="K86" s="93"/>
      <c r="L86" s="93"/>
      <c r="M86" s="93"/>
      <c r="N86" s="93"/>
      <c r="O86" s="93"/>
    </row>
    <row r="87" spans="1:15" x14ac:dyDescent="0.2">
      <c r="A87" s="93"/>
      <c r="B87" s="93"/>
      <c r="C87" s="93"/>
      <c r="D87" s="93"/>
      <c r="E87" s="93"/>
      <c r="F87" s="93"/>
      <c r="G87" s="93"/>
      <c r="H87" s="93"/>
      <c r="I87" s="93"/>
      <c r="J87" s="93"/>
      <c r="K87" s="93"/>
      <c r="L87" s="93"/>
      <c r="M87" s="93"/>
      <c r="N87" s="93"/>
      <c r="O87" s="93"/>
    </row>
    <row r="88" spans="1:15" x14ac:dyDescent="0.2">
      <c r="A88" s="93"/>
      <c r="B88" s="93"/>
      <c r="C88" s="93"/>
      <c r="D88" s="93"/>
      <c r="E88" s="93"/>
      <c r="F88" s="93"/>
      <c r="G88" s="93"/>
      <c r="H88" s="93"/>
      <c r="I88" s="93"/>
      <c r="J88" s="93"/>
      <c r="K88" s="93"/>
      <c r="L88" s="93"/>
      <c r="M88" s="93"/>
      <c r="N88" s="93"/>
      <c r="O88" s="93"/>
    </row>
    <row r="89" spans="1:15" x14ac:dyDescent="0.2">
      <c r="A89" s="93"/>
      <c r="B89" s="93"/>
      <c r="C89" s="93"/>
      <c r="D89" s="93"/>
      <c r="E89" s="93"/>
      <c r="F89" s="93"/>
      <c r="G89" s="93"/>
      <c r="H89" s="93"/>
      <c r="I89" s="93"/>
      <c r="J89" s="93"/>
      <c r="K89" s="93"/>
      <c r="L89" s="93"/>
      <c r="M89" s="93"/>
      <c r="N89" s="93"/>
      <c r="O89" s="93"/>
    </row>
    <row r="90" spans="1:15" x14ac:dyDescent="0.2">
      <c r="A90" s="93"/>
      <c r="B90" s="93"/>
      <c r="C90" s="93"/>
      <c r="D90" s="93"/>
      <c r="E90" s="93"/>
      <c r="F90" s="93"/>
      <c r="G90" s="93"/>
      <c r="H90" s="93"/>
      <c r="I90" s="93"/>
      <c r="J90" s="93"/>
      <c r="K90" s="93"/>
      <c r="L90" s="93"/>
      <c r="M90" s="93"/>
      <c r="N90" s="93"/>
      <c r="O90" s="93"/>
    </row>
    <row r="91" spans="1:15" x14ac:dyDescent="0.2">
      <c r="A91" s="93"/>
      <c r="B91" s="93"/>
      <c r="C91" s="93"/>
      <c r="D91" s="93"/>
      <c r="E91" s="93"/>
      <c r="F91" s="93"/>
      <c r="G91" s="93"/>
      <c r="H91" s="93"/>
      <c r="I91" s="93"/>
      <c r="J91" s="93"/>
      <c r="K91" s="93"/>
      <c r="L91" s="93"/>
      <c r="M91" s="93"/>
      <c r="N91" s="93"/>
      <c r="O91" s="93"/>
    </row>
    <row r="92" spans="1:15" x14ac:dyDescent="0.2">
      <c r="A92" s="93"/>
      <c r="B92" s="93"/>
      <c r="C92" s="93"/>
      <c r="D92" s="93"/>
      <c r="E92" s="93"/>
      <c r="F92" s="93"/>
      <c r="G92" s="93"/>
      <c r="H92" s="93"/>
      <c r="I92" s="93"/>
      <c r="J92" s="93"/>
      <c r="K92" s="93"/>
      <c r="L92" s="93"/>
      <c r="M92" s="93"/>
      <c r="N92" s="93"/>
      <c r="O92" s="93"/>
    </row>
    <row r="93" spans="1:15" x14ac:dyDescent="0.2">
      <c r="A93" s="93"/>
      <c r="B93" s="93"/>
      <c r="C93" s="93"/>
      <c r="D93" s="93"/>
      <c r="E93" s="93"/>
      <c r="F93" s="93"/>
      <c r="G93" s="93"/>
      <c r="H93" s="93"/>
      <c r="I93" s="93"/>
      <c r="J93" s="93"/>
      <c r="K93" s="93"/>
      <c r="L93" s="93"/>
      <c r="M93" s="93"/>
      <c r="N93" s="93"/>
      <c r="O93" s="93"/>
    </row>
    <row r="94" spans="1:15" x14ac:dyDescent="0.2">
      <c r="A94" s="93"/>
      <c r="B94" s="93"/>
      <c r="C94" s="93"/>
      <c r="D94" s="93"/>
      <c r="E94" s="93"/>
      <c r="F94" s="93"/>
      <c r="G94" s="93"/>
      <c r="H94" s="93"/>
      <c r="I94" s="93"/>
      <c r="J94" s="93"/>
      <c r="K94" s="93"/>
      <c r="L94" s="93"/>
      <c r="M94" s="93"/>
      <c r="N94" s="93"/>
      <c r="O94" s="93"/>
    </row>
    <row r="95" spans="1:15" x14ac:dyDescent="0.2">
      <c r="A95" s="93"/>
      <c r="B95" s="93"/>
      <c r="C95" s="93"/>
      <c r="D95" s="93"/>
      <c r="E95" s="93"/>
      <c r="F95" s="93"/>
      <c r="G95" s="93"/>
      <c r="H95" s="93"/>
      <c r="I95" s="93"/>
      <c r="J95" s="93"/>
      <c r="K95" s="93"/>
      <c r="L95" s="93"/>
      <c r="M95" s="93"/>
      <c r="N95" s="93"/>
      <c r="O95" s="93"/>
    </row>
    <row r="96" spans="1:15" x14ac:dyDescent="0.2">
      <c r="A96" s="93"/>
      <c r="B96" s="93"/>
      <c r="C96" s="93"/>
      <c r="D96" s="93"/>
      <c r="E96" s="93"/>
      <c r="F96" s="93"/>
      <c r="G96" s="93"/>
      <c r="H96" s="93"/>
      <c r="I96" s="93"/>
      <c r="J96" s="93"/>
      <c r="K96" s="93"/>
      <c r="L96" s="93"/>
      <c r="M96" s="93"/>
      <c r="N96" s="93"/>
      <c r="O96" s="93"/>
    </row>
    <row r="97" spans="1:15" x14ac:dyDescent="0.2">
      <c r="A97" s="93"/>
      <c r="B97" s="93"/>
      <c r="C97" s="93"/>
      <c r="D97" s="93"/>
      <c r="E97" s="93"/>
      <c r="F97" s="93"/>
      <c r="G97" s="93"/>
      <c r="H97" s="93"/>
      <c r="I97" s="93"/>
      <c r="J97" s="93"/>
      <c r="K97" s="93"/>
      <c r="L97" s="93"/>
      <c r="M97" s="93"/>
      <c r="N97" s="93"/>
      <c r="O97" s="93"/>
    </row>
    <row r="98" spans="1:15" x14ac:dyDescent="0.2">
      <c r="A98" s="93"/>
      <c r="B98" s="93"/>
      <c r="C98" s="93"/>
      <c r="D98" s="93"/>
      <c r="E98" s="93"/>
      <c r="F98" s="93"/>
      <c r="G98" s="93"/>
      <c r="H98" s="93"/>
      <c r="I98" s="93"/>
      <c r="J98" s="93"/>
      <c r="K98" s="93"/>
      <c r="L98" s="93"/>
      <c r="M98" s="93"/>
      <c r="N98" s="93"/>
      <c r="O98" s="93"/>
    </row>
    <row r="99" spans="1:15" x14ac:dyDescent="0.2">
      <c r="A99" s="93"/>
      <c r="B99" s="93"/>
      <c r="C99" s="93"/>
      <c r="D99" s="93"/>
      <c r="E99" s="93"/>
      <c r="F99" s="93"/>
      <c r="G99" s="93"/>
      <c r="H99" s="93"/>
      <c r="I99" s="93"/>
      <c r="J99" s="93"/>
      <c r="K99" s="93"/>
      <c r="L99" s="93"/>
      <c r="M99" s="93"/>
      <c r="N99" s="93"/>
      <c r="O99" s="93"/>
    </row>
    <row r="100" spans="1:15" x14ac:dyDescent="0.2">
      <c r="A100" s="93"/>
      <c r="B100" s="93"/>
      <c r="C100" s="93"/>
      <c r="D100" s="93"/>
      <c r="E100" s="93"/>
      <c r="F100" s="93"/>
      <c r="G100" s="93"/>
      <c r="H100" s="93"/>
      <c r="I100" s="93"/>
      <c r="J100" s="93"/>
      <c r="K100" s="93"/>
      <c r="L100" s="93"/>
      <c r="M100" s="93"/>
      <c r="N100" s="93"/>
      <c r="O100" s="93"/>
    </row>
    <row r="101" spans="1:15" x14ac:dyDescent="0.2">
      <c r="A101" s="93"/>
      <c r="B101" s="93"/>
      <c r="C101" s="93"/>
      <c r="D101" s="93"/>
      <c r="E101" s="93"/>
      <c r="F101" s="93"/>
      <c r="G101" s="93"/>
      <c r="H101" s="93"/>
      <c r="I101" s="93"/>
      <c r="J101" s="93"/>
      <c r="K101" s="93"/>
      <c r="L101" s="93"/>
      <c r="M101" s="93"/>
      <c r="N101" s="93"/>
      <c r="O101" s="93"/>
    </row>
    <row r="102" spans="1:15" x14ac:dyDescent="0.2">
      <c r="A102" s="93"/>
      <c r="B102" s="93"/>
      <c r="C102" s="93"/>
      <c r="D102" s="93"/>
      <c r="E102" s="93"/>
      <c r="F102" s="93"/>
      <c r="G102" s="93"/>
      <c r="H102" s="93"/>
      <c r="I102" s="93"/>
      <c r="J102" s="93"/>
      <c r="K102" s="93"/>
      <c r="L102" s="93"/>
      <c r="M102" s="93"/>
      <c r="N102" s="93"/>
      <c r="O102" s="93"/>
    </row>
    <row r="103" spans="1:15" x14ac:dyDescent="0.2">
      <c r="A103" s="93"/>
      <c r="B103" s="93"/>
      <c r="C103" s="93"/>
      <c r="D103" s="93"/>
      <c r="E103" s="93"/>
      <c r="F103" s="93"/>
      <c r="G103" s="93"/>
      <c r="H103" s="93"/>
      <c r="I103" s="93"/>
      <c r="J103" s="93"/>
      <c r="K103" s="93"/>
      <c r="L103" s="93"/>
      <c r="M103" s="93"/>
      <c r="N103" s="93"/>
      <c r="O103" s="93"/>
    </row>
    <row r="104" spans="1:15" x14ac:dyDescent="0.2">
      <c r="A104" s="93"/>
      <c r="B104" s="93"/>
      <c r="C104" s="93"/>
      <c r="D104" s="93"/>
      <c r="E104" s="93"/>
      <c r="F104" s="93"/>
      <c r="G104" s="93"/>
      <c r="H104" s="93"/>
      <c r="I104" s="93"/>
      <c r="J104" s="93"/>
      <c r="K104" s="93"/>
      <c r="L104" s="93"/>
      <c r="M104" s="93"/>
      <c r="N104" s="93"/>
      <c r="O104" s="93"/>
    </row>
    <row r="105" spans="1:15" x14ac:dyDescent="0.2">
      <c r="A105" s="93"/>
      <c r="B105" s="93"/>
      <c r="C105" s="93"/>
      <c r="D105" s="93"/>
      <c r="E105" s="93"/>
      <c r="F105" s="93"/>
      <c r="G105" s="93"/>
      <c r="H105" s="93"/>
      <c r="I105" s="93"/>
      <c r="J105" s="93"/>
      <c r="K105" s="93"/>
      <c r="L105" s="93"/>
      <c r="M105" s="93"/>
      <c r="N105" s="93"/>
      <c r="O105" s="93"/>
    </row>
    <row r="106" spans="1:15" x14ac:dyDescent="0.2">
      <c r="A106" s="93"/>
      <c r="B106" s="93"/>
      <c r="C106" s="93"/>
      <c r="D106" s="93"/>
      <c r="E106" s="93"/>
      <c r="F106" s="93"/>
      <c r="G106" s="93"/>
      <c r="H106" s="93"/>
      <c r="I106" s="93"/>
      <c r="J106" s="93"/>
      <c r="K106" s="93"/>
      <c r="L106" s="93"/>
      <c r="M106" s="93"/>
      <c r="N106" s="93"/>
      <c r="O106" s="93"/>
    </row>
    <row r="107" spans="1:15" x14ac:dyDescent="0.2">
      <c r="A107" s="93"/>
      <c r="B107" s="93"/>
      <c r="C107" s="93"/>
      <c r="D107" s="93"/>
      <c r="E107" s="93"/>
      <c r="F107" s="93"/>
      <c r="G107" s="93"/>
      <c r="H107" s="93"/>
      <c r="I107" s="93"/>
      <c r="J107" s="93"/>
      <c r="K107" s="93"/>
      <c r="L107" s="93"/>
      <c r="M107" s="93"/>
      <c r="N107" s="93"/>
      <c r="O107" s="93"/>
    </row>
    <row r="108" spans="1:15" x14ac:dyDescent="0.2">
      <c r="A108" s="93"/>
      <c r="B108" s="93"/>
      <c r="C108" s="93"/>
      <c r="D108" s="93"/>
      <c r="E108" s="93"/>
      <c r="F108" s="93"/>
      <c r="G108" s="93"/>
      <c r="H108" s="93"/>
      <c r="I108" s="93"/>
      <c r="J108" s="93"/>
      <c r="K108" s="93"/>
      <c r="L108" s="93"/>
      <c r="M108" s="93"/>
      <c r="N108" s="93"/>
      <c r="O108" s="93"/>
    </row>
    <row r="109" spans="1:15" x14ac:dyDescent="0.2">
      <c r="A109" s="93"/>
      <c r="B109" s="93"/>
      <c r="C109" s="93"/>
      <c r="D109" s="93"/>
      <c r="E109" s="93"/>
      <c r="F109" s="93"/>
      <c r="G109" s="93"/>
      <c r="H109" s="93"/>
      <c r="I109" s="93"/>
      <c r="J109" s="93"/>
      <c r="K109" s="93"/>
      <c r="L109" s="93"/>
      <c r="M109" s="93"/>
      <c r="N109" s="93"/>
      <c r="O109" s="93"/>
    </row>
    <row r="110" spans="1:15" x14ac:dyDescent="0.2">
      <c r="A110" s="93"/>
      <c r="B110" s="93"/>
      <c r="C110" s="93"/>
      <c r="D110" s="93"/>
      <c r="E110" s="93"/>
      <c r="F110" s="93"/>
      <c r="G110" s="93"/>
      <c r="H110" s="93"/>
      <c r="I110" s="93"/>
      <c r="J110" s="93"/>
      <c r="K110" s="93"/>
      <c r="L110" s="93"/>
      <c r="M110" s="93"/>
      <c r="N110" s="93"/>
      <c r="O110" s="93"/>
    </row>
    <row r="111" spans="1:15" x14ac:dyDescent="0.2">
      <c r="A111" s="93"/>
      <c r="B111" s="93"/>
      <c r="C111" s="93"/>
      <c r="D111" s="93"/>
      <c r="E111" s="93"/>
      <c r="F111" s="93"/>
      <c r="G111" s="93"/>
      <c r="H111" s="93"/>
      <c r="I111" s="93"/>
      <c r="J111" s="93"/>
      <c r="K111" s="93"/>
      <c r="L111" s="93"/>
      <c r="M111" s="93"/>
      <c r="N111" s="93"/>
      <c r="O111" s="93"/>
    </row>
    <row r="112" spans="1:15" x14ac:dyDescent="0.2">
      <c r="A112" s="93"/>
      <c r="B112" s="93"/>
      <c r="C112" s="93"/>
      <c r="D112" s="93"/>
      <c r="E112" s="93"/>
      <c r="F112" s="93"/>
      <c r="G112" s="93"/>
      <c r="H112" s="93"/>
      <c r="I112" s="93"/>
      <c r="J112" s="93"/>
      <c r="K112" s="93"/>
      <c r="L112" s="93"/>
      <c r="M112" s="93"/>
      <c r="N112" s="93"/>
      <c r="O112" s="93"/>
    </row>
    <row r="113" spans="1:15" x14ac:dyDescent="0.2">
      <c r="A113" s="93"/>
      <c r="B113" s="93"/>
      <c r="C113" s="93"/>
      <c r="D113" s="93"/>
      <c r="E113" s="93"/>
      <c r="F113" s="93"/>
      <c r="G113" s="93"/>
      <c r="H113" s="93"/>
      <c r="I113" s="93"/>
      <c r="J113" s="93"/>
      <c r="K113" s="93"/>
      <c r="L113" s="93"/>
      <c r="M113" s="93"/>
      <c r="N113" s="93"/>
      <c r="O113" s="93"/>
    </row>
    <row r="114" spans="1:15" x14ac:dyDescent="0.2">
      <c r="A114" s="93"/>
      <c r="B114" s="93"/>
      <c r="C114" s="93"/>
      <c r="D114" s="93"/>
      <c r="E114" s="93"/>
      <c r="F114" s="93"/>
      <c r="G114" s="93"/>
      <c r="H114" s="93"/>
      <c r="I114" s="93"/>
      <c r="J114" s="93"/>
      <c r="K114" s="93"/>
      <c r="L114" s="93"/>
      <c r="M114" s="93"/>
      <c r="N114" s="93"/>
      <c r="O114" s="93"/>
    </row>
    <row r="115" spans="1:15" x14ac:dyDescent="0.2">
      <c r="A115" s="93"/>
      <c r="B115" s="93"/>
      <c r="C115" s="93"/>
      <c r="D115" s="93"/>
      <c r="E115" s="93"/>
      <c r="F115" s="93"/>
      <c r="G115" s="93"/>
      <c r="H115" s="93"/>
      <c r="I115" s="93"/>
      <c r="J115" s="93"/>
      <c r="K115" s="93"/>
      <c r="L115" s="93"/>
      <c r="M115" s="93"/>
      <c r="N115" s="93"/>
      <c r="O115" s="93"/>
    </row>
    <row r="116" spans="1:15" x14ac:dyDescent="0.2">
      <c r="A116" s="93"/>
      <c r="B116" s="93"/>
      <c r="C116" s="93"/>
      <c r="D116" s="93"/>
      <c r="E116" s="93"/>
      <c r="F116" s="93"/>
      <c r="G116" s="93"/>
      <c r="H116" s="93"/>
      <c r="I116" s="93"/>
      <c r="J116" s="93"/>
      <c r="K116" s="93"/>
      <c r="L116" s="93"/>
      <c r="M116" s="93"/>
      <c r="N116" s="93"/>
      <c r="O116" s="93"/>
    </row>
    <row r="117" spans="1:15" x14ac:dyDescent="0.2">
      <c r="A117" s="93"/>
      <c r="B117" s="93"/>
      <c r="C117" s="93"/>
      <c r="D117" s="93"/>
      <c r="E117" s="93"/>
      <c r="F117" s="93"/>
      <c r="G117" s="93"/>
      <c r="H117" s="93"/>
      <c r="I117" s="93"/>
      <c r="J117" s="93"/>
      <c r="K117" s="93"/>
      <c r="L117" s="93"/>
      <c r="M117" s="93"/>
      <c r="N117" s="93"/>
      <c r="O117" s="93"/>
    </row>
    <row r="118" spans="1:15" x14ac:dyDescent="0.2">
      <c r="A118" s="93"/>
      <c r="B118" s="93"/>
      <c r="C118" s="93"/>
      <c r="D118" s="93"/>
      <c r="E118" s="93"/>
      <c r="F118" s="93"/>
      <c r="G118" s="93"/>
      <c r="H118" s="93"/>
      <c r="I118" s="93"/>
      <c r="J118" s="93"/>
      <c r="K118" s="93"/>
      <c r="L118" s="93"/>
      <c r="M118" s="93"/>
      <c r="N118" s="93"/>
      <c r="O118" s="93"/>
    </row>
    <row r="119" spans="1:15" x14ac:dyDescent="0.2">
      <c r="A119" s="93"/>
      <c r="B119" s="93"/>
      <c r="C119" s="93"/>
      <c r="D119" s="93"/>
      <c r="E119" s="93"/>
      <c r="F119" s="93"/>
      <c r="G119" s="93"/>
      <c r="H119" s="93"/>
      <c r="I119" s="93"/>
      <c r="J119" s="93"/>
      <c r="K119" s="93"/>
      <c r="L119" s="93"/>
      <c r="M119" s="93"/>
      <c r="N119" s="93"/>
      <c r="O119" s="93"/>
    </row>
    <row r="120" spans="1:15" x14ac:dyDescent="0.2">
      <c r="A120" s="93"/>
      <c r="B120" s="93"/>
      <c r="C120" s="93"/>
      <c r="D120" s="93"/>
      <c r="E120" s="93"/>
      <c r="F120" s="93"/>
      <c r="G120" s="93"/>
      <c r="H120" s="93"/>
      <c r="I120" s="93"/>
      <c r="J120" s="93"/>
      <c r="K120" s="93"/>
      <c r="L120" s="93"/>
      <c r="M120" s="93"/>
      <c r="N120" s="93"/>
      <c r="O120" s="93"/>
    </row>
    <row r="121" spans="1:15" x14ac:dyDescent="0.2">
      <c r="A121" s="93"/>
      <c r="B121" s="93"/>
      <c r="C121" s="93"/>
      <c r="D121" s="93"/>
      <c r="E121" s="93"/>
      <c r="F121" s="93"/>
      <c r="G121" s="93"/>
      <c r="H121" s="93"/>
      <c r="I121" s="93"/>
      <c r="J121" s="93"/>
      <c r="K121" s="93"/>
      <c r="L121" s="93"/>
      <c r="M121" s="93"/>
      <c r="N121" s="93"/>
      <c r="O121" s="93"/>
    </row>
    <row r="122" spans="1:15" x14ac:dyDescent="0.2">
      <c r="A122" s="93"/>
      <c r="B122" s="93"/>
      <c r="C122" s="93"/>
      <c r="D122" s="93"/>
      <c r="E122" s="93"/>
      <c r="F122" s="93"/>
      <c r="G122" s="93"/>
      <c r="H122" s="93"/>
      <c r="I122" s="93"/>
      <c r="J122" s="93"/>
      <c r="K122" s="93"/>
      <c r="L122" s="93"/>
      <c r="M122" s="93"/>
      <c r="N122" s="93"/>
      <c r="O122" s="93"/>
    </row>
    <row r="123" spans="1:15" x14ac:dyDescent="0.2">
      <c r="A123" s="93"/>
      <c r="B123" s="93"/>
      <c r="C123" s="93"/>
      <c r="D123" s="93"/>
      <c r="E123" s="93"/>
      <c r="F123" s="93"/>
      <c r="G123" s="93"/>
      <c r="H123" s="93"/>
      <c r="I123" s="93"/>
      <c r="J123" s="93"/>
      <c r="K123" s="93"/>
      <c r="L123" s="93"/>
      <c r="M123" s="93"/>
      <c r="N123" s="93"/>
      <c r="O123" s="93"/>
    </row>
    <row r="124" spans="1:15" x14ac:dyDescent="0.2">
      <c r="A124" s="93"/>
      <c r="B124" s="93"/>
      <c r="C124" s="93"/>
      <c r="D124" s="93"/>
      <c r="E124" s="93"/>
      <c r="F124" s="93"/>
      <c r="G124" s="93"/>
      <c r="H124" s="93"/>
      <c r="I124" s="93"/>
      <c r="J124" s="93"/>
      <c r="K124" s="93"/>
      <c r="L124" s="93"/>
      <c r="M124" s="93"/>
      <c r="N124" s="93"/>
      <c r="O124" s="93"/>
    </row>
    <row r="125" spans="1:15" x14ac:dyDescent="0.2">
      <c r="A125" s="93"/>
      <c r="B125" s="93"/>
      <c r="C125" s="93"/>
      <c r="D125" s="93"/>
      <c r="E125" s="93"/>
      <c r="F125" s="93"/>
      <c r="G125" s="93"/>
      <c r="H125" s="93"/>
      <c r="I125" s="93"/>
      <c r="J125" s="93"/>
      <c r="K125" s="93"/>
      <c r="L125" s="93"/>
      <c r="M125" s="93"/>
      <c r="N125" s="93"/>
      <c r="O125" s="93"/>
    </row>
    <row r="126" spans="1:15" x14ac:dyDescent="0.2">
      <c r="A126" s="93"/>
      <c r="B126" s="93"/>
      <c r="C126" s="93"/>
      <c r="D126" s="93"/>
      <c r="E126" s="93"/>
      <c r="F126" s="93"/>
      <c r="G126" s="93"/>
      <c r="H126" s="93"/>
      <c r="I126" s="93"/>
      <c r="J126" s="93"/>
      <c r="K126" s="93"/>
      <c r="L126" s="93"/>
      <c r="M126" s="93"/>
      <c r="N126" s="93"/>
      <c r="O126" s="93"/>
    </row>
    <row r="127" spans="1:15" x14ac:dyDescent="0.2">
      <c r="A127" s="93"/>
      <c r="B127" s="93"/>
      <c r="C127" s="93"/>
      <c r="D127" s="93"/>
      <c r="E127" s="93"/>
      <c r="F127" s="93"/>
      <c r="G127" s="93"/>
      <c r="H127" s="93"/>
      <c r="I127" s="93"/>
      <c r="J127" s="93"/>
      <c r="K127" s="93"/>
      <c r="L127" s="93"/>
      <c r="M127" s="93"/>
      <c r="N127" s="93"/>
      <c r="O127" s="93"/>
    </row>
    <row r="128" spans="1:15" x14ac:dyDescent="0.2">
      <c r="A128" s="93"/>
      <c r="B128" s="93"/>
      <c r="C128" s="93"/>
      <c r="D128" s="93"/>
      <c r="E128" s="93"/>
      <c r="F128" s="93"/>
      <c r="G128" s="93"/>
      <c r="H128" s="93"/>
      <c r="I128" s="93"/>
      <c r="J128" s="93"/>
      <c r="K128" s="93"/>
      <c r="L128" s="93"/>
      <c r="M128" s="93"/>
      <c r="N128" s="93"/>
      <c r="O128" s="93"/>
    </row>
    <row r="129" spans="1:15" x14ac:dyDescent="0.2">
      <c r="A129" s="93"/>
      <c r="B129" s="93"/>
      <c r="C129" s="93"/>
      <c r="D129" s="93"/>
      <c r="E129" s="93"/>
      <c r="F129" s="93"/>
      <c r="G129" s="93"/>
      <c r="H129" s="93"/>
      <c r="I129" s="93"/>
      <c r="J129" s="93"/>
      <c r="K129" s="93"/>
      <c r="L129" s="93"/>
      <c r="M129" s="93"/>
      <c r="N129" s="93"/>
      <c r="O129" s="93"/>
    </row>
    <row r="130" spans="1:15" x14ac:dyDescent="0.2">
      <c r="A130" s="93"/>
      <c r="B130" s="93"/>
      <c r="C130" s="93"/>
      <c r="D130" s="93"/>
      <c r="E130" s="93"/>
      <c r="F130" s="93"/>
      <c r="G130" s="93"/>
      <c r="H130" s="93"/>
      <c r="I130" s="93"/>
      <c r="J130" s="93"/>
      <c r="K130" s="93"/>
      <c r="L130" s="93"/>
      <c r="M130" s="93"/>
      <c r="N130" s="93"/>
      <c r="O130" s="93"/>
    </row>
    <row r="131" spans="1:15" x14ac:dyDescent="0.2">
      <c r="A131" s="93"/>
      <c r="B131" s="93"/>
      <c r="C131" s="93"/>
      <c r="D131" s="93"/>
      <c r="E131" s="93"/>
      <c r="F131" s="93"/>
      <c r="G131" s="93"/>
      <c r="H131" s="93"/>
      <c r="I131" s="93"/>
      <c r="J131" s="93"/>
      <c r="K131" s="93"/>
      <c r="L131" s="93"/>
      <c r="M131" s="93"/>
      <c r="N131" s="93"/>
      <c r="O131" s="93"/>
    </row>
    <row r="132" spans="1:15" x14ac:dyDescent="0.2">
      <c r="A132" s="93"/>
      <c r="B132" s="93"/>
      <c r="C132" s="93"/>
      <c r="D132" s="93"/>
      <c r="E132" s="93"/>
      <c r="F132" s="93"/>
      <c r="G132" s="93"/>
      <c r="H132" s="93"/>
      <c r="I132" s="93"/>
      <c r="J132" s="93"/>
      <c r="K132" s="93"/>
      <c r="L132" s="93"/>
      <c r="M132" s="93"/>
      <c r="N132" s="93"/>
      <c r="O132" s="93"/>
    </row>
    <row r="133" spans="1:15" x14ac:dyDescent="0.2">
      <c r="A133" s="93"/>
      <c r="B133" s="93"/>
      <c r="C133" s="93"/>
      <c r="D133" s="93"/>
      <c r="E133" s="93"/>
      <c r="F133" s="93"/>
      <c r="G133" s="93"/>
      <c r="H133" s="93"/>
      <c r="I133" s="93"/>
      <c r="J133" s="93"/>
      <c r="K133" s="93"/>
      <c r="L133" s="93"/>
      <c r="M133" s="93"/>
      <c r="N133" s="93"/>
      <c r="O133" s="93"/>
    </row>
    <row r="134" spans="1:15" x14ac:dyDescent="0.2">
      <c r="A134" s="93"/>
      <c r="B134" s="93"/>
      <c r="C134" s="93"/>
      <c r="D134" s="93"/>
      <c r="E134" s="93"/>
      <c r="F134" s="93"/>
      <c r="G134" s="93"/>
      <c r="H134" s="93"/>
      <c r="I134" s="93"/>
      <c r="J134" s="93"/>
      <c r="K134" s="93"/>
      <c r="L134" s="93"/>
      <c r="M134" s="93"/>
      <c r="N134" s="93"/>
      <c r="O134" s="93"/>
    </row>
    <row r="135" spans="1:15" x14ac:dyDescent="0.2">
      <c r="A135" s="93"/>
      <c r="B135" s="93"/>
      <c r="C135" s="93"/>
      <c r="D135" s="93"/>
      <c r="E135" s="93"/>
      <c r="F135" s="93"/>
      <c r="G135" s="93"/>
      <c r="H135" s="93"/>
      <c r="I135" s="93"/>
      <c r="J135" s="93"/>
      <c r="K135" s="93"/>
      <c r="L135" s="93"/>
      <c r="M135" s="93"/>
      <c r="N135" s="93"/>
      <c r="O135" s="93"/>
    </row>
    <row r="136" spans="1:15" x14ac:dyDescent="0.2">
      <c r="A136" s="93"/>
      <c r="B136" s="93"/>
      <c r="C136" s="93"/>
      <c r="D136" s="93"/>
      <c r="E136" s="93"/>
      <c r="F136" s="93"/>
      <c r="G136" s="93"/>
      <c r="H136" s="93"/>
      <c r="I136" s="93"/>
      <c r="J136" s="93"/>
      <c r="K136" s="93"/>
      <c r="L136" s="93"/>
      <c r="M136" s="93"/>
      <c r="N136" s="93"/>
      <c r="O136" s="93"/>
    </row>
    <row r="137" spans="1:15" x14ac:dyDescent="0.2">
      <c r="A137" s="93"/>
      <c r="B137" s="93"/>
      <c r="C137" s="93"/>
      <c r="D137" s="93"/>
      <c r="E137" s="93"/>
      <c r="F137" s="93"/>
      <c r="G137" s="93"/>
      <c r="H137" s="93"/>
      <c r="I137" s="93"/>
      <c r="J137" s="93"/>
      <c r="K137" s="93"/>
      <c r="L137" s="93"/>
      <c r="M137" s="93"/>
      <c r="N137" s="93"/>
      <c r="O137" s="93"/>
    </row>
    <row r="138" spans="1:15" x14ac:dyDescent="0.2">
      <c r="A138" s="93"/>
      <c r="B138" s="93"/>
      <c r="C138" s="93"/>
      <c r="D138" s="93"/>
      <c r="E138" s="93"/>
      <c r="F138" s="93"/>
      <c r="G138" s="93"/>
      <c r="H138" s="93"/>
      <c r="I138" s="93"/>
      <c r="J138" s="93"/>
      <c r="K138" s="93"/>
      <c r="L138" s="93"/>
      <c r="M138" s="93"/>
      <c r="N138" s="93"/>
      <c r="O138" s="93"/>
    </row>
    <row r="139" spans="1:15" x14ac:dyDescent="0.2">
      <c r="A139" s="93"/>
      <c r="B139" s="93"/>
      <c r="C139" s="93"/>
      <c r="D139" s="93"/>
      <c r="E139" s="93"/>
      <c r="F139" s="93"/>
      <c r="G139" s="93"/>
      <c r="H139" s="93"/>
      <c r="I139" s="93"/>
      <c r="J139" s="93"/>
      <c r="K139" s="93"/>
      <c r="L139" s="93"/>
      <c r="M139" s="93"/>
      <c r="N139" s="93"/>
      <c r="O139" s="93"/>
    </row>
    <row r="140" spans="1:15" x14ac:dyDescent="0.2">
      <c r="A140" s="93"/>
      <c r="B140" s="93"/>
      <c r="C140" s="93"/>
      <c r="D140" s="93"/>
      <c r="E140" s="93"/>
      <c r="F140" s="93"/>
      <c r="G140" s="93"/>
      <c r="H140" s="93"/>
      <c r="I140" s="93"/>
      <c r="J140" s="93"/>
      <c r="K140" s="93"/>
      <c r="L140" s="93"/>
      <c r="M140" s="93"/>
      <c r="N140" s="93"/>
      <c r="O140" s="93"/>
    </row>
    <row r="141" spans="1:15" x14ac:dyDescent="0.2">
      <c r="A141" s="93"/>
      <c r="B141" s="93"/>
      <c r="C141" s="93"/>
      <c r="D141" s="93"/>
      <c r="E141" s="93"/>
      <c r="F141" s="93"/>
      <c r="G141" s="93"/>
      <c r="H141" s="93"/>
      <c r="I141" s="93"/>
      <c r="J141" s="93"/>
      <c r="K141" s="93"/>
      <c r="L141" s="93"/>
      <c r="M141" s="93"/>
      <c r="N141" s="93"/>
      <c r="O141" s="93"/>
    </row>
    <row r="142" spans="1:15" x14ac:dyDescent="0.2">
      <c r="A142" s="93"/>
      <c r="B142" s="93"/>
      <c r="C142" s="93"/>
      <c r="D142" s="93"/>
      <c r="E142" s="93"/>
      <c r="F142" s="93"/>
      <c r="G142" s="93"/>
      <c r="H142" s="93"/>
      <c r="I142" s="93"/>
      <c r="J142" s="93"/>
      <c r="K142" s="93"/>
      <c r="L142" s="93"/>
      <c r="M142" s="93"/>
      <c r="N142" s="93"/>
      <c r="O142" s="93"/>
    </row>
    <row r="143" spans="1:15" x14ac:dyDescent="0.2">
      <c r="A143" s="93"/>
      <c r="B143" s="93"/>
      <c r="C143" s="93"/>
      <c r="D143" s="93"/>
      <c r="E143" s="93"/>
      <c r="F143" s="93"/>
      <c r="G143" s="93"/>
      <c r="H143" s="93"/>
      <c r="I143" s="93"/>
      <c r="J143" s="93"/>
      <c r="K143" s="93"/>
      <c r="L143" s="93"/>
      <c r="M143" s="93"/>
      <c r="N143" s="93"/>
      <c r="O143" s="93"/>
    </row>
    <row r="144" spans="1:15" x14ac:dyDescent="0.2">
      <c r="A144" s="93"/>
      <c r="B144" s="93"/>
      <c r="C144" s="93"/>
      <c r="D144" s="93"/>
      <c r="E144" s="93"/>
      <c r="F144" s="93"/>
      <c r="G144" s="93"/>
      <c r="H144" s="93"/>
      <c r="I144" s="93"/>
      <c r="J144" s="93"/>
      <c r="K144" s="93"/>
      <c r="L144" s="93"/>
      <c r="M144" s="93"/>
      <c r="N144" s="93"/>
      <c r="O144" s="93"/>
    </row>
    <row r="145" spans="1:15" x14ac:dyDescent="0.2">
      <c r="A145" s="93"/>
      <c r="B145" s="93"/>
      <c r="C145" s="93"/>
      <c r="D145" s="93"/>
      <c r="E145" s="93"/>
      <c r="F145" s="93"/>
      <c r="G145" s="93"/>
      <c r="H145" s="93"/>
      <c r="I145" s="93"/>
      <c r="J145" s="93"/>
      <c r="K145" s="93"/>
      <c r="L145" s="93"/>
      <c r="M145" s="93"/>
      <c r="N145" s="93"/>
      <c r="O145" s="93"/>
    </row>
    <row r="146" spans="1:15" x14ac:dyDescent="0.2">
      <c r="A146" s="93"/>
      <c r="B146" s="93"/>
      <c r="C146" s="93"/>
      <c r="D146" s="93"/>
      <c r="E146" s="93"/>
      <c r="F146" s="93"/>
      <c r="G146" s="93"/>
      <c r="H146" s="93"/>
      <c r="I146" s="93"/>
      <c r="J146" s="93"/>
      <c r="K146" s="93"/>
      <c r="L146" s="93"/>
      <c r="M146" s="93"/>
      <c r="N146" s="93"/>
      <c r="O146" s="93"/>
    </row>
    <row r="147" spans="1:15" x14ac:dyDescent="0.2">
      <c r="A147" s="93"/>
      <c r="B147" s="93"/>
      <c r="C147" s="93"/>
      <c r="D147" s="93"/>
      <c r="E147" s="93"/>
      <c r="F147" s="93"/>
      <c r="G147" s="93"/>
      <c r="H147" s="93"/>
      <c r="I147" s="93"/>
      <c r="J147" s="93"/>
      <c r="K147" s="93"/>
      <c r="L147" s="93"/>
      <c r="M147" s="93"/>
      <c r="N147" s="93"/>
      <c r="O147" s="93"/>
    </row>
    <row r="148" spans="1:15" x14ac:dyDescent="0.2">
      <c r="A148" s="93"/>
      <c r="B148" s="93"/>
      <c r="C148" s="93"/>
      <c r="D148" s="93"/>
      <c r="E148" s="93"/>
      <c r="F148" s="93"/>
      <c r="G148" s="93"/>
      <c r="H148" s="93"/>
      <c r="I148" s="93"/>
      <c r="J148" s="93"/>
      <c r="K148" s="93"/>
      <c r="L148" s="93"/>
      <c r="M148" s="93"/>
      <c r="N148" s="93"/>
      <c r="O148" s="93"/>
    </row>
    <row r="149" spans="1:15" x14ac:dyDescent="0.2">
      <c r="A149" s="93"/>
      <c r="B149" s="93"/>
      <c r="C149" s="93"/>
      <c r="D149" s="93"/>
      <c r="E149" s="93"/>
      <c r="F149" s="93"/>
      <c r="G149" s="93"/>
      <c r="H149" s="93"/>
      <c r="I149" s="93"/>
      <c r="J149" s="93"/>
      <c r="K149" s="93"/>
      <c r="L149" s="93"/>
      <c r="M149" s="93"/>
      <c r="N149" s="93"/>
      <c r="O149" s="93"/>
    </row>
    <row r="150" spans="1:15" x14ac:dyDescent="0.2">
      <c r="A150" s="93"/>
      <c r="B150" s="93"/>
      <c r="C150" s="93"/>
      <c r="D150" s="93"/>
      <c r="E150" s="93"/>
      <c r="F150" s="93"/>
      <c r="G150" s="93"/>
      <c r="H150" s="93"/>
      <c r="I150" s="93"/>
      <c r="J150" s="93"/>
      <c r="K150" s="93"/>
      <c r="L150" s="93"/>
      <c r="M150" s="93"/>
      <c r="N150" s="93"/>
      <c r="O150" s="93"/>
    </row>
    <row r="151" spans="1:15" x14ac:dyDescent="0.2">
      <c r="A151" s="93"/>
      <c r="B151" s="93"/>
      <c r="C151" s="93"/>
      <c r="D151" s="93"/>
      <c r="E151" s="93"/>
      <c r="F151" s="93"/>
      <c r="G151" s="93"/>
      <c r="H151" s="93"/>
      <c r="I151" s="93"/>
      <c r="J151" s="93"/>
      <c r="K151" s="93"/>
      <c r="L151" s="93"/>
      <c r="M151" s="93"/>
      <c r="N151" s="93"/>
      <c r="O151" s="93"/>
    </row>
    <row r="152" spans="1:15" x14ac:dyDescent="0.2">
      <c r="A152" s="93"/>
      <c r="B152" s="93"/>
      <c r="C152" s="93"/>
      <c r="D152" s="93"/>
      <c r="E152" s="93"/>
      <c r="F152" s="93"/>
      <c r="G152" s="93"/>
      <c r="H152" s="93"/>
      <c r="I152" s="93"/>
      <c r="J152" s="93"/>
      <c r="K152" s="93"/>
      <c r="L152" s="93"/>
      <c r="M152" s="93"/>
      <c r="N152" s="93"/>
      <c r="O152" s="93"/>
    </row>
    <row r="153" spans="1:15" x14ac:dyDescent="0.2">
      <c r="A153" s="93"/>
      <c r="B153" s="93"/>
      <c r="C153" s="93"/>
      <c r="D153" s="93"/>
      <c r="E153" s="93"/>
      <c r="F153" s="93"/>
      <c r="G153" s="93"/>
      <c r="H153" s="93"/>
      <c r="I153" s="93"/>
      <c r="J153" s="93"/>
      <c r="K153" s="93"/>
      <c r="L153" s="93"/>
      <c r="M153" s="93"/>
      <c r="N153" s="93"/>
      <c r="O153" s="93"/>
    </row>
    <row r="154" spans="1:15" x14ac:dyDescent="0.2">
      <c r="A154" s="93"/>
      <c r="B154" s="93"/>
      <c r="C154" s="93"/>
      <c r="D154" s="93"/>
      <c r="E154" s="93"/>
      <c r="F154" s="93"/>
      <c r="G154" s="93"/>
      <c r="H154" s="93"/>
      <c r="I154" s="93"/>
      <c r="J154" s="93"/>
      <c r="K154" s="93"/>
      <c r="L154" s="93"/>
      <c r="M154" s="93"/>
      <c r="N154" s="93"/>
      <c r="O154" s="93"/>
    </row>
    <row r="155" spans="1:15" x14ac:dyDescent="0.2">
      <c r="A155" s="93"/>
      <c r="B155" s="93"/>
      <c r="C155" s="93"/>
      <c r="D155" s="93"/>
      <c r="E155" s="93"/>
      <c r="F155" s="93"/>
      <c r="G155" s="93"/>
      <c r="H155" s="93"/>
      <c r="I155" s="93"/>
      <c r="J155" s="93"/>
      <c r="K155" s="93"/>
      <c r="L155" s="93"/>
      <c r="M155" s="93"/>
      <c r="N155" s="93"/>
      <c r="O155" s="93"/>
    </row>
    <row r="156" spans="1:15" x14ac:dyDescent="0.2">
      <c r="A156" s="93"/>
      <c r="B156" s="93"/>
      <c r="C156" s="93"/>
      <c r="D156" s="93"/>
      <c r="E156" s="93"/>
      <c r="F156" s="93"/>
      <c r="G156" s="93"/>
      <c r="H156" s="93"/>
      <c r="I156" s="93"/>
      <c r="J156" s="93"/>
      <c r="K156" s="93"/>
      <c r="L156" s="93"/>
      <c r="M156" s="93"/>
      <c r="N156" s="93"/>
      <c r="O156" s="93"/>
    </row>
    <row r="157" spans="1:15" x14ac:dyDescent="0.2">
      <c r="A157" s="93"/>
      <c r="B157" s="93"/>
      <c r="C157" s="93"/>
      <c r="D157" s="93"/>
      <c r="E157" s="93"/>
      <c r="F157" s="93"/>
      <c r="G157" s="93"/>
      <c r="H157" s="93"/>
      <c r="I157" s="93"/>
      <c r="J157" s="93"/>
      <c r="K157" s="93"/>
      <c r="L157" s="93"/>
      <c r="M157" s="93"/>
      <c r="N157" s="93"/>
      <c r="O157" s="93"/>
    </row>
    <row r="158" spans="1:15" x14ac:dyDescent="0.2">
      <c r="A158" s="93"/>
      <c r="B158" s="93"/>
      <c r="C158" s="93"/>
      <c r="D158" s="93"/>
      <c r="E158" s="93"/>
      <c r="F158" s="93"/>
      <c r="G158" s="93"/>
      <c r="H158" s="93"/>
      <c r="I158" s="93"/>
      <c r="J158" s="93"/>
      <c r="K158" s="93"/>
      <c r="L158" s="93"/>
      <c r="M158" s="93"/>
      <c r="N158" s="93"/>
      <c r="O158" s="93"/>
    </row>
    <row r="159" spans="1:15" x14ac:dyDescent="0.2">
      <c r="A159" s="93"/>
      <c r="B159" s="93"/>
      <c r="C159" s="93"/>
      <c r="D159" s="93"/>
      <c r="E159" s="93"/>
      <c r="F159" s="93"/>
      <c r="G159" s="93"/>
      <c r="H159" s="93"/>
      <c r="I159" s="93"/>
      <c r="J159" s="93"/>
      <c r="K159" s="93"/>
      <c r="L159" s="93"/>
      <c r="M159" s="93"/>
      <c r="N159" s="93"/>
      <c r="O159" s="93"/>
    </row>
    <row r="160" spans="1:15" x14ac:dyDescent="0.2">
      <c r="A160" s="93"/>
      <c r="B160" s="93"/>
      <c r="C160" s="93"/>
      <c r="D160" s="93"/>
      <c r="E160" s="93"/>
      <c r="F160" s="93"/>
      <c r="G160" s="93"/>
      <c r="H160" s="93"/>
      <c r="I160" s="93"/>
      <c r="J160" s="93"/>
      <c r="K160" s="93"/>
      <c r="L160" s="93"/>
      <c r="M160" s="93"/>
      <c r="N160" s="93"/>
      <c r="O160" s="93"/>
    </row>
    <row r="161" spans="1:15" x14ac:dyDescent="0.2">
      <c r="A161" s="93"/>
      <c r="B161" s="93"/>
      <c r="C161" s="93"/>
      <c r="D161" s="93"/>
      <c r="E161" s="93"/>
      <c r="F161" s="93"/>
      <c r="G161" s="93"/>
      <c r="H161" s="93"/>
      <c r="I161" s="93"/>
      <c r="J161" s="93"/>
      <c r="K161" s="93"/>
      <c r="L161" s="93"/>
      <c r="M161" s="93"/>
      <c r="N161" s="93"/>
      <c r="O161" s="93"/>
    </row>
    <row r="162" spans="1:15" x14ac:dyDescent="0.2">
      <c r="A162" s="93"/>
      <c r="B162" s="93"/>
      <c r="C162" s="93"/>
      <c r="D162" s="93"/>
      <c r="E162" s="93"/>
      <c r="F162" s="93"/>
      <c r="G162" s="93"/>
      <c r="H162" s="93"/>
      <c r="I162" s="93"/>
      <c r="J162" s="93"/>
      <c r="K162" s="93"/>
      <c r="L162" s="93"/>
      <c r="M162" s="93"/>
      <c r="N162" s="93"/>
      <c r="O162" s="93"/>
    </row>
    <row r="163" spans="1:15" x14ac:dyDescent="0.2">
      <c r="A163" s="93"/>
      <c r="B163" s="93"/>
      <c r="C163" s="93"/>
      <c r="D163" s="93"/>
      <c r="E163" s="93"/>
      <c r="F163" s="93"/>
      <c r="G163" s="93"/>
      <c r="H163" s="93"/>
      <c r="I163" s="93"/>
      <c r="J163" s="93"/>
      <c r="K163" s="93"/>
      <c r="L163" s="93"/>
      <c r="M163" s="93"/>
      <c r="N163" s="93"/>
      <c r="O163" s="93"/>
    </row>
    <row r="164" spans="1:15" x14ac:dyDescent="0.2">
      <c r="A164" s="93"/>
      <c r="B164" s="93"/>
      <c r="C164" s="93"/>
      <c r="D164" s="93"/>
      <c r="E164" s="93"/>
      <c r="F164" s="93"/>
      <c r="G164" s="93"/>
      <c r="H164" s="93"/>
      <c r="I164" s="93"/>
      <c r="J164" s="93"/>
      <c r="K164" s="93"/>
      <c r="L164" s="93"/>
      <c r="M164" s="93"/>
      <c r="N164" s="93"/>
      <c r="O164" s="93"/>
    </row>
    <row r="165" spans="1:15" x14ac:dyDescent="0.2">
      <c r="A165" s="93"/>
      <c r="B165" s="93"/>
      <c r="C165" s="93"/>
      <c r="D165" s="93"/>
      <c r="E165" s="93"/>
      <c r="F165" s="93"/>
      <c r="G165" s="93"/>
      <c r="H165" s="93"/>
      <c r="I165" s="93"/>
      <c r="J165" s="93"/>
      <c r="K165" s="93"/>
      <c r="L165" s="93"/>
      <c r="M165" s="93"/>
      <c r="N165" s="93"/>
      <c r="O165" s="93"/>
    </row>
    <row r="166" spans="1:15" x14ac:dyDescent="0.2">
      <c r="A166" s="93"/>
      <c r="B166" s="93"/>
      <c r="C166" s="93"/>
      <c r="D166" s="93"/>
      <c r="E166" s="93"/>
      <c r="F166" s="93"/>
      <c r="G166" s="93"/>
      <c r="H166" s="93"/>
      <c r="I166" s="93"/>
      <c r="J166" s="93"/>
      <c r="K166" s="93"/>
      <c r="L166" s="93"/>
      <c r="M166" s="93"/>
      <c r="N166" s="93"/>
      <c r="O166" s="93"/>
    </row>
    <row r="167" spans="1:15" x14ac:dyDescent="0.2">
      <c r="A167" s="93"/>
      <c r="B167" s="93"/>
      <c r="C167" s="93"/>
      <c r="D167" s="93"/>
      <c r="E167" s="93"/>
      <c r="F167" s="93"/>
      <c r="G167" s="93"/>
      <c r="H167" s="93"/>
      <c r="I167" s="93"/>
      <c r="J167" s="93"/>
      <c r="K167" s="93"/>
      <c r="L167" s="93"/>
      <c r="M167" s="93"/>
      <c r="N167" s="93"/>
      <c r="O167" s="93"/>
    </row>
    <row r="168" spans="1:15" x14ac:dyDescent="0.2">
      <c r="A168" s="93"/>
      <c r="B168" s="93"/>
      <c r="C168" s="93"/>
      <c r="D168" s="93"/>
      <c r="E168" s="93"/>
      <c r="F168" s="93"/>
      <c r="G168" s="93"/>
      <c r="H168" s="93"/>
      <c r="I168" s="93"/>
      <c r="J168" s="93"/>
      <c r="K168" s="93"/>
      <c r="L168" s="93"/>
      <c r="M168" s="93"/>
      <c r="N168" s="93"/>
      <c r="O168" s="93"/>
    </row>
    <row r="169" spans="1:15" x14ac:dyDescent="0.2">
      <c r="A169" s="93"/>
      <c r="B169" s="93"/>
      <c r="C169" s="93"/>
      <c r="D169" s="93"/>
      <c r="E169" s="93"/>
      <c r="F169" s="93"/>
      <c r="G169" s="93"/>
      <c r="H169" s="93"/>
      <c r="I169" s="93"/>
      <c r="J169" s="93"/>
      <c r="K169" s="93"/>
      <c r="L169" s="93"/>
      <c r="M169" s="93"/>
      <c r="N169" s="93"/>
      <c r="O169" s="93"/>
    </row>
    <row r="170" spans="1:15" x14ac:dyDescent="0.2">
      <c r="A170" s="93"/>
      <c r="B170" s="93"/>
      <c r="C170" s="93"/>
      <c r="D170" s="93"/>
      <c r="E170" s="93"/>
      <c r="F170" s="93"/>
      <c r="G170" s="93"/>
      <c r="H170" s="93"/>
      <c r="I170" s="93"/>
      <c r="J170" s="93"/>
      <c r="K170" s="93"/>
      <c r="L170" s="93"/>
      <c r="M170" s="93"/>
      <c r="N170" s="93"/>
      <c r="O170" s="93"/>
    </row>
    <row r="171" spans="1:15" x14ac:dyDescent="0.2">
      <c r="A171" s="93"/>
      <c r="B171" s="93"/>
      <c r="C171" s="93"/>
      <c r="D171" s="93"/>
      <c r="E171" s="93"/>
      <c r="F171" s="93"/>
      <c r="G171" s="93"/>
      <c r="H171" s="93"/>
      <c r="I171" s="93"/>
      <c r="J171" s="93"/>
      <c r="K171" s="93"/>
      <c r="L171" s="93"/>
      <c r="M171" s="93"/>
      <c r="N171" s="93"/>
      <c r="O171" s="93"/>
    </row>
    <row r="172" spans="1:15" x14ac:dyDescent="0.2">
      <c r="A172" s="93"/>
      <c r="B172" s="93"/>
      <c r="C172" s="93"/>
      <c r="D172" s="93"/>
      <c r="E172" s="93"/>
      <c r="F172" s="93"/>
      <c r="G172" s="93"/>
      <c r="H172" s="93"/>
      <c r="I172" s="93"/>
      <c r="J172" s="93"/>
      <c r="K172" s="93"/>
      <c r="L172" s="93"/>
      <c r="M172" s="93"/>
      <c r="N172" s="93"/>
      <c r="O172" s="93"/>
    </row>
    <row r="173" spans="1:15" x14ac:dyDescent="0.2">
      <c r="A173" s="93"/>
      <c r="B173" s="93"/>
      <c r="C173" s="93"/>
      <c r="D173" s="93"/>
      <c r="E173" s="93"/>
      <c r="F173" s="93"/>
      <c r="G173" s="93"/>
      <c r="H173" s="93"/>
      <c r="I173" s="93"/>
      <c r="J173" s="93"/>
      <c r="K173" s="93"/>
      <c r="L173" s="93"/>
      <c r="M173" s="93"/>
      <c r="N173" s="93"/>
      <c r="O173" s="93"/>
    </row>
    <row r="174" spans="1:15" x14ac:dyDescent="0.2">
      <c r="A174" s="93"/>
      <c r="B174" s="93"/>
      <c r="C174" s="93"/>
      <c r="D174" s="93"/>
      <c r="E174" s="93"/>
      <c r="F174" s="93"/>
      <c r="G174" s="93"/>
      <c r="H174" s="93"/>
      <c r="I174" s="93"/>
      <c r="J174" s="93"/>
      <c r="K174" s="93"/>
      <c r="L174" s="93"/>
      <c r="M174" s="93"/>
      <c r="N174" s="93"/>
      <c r="O174" s="93"/>
    </row>
    <row r="175" spans="1:15" x14ac:dyDescent="0.2">
      <c r="A175" s="93"/>
      <c r="B175" s="93"/>
      <c r="C175" s="93"/>
      <c r="D175" s="93"/>
      <c r="E175" s="93"/>
      <c r="F175" s="93"/>
      <c r="G175" s="93"/>
      <c r="H175" s="93"/>
      <c r="I175" s="93"/>
      <c r="J175" s="93"/>
      <c r="K175" s="93"/>
      <c r="L175" s="93"/>
      <c r="M175" s="93"/>
      <c r="N175" s="93"/>
      <c r="O175" s="93"/>
    </row>
    <row r="176" spans="1:15" x14ac:dyDescent="0.2">
      <c r="A176" s="93"/>
      <c r="B176" s="93"/>
      <c r="C176" s="93"/>
      <c r="D176" s="93"/>
      <c r="E176" s="93"/>
      <c r="F176" s="93"/>
      <c r="G176" s="93"/>
      <c r="H176" s="93"/>
      <c r="I176" s="93"/>
      <c r="J176" s="93"/>
      <c r="K176" s="93"/>
      <c r="L176" s="93"/>
      <c r="M176" s="93"/>
      <c r="N176" s="93"/>
      <c r="O176" s="93"/>
    </row>
    <row r="177" spans="1:15" x14ac:dyDescent="0.2">
      <c r="A177" s="93"/>
      <c r="B177" s="93"/>
      <c r="C177" s="93"/>
      <c r="D177" s="93"/>
      <c r="E177" s="93"/>
      <c r="F177" s="93"/>
      <c r="G177" s="93"/>
      <c r="H177" s="93"/>
      <c r="I177" s="93"/>
      <c r="J177" s="93"/>
      <c r="K177" s="93"/>
      <c r="L177" s="93"/>
      <c r="M177" s="93"/>
      <c r="N177" s="93"/>
      <c r="O177" s="93"/>
    </row>
    <row r="178" spans="1:15" x14ac:dyDescent="0.2">
      <c r="A178" s="93"/>
      <c r="B178" s="93"/>
      <c r="C178" s="93"/>
      <c r="D178" s="93"/>
      <c r="E178" s="93"/>
      <c r="F178" s="93"/>
      <c r="G178" s="93"/>
      <c r="H178" s="93"/>
      <c r="I178" s="93"/>
      <c r="J178" s="93"/>
      <c r="K178" s="93"/>
      <c r="L178" s="93"/>
      <c r="M178" s="93"/>
      <c r="N178" s="93"/>
      <c r="O178" s="93"/>
    </row>
    <row r="179" spans="1:15" x14ac:dyDescent="0.2">
      <c r="A179" s="93"/>
      <c r="B179" s="93"/>
      <c r="C179" s="93"/>
      <c r="D179" s="93"/>
      <c r="E179" s="93"/>
      <c r="F179" s="93"/>
      <c r="G179" s="93"/>
      <c r="H179" s="93"/>
      <c r="I179" s="93"/>
      <c r="J179" s="93"/>
      <c r="K179" s="93"/>
      <c r="L179" s="93"/>
      <c r="M179" s="93"/>
      <c r="N179" s="93"/>
      <c r="O179" s="93"/>
    </row>
    <row r="180" spans="1:15" x14ac:dyDescent="0.2">
      <c r="A180" s="93"/>
      <c r="B180" s="93"/>
      <c r="C180" s="93"/>
      <c r="D180" s="93"/>
      <c r="E180" s="93"/>
      <c r="F180" s="93"/>
      <c r="G180" s="93"/>
      <c r="H180" s="93"/>
      <c r="I180" s="93"/>
      <c r="J180" s="93"/>
      <c r="K180" s="93"/>
      <c r="L180" s="93"/>
      <c r="M180" s="93"/>
      <c r="N180" s="93"/>
      <c r="O180" s="93"/>
    </row>
    <row r="181" spans="1:15" x14ac:dyDescent="0.2">
      <c r="A181" s="93"/>
      <c r="B181" s="93"/>
      <c r="C181" s="93"/>
      <c r="D181" s="93"/>
      <c r="E181" s="93"/>
      <c r="F181" s="93"/>
      <c r="G181" s="93"/>
      <c r="H181" s="93"/>
      <c r="I181" s="93"/>
      <c r="J181" s="93"/>
      <c r="K181" s="93"/>
      <c r="L181" s="93"/>
      <c r="M181" s="93"/>
      <c r="N181" s="93"/>
      <c r="O181" s="93"/>
    </row>
    <row r="182" spans="1:15" x14ac:dyDescent="0.2">
      <c r="A182" s="93"/>
      <c r="B182" s="93"/>
      <c r="C182" s="93"/>
      <c r="D182" s="93"/>
      <c r="E182" s="93"/>
      <c r="F182" s="93"/>
      <c r="G182" s="93"/>
      <c r="H182" s="93"/>
      <c r="I182" s="93"/>
      <c r="J182" s="93"/>
      <c r="K182" s="93"/>
      <c r="L182" s="93"/>
      <c r="M182" s="93"/>
      <c r="N182" s="93"/>
      <c r="O182" s="93"/>
    </row>
    <row r="183" spans="1:15" x14ac:dyDescent="0.2">
      <c r="A183" s="93"/>
      <c r="B183" s="93"/>
      <c r="C183" s="93"/>
      <c r="D183" s="93"/>
      <c r="E183" s="93"/>
      <c r="F183" s="93"/>
      <c r="G183" s="93"/>
      <c r="H183" s="93"/>
      <c r="I183" s="93"/>
      <c r="J183" s="93"/>
      <c r="K183" s="93"/>
      <c r="L183" s="93"/>
      <c r="M183" s="93"/>
      <c r="N183" s="93"/>
      <c r="O183" s="93"/>
    </row>
    <row r="184" spans="1:15" x14ac:dyDescent="0.2">
      <c r="A184" s="93"/>
      <c r="B184" s="93"/>
      <c r="C184" s="93"/>
      <c r="D184" s="93"/>
      <c r="E184" s="93"/>
      <c r="F184" s="93"/>
      <c r="G184" s="93"/>
      <c r="H184" s="93"/>
      <c r="I184" s="93"/>
      <c r="J184" s="93"/>
      <c r="K184" s="93"/>
      <c r="L184" s="93"/>
      <c r="M184" s="93"/>
      <c r="N184" s="93"/>
      <c r="O184" s="93"/>
    </row>
    <row r="185" spans="1:15" x14ac:dyDescent="0.2">
      <c r="A185" s="93"/>
      <c r="B185" s="93"/>
      <c r="C185" s="93"/>
      <c r="D185" s="93"/>
      <c r="E185" s="93"/>
      <c r="F185" s="93"/>
      <c r="G185" s="93"/>
      <c r="H185" s="93"/>
      <c r="I185" s="93"/>
      <c r="J185" s="93"/>
      <c r="K185" s="93"/>
      <c r="L185" s="93"/>
      <c r="M185" s="93"/>
      <c r="N185" s="93"/>
      <c r="O185" s="93"/>
    </row>
    <row r="186" spans="1:15" x14ac:dyDescent="0.2">
      <c r="A186" s="93"/>
      <c r="B186" s="93"/>
      <c r="C186" s="93"/>
      <c r="D186" s="93"/>
      <c r="E186" s="93"/>
      <c r="F186" s="93"/>
      <c r="G186" s="93"/>
      <c r="H186" s="93"/>
      <c r="I186" s="93"/>
      <c r="J186" s="93"/>
      <c r="K186" s="93"/>
      <c r="L186" s="93"/>
      <c r="M186" s="93"/>
      <c r="N186" s="93"/>
      <c r="O186" s="93"/>
    </row>
    <row r="187" spans="1:15" x14ac:dyDescent="0.2">
      <c r="A187" s="93"/>
      <c r="B187" s="93"/>
      <c r="C187" s="93"/>
      <c r="D187" s="93"/>
      <c r="E187" s="93"/>
      <c r="F187" s="93"/>
      <c r="G187" s="93"/>
      <c r="H187" s="93"/>
      <c r="I187" s="93"/>
      <c r="J187" s="93"/>
      <c r="K187" s="93"/>
      <c r="L187" s="93"/>
      <c r="M187" s="93"/>
      <c r="N187" s="93"/>
      <c r="O187" s="93"/>
    </row>
    <row r="188" spans="1:15" x14ac:dyDescent="0.2">
      <c r="A188" s="93"/>
      <c r="B188" s="93"/>
      <c r="C188" s="93"/>
      <c r="D188" s="93"/>
      <c r="E188" s="93"/>
      <c r="F188" s="93"/>
      <c r="G188" s="93"/>
      <c r="H188" s="93"/>
      <c r="I188" s="93"/>
      <c r="J188" s="93"/>
      <c r="K188" s="93"/>
      <c r="L188" s="93"/>
      <c r="M188" s="93"/>
      <c r="N188" s="93"/>
      <c r="O188" s="93"/>
    </row>
    <row r="189" spans="1:15" x14ac:dyDescent="0.2">
      <c r="A189" s="93"/>
      <c r="B189" s="93"/>
      <c r="C189" s="93"/>
      <c r="D189" s="93"/>
      <c r="E189" s="93"/>
      <c r="F189" s="93"/>
      <c r="G189" s="93"/>
      <c r="H189" s="93"/>
      <c r="I189" s="93"/>
      <c r="J189" s="93"/>
      <c r="K189" s="93"/>
      <c r="L189" s="93"/>
      <c r="M189" s="93"/>
      <c r="N189" s="93"/>
      <c r="O189" s="93"/>
    </row>
    <row r="190" spans="1:15" x14ac:dyDescent="0.2">
      <c r="A190" s="93"/>
      <c r="B190" s="93"/>
      <c r="C190" s="93"/>
      <c r="D190" s="93"/>
      <c r="E190" s="93"/>
      <c r="F190" s="93"/>
      <c r="G190" s="93"/>
      <c r="H190" s="93"/>
      <c r="I190" s="93"/>
      <c r="J190" s="93"/>
      <c r="K190" s="93"/>
      <c r="L190" s="93"/>
      <c r="M190" s="93"/>
      <c r="N190" s="93"/>
      <c r="O190" s="93"/>
    </row>
    <row r="191" spans="1:15" x14ac:dyDescent="0.2">
      <c r="A191" s="93"/>
      <c r="B191" s="93"/>
      <c r="C191" s="93"/>
      <c r="D191" s="93"/>
      <c r="E191" s="93"/>
      <c r="F191" s="93"/>
      <c r="G191" s="93"/>
      <c r="H191" s="93"/>
      <c r="I191" s="93"/>
      <c r="J191" s="93"/>
      <c r="K191" s="93"/>
      <c r="L191" s="93"/>
      <c r="M191" s="93"/>
      <c r="N191" s="93"/>
      <c r="O191" s="93"/>
    </row>
    <row r="192" spans="1:15" x14ac:dyDescent="0.2">
      <c r="A192" s="93"/>
      <c r="B192" s="93"/>
      <c r="C192" s="93"/>
      <c r="D192" s="93"/>
      <c r="E192" s="93"/>
      <c r="F192" s="93"/>
      <c r="G192" s="93"/>
      <c r="H192" s="93"/>
      <c r="I192" s="93"/>
      <c r="J192" s="93"/>
      <c r="K192" s="93"/>
      <c r="L192" s="93"/>
      <c r="M192" s="93"/>
      <c r="N192" s="93"/>
      <c r="O192" s="93"/>
    </row>
    <row r="193" spans="1:15" x14ac:dyDescent="0.2">
      <c r="A193" s="93"/>
      <c r="B193" s="93"/>
      <c r="C193" s="93"/>
      <c r="D193" s="93"/>
      <c r="E193" s="93"/>
      <c r="F193" s="93"/>
      <c r="G193" s="93"/>
      <c r="H193" s="93"/>
      <c r="I193" s="93"/>
      <c r="J193" s="93"/>
      <c r="K193" s="93"/>
      <c r="L193" s="93"/>
      <c r="M193" s="93"/>
      <c r="N193" s="93"/>
      <c r="O193" s="93"/>
    </row>
    <row r="194" spans="1:15" x14ac:dyDescent="0.2">
      <c r="A194" s="93"/>
      <c r="B194" s="93"/>
      <c r="C194" s="93"/>
      <c r="D194" s="93"/>
      <c r="E194" s="93"/>
      <c r="F194" s="93"/>
      <c r="G194" s="93"/>
      <c r="H194" s="93"/>
      <c r="I194" s="93"/>
      <c r="J194" s="93"/>
      <c r="K194" s="93"/>
      <c r="L194" s="93"/>
      <c r="M194" s="93"/>
      <c r="N194" s="93"/>
      <c r="O194" s="93"/>
    </row>
    <row r="195" spans="1:15" x14ac:dyDescent="0.2">
      <c r="A195" s="93"/>
      <c r="B195" s="93"/>
      <c r="C195" s="93"/>
      <c r="D195" s="93"/>
      <c r="E195" s="93"/>
      <c r="F195" s="93"/>
      <c r="G195" s="93"/>
      <c r="H195" s="93"/>
      <c r="I195" s="93"/>
      <c r="J195" s="93"/>
      <c r="K195" s="93"/>
      <c r="L195" s="93"/>
      <c r="M195" s="93"/>
      <c r="N195" s="93"/>
      <c r="O195" s="93"/>
    </row>
    <row r="196" spans="1:15" x14ac:dyDescent="0.2">
      <c r="A196" s="93"/>
      <c r="B196" s="93"/>
      <c r="C196" s="93"/>
      <c r="D196" s="93"/>
      <c r="E196" s="93"/>
      <c r="F196" s="93"/>
      <c r="G196" s="93"/>
      <c r="H196" s="93"/>
      <c r="I196" s="93"/>
      <c r="J196" s="93"/>
      <c r="K196" s="93"/>
      <c r="L196" s="93"/>
      <c r="M196" s="93"/>
      <c r="N196" s="93"/>
      <c r="O196" s="93"/>
    </row>
    <row r="197" spans="1:15" x14ac:dyDescent="0.2">
      <c r="A197" s="93"/>
      <c r="B197" s="93"/>
      <c r="C197" s="93"/>
      <c r="D197" s="93"/>
      <c r="E197" s="93"/>
      <c r="F197" s="93"/>
      <c r="G197" s="93"/>
      <c r="H197" s="93"/>
      <c r="I197" s="93"/>
      <c r="J197" s="93"/>
      <c r="K197" s="93"/>
      <c r="L197" s="93"/>
      <c r="M197" s="93"/>
      <c r="N197" s="93"/>
      <c r="O197" s="93"/>
    </row>
    <row r="198" spans="1:15" x14ac:dyDescent="0.2">
      <c r="A198" s="93"/>
      <c r="B198" s="93"/>
      <c r="C198" s="93"/>
      <c r="D198" s="93"/>
      <c r="E198" s="93"/>
      <c r="F198" s="93"/>
      <c r="G198" s="93"/>
      <c r="H198" s="93"/>
      <c r="I198" s="93"/>
      <c r="J198" s="93"/>
      <c r="K198" s="93"/>
      <c r="L198" s="93"/>
      <c r="M198" s="93"/>
      <c r="N198" s="93"/>
      <c r="O198" s="93"/>
    </row>
    <row r="199" spans="1:15" x14ac:dyDescent="0.2">
      <c r="A199" s="93"/>
      <c r="B199" s="93"/>
      <c r="C199" s="93"/>
      <c r="D199" s="93"/>
      <c r="E199" s="93"/>
      <c r="F199" s="93"/>
      <c r="G199" s="93"/>
      <c r="H199" s="93"/>
      <c r="I199" s="93"/>
      <c r="J199" s="93"/>
      <c r="K199" s="93"/>
      <c r="L199" s="93"/>
      <c r="M199" s="93"/>
      <c r="N199" s="93"/>
      <c r="O199" s="93"/>
    </row>
    <row r="200" spans="1:15" x14ac:dyDescent="0.2">
      <c r="A200" s="93"/>
      <c r="B200" s="93"/>
      <c r="C200" s="93"/>
      <c r="D200" s="93"/>
      <c r="E200" s="93"/>
      <c r="F200" s="93"/>
      <c r="G200" s="93"/>
      <c r="H200" s="93"/>
      <c r="I200" s="93"/>
      <c r="J200" s="93"/>
      <c r="K200" s="93"/>
      <c r="L200" s="93"/>
      <c r="M200" s="93"/>
      <c r="N200" s="93"/>
      <c r="O200" s="93"/>
    </row>
    <row r="201" spans="1:15" x14ac:dyDescent="0.2">
      <c r="A201" s="93"/>
      <c r="B201" s="93"/>
      <c r="C201" s="93"/>
      <c r="D201" s="93"/>
      <c r="E201" s="93"/>
      <c r="F201" s="93"/>
      <c r="G201" s="93"/>
      <c r="H201" s="93"/>
      <c r="I201" s="93"/>
      <c r="J201" s="93"/>
      <c r="K201" s="93"/>
      <c r="L201" s="93"/>
      <c r="M201" s="93"/>
      <c r="N201" s="93"/>
      <c r="O201" s="93"/>
    </row>
    <row r="202" spans="1:15" x14ac:dyDescent="0.2">
      <c r="A202" s="93"/>
      <c r="B202" s="93"/>
      <c r="C202" s="93"/>
      <c r="D202" s="93"/>
      <c r="E202" s="93"/>
      <c r="F202" s="93"/>
      <c r="G202" s="93"/>
      <c r="H202" s="93"/>
      <c r="I202" s="93"/>
      <c r="J202" s="93"/>
      <c r="K202" s="93"/>
      <c r="L202" s="93"/>
      <c r="M202" s="93"/>
      <c r="N202" s="93"/>
      <c r="O202" s="93"/>
    </row>
    <row r="203" spans="1:15" x14ac:dyDescent="0.2">
      <c r="A203" s="93"/>
      <c r="B203" s="93"/>
      <c r="C203" s="93"/>
      <c r="D203" s="93"/>
      <c r="E203" s="93"/>
      <c r="F203" s="93"/>
      <c r="G203" s="93"/>
      <c r="H203" s="93"/>
      <c r="I203" s="93"/>
      <c r="J203" s="93"/>
      <c r="K203" s="93"/>
      <c r="L203" s="93"/>
      <c r="M203" s="93"/>
      <c r="N203" s="93"/>
      <c r="O203" s="93"/>
    </row>
    <row r="204" spans="1:15" x14ac:dyDescent="0.2">
      <c r="A204" s="93"/>
      <c r="B204" s="93"/>
      <c r="C204" s="93"/>
      <c r="D204" s="93"/>
      <c r="E204" s="93"/>
      <c r="F204" s="93"/>
      <c r="G204" s="93"/>
      <c r="H204" s="93"/>
      <c r="I204" s="93"/>
      <c r="J204" s="93"/>
      <c r="K204" s="93"/>
      <c r="L204" s="93"/>
      <c r="M204" s="93"/>
      <c r="N204" s="93"/>
      <c r="O204" s="93"/>
    </row>
    <row r="205" spans="1:15" x14ac:dyDescent="0.2">
      <c r="A205" s="93"/>
      <c r="B205" s="93"/>
      <c r="C205" s="93"/>
      <c r="D205" s="93"/>
      <c r="E205" s="93"/>
      <c r="F205" s="93"/>
      <c r="G205" s="93"/>
      <c r="H205" s="93"/>
      <c r="I205" s="93"/>
      <c r="J205" s="93"/>
      <c r="K205" s="93"/>
      <c r="L205" s="93"/>
      <c r="M205" s="93"/>
      <c r="N205" s="93"/>
      <c r="O205" s="93"/>
    </row>
    <row r="206" spans="1:15" x14ac:dyDescent="0.2">
      <c r="A206" s="93"/>
      <c r="B206" s="93"/>
      <c r="C206" s="93"/>
      <c r="D206" s="93"/>
      <c r="E206" s="93"/>
      <c r="F206" s="93"/>
      <c r="G206" s="93"/>
      <c r="H206" s="93"/>
      <c r="I206" s="93"/>
      <c r="J206" s="93"/>
      <c r="K206" s="93"/>
      <c r="L206" s="93"/>
      <c r="M206" s="93"/>
      <c r="N206" s="93"/>
      <c r="O206" s="93"/>
    </row>
    <row r="207" spans="1:15" x14ac:dyDescent="0.2">
      <c r="A207" s="93"/>
      <c r="B207" s="93"/>
      <c r="C207" s="93"/>
      <c r="D207" s="93"/>
      <c r="E207" s="93"/>
      <c r="F207" s="93"/>
      <c r="G207" s="93"/>
      <c r="H207" s="93"/>
      <c r="I207" s="93"/>
      <c r="J207" s="93"/>
      <c r="K207" s="93"/>
      <c r="L207" s="93"/>
      <c r="M207" s="93"/>
      <c r="N207" s="93"/>
      <c r="O207" s="93"/>
    </row>
    <row r="208" spans="1:15" x14ac:dyDescent="0.2">
      <c r="A208" s="93"/>
      <c r="B208" s="93"/>
      <c r="C208" s="93"/>
      <c r="D208" s="93"/>
      <c r="E208" s="93"/>
      <c r="F208" s="93"/>
      <c r="G208" s="93"/>
      <c r="H208" s="93"/>
      <c r="I208" s="93"/>
      <c r="J208" s="93"/>
      <c r="K208" s="93"/>
      <c r="L208" s="93"/>
      <c r="M208" s="93"/>
      <c r="N208" s="93"/>
      <c r="O208" s="93"/>
    </row>
    <row r="209" spans="1:15" x14ac:dyDescent="0.2">
      <c r="A209" s="93"/>
      <c r="B209" s="93"/>
      <c r="C209" s="93"/>
      <c r="D209" s="93"/>
      <c r="E209" s="93"/>
      <c r="F209" s="93"/>
      <c r="G209" s="93"/>
      <c r="H209" s="93"/>
      <c r="I209" s="93"/>
      <c r="J209" s="93"/>
      <c r="K209" s="93"/>
      <c r="L209" s="93"/>
      <c r="M209" s="93"/>
      <c r="N209" s="93"/>
      <c r="O209" s="93"/>
    </row>
    <row r="210" spans="1:15" x14ac:dyDescent="0.2">
      <c r="A210" s="93"/>
      <c r="B210" s="93"/>
      <c r="C210" s="93"/>
      <c r="D210" s="93"/>
      <c r="E210" s="93"/>
      <c r="F210" s="93"/>
      <c r="G210" s="93"/>
      <c r="H210" s="93"/>
      <c r="I210" s="93"/>
      <c r="J210" s="93"/>
      <c r="K210" s="93"/>
      <c r="L210" s="93"/>
      <c r="M210" s="93"/>
      <c r="N210" s="93"/>
      <c r="O210" s="93"/>
    </row>
    <row r="211" spans="1:15" x14ac:dyDescent="0.2">
      <c r="A211" s="93"/>
      <c r="B211" s="93"/>
      <c r="C211" s="93"/>
      <c r="D211" s="93"/>
      <c r="E211" s="93"/>
      <c r="F211" s="93"/>
      <c r="G211" s="93"/>
      <c r="H211" s="93"/>
      <c r="I211" s="93"/>
      <c r="J211" s="93"/>
      <c r="K211" s="93"/>
      <c r="L211" s="93"/>
      <c r="M211" s="93"/>
      <c r="N211" s="93"/>
      <c r="O211" s="93"/>
    </row>
    <row r="212" spans="1:15" x14ac:dyDescent="0.2">
      <c r="A212" s="93"/>
      <c r="B212" s="93"/>
      <c r="C212" s="93"/>
      <c r="D212" s="93"/>
      <c r="E212" s="93"/>
      <c r="F212" s="93"/>
      <c r="G212" s="93"/>
      <c r="H212" s="93"/>
      <c r="I212" s="93"/>
      <c r="J212" s="93"/>
      <c r="K212" s="93"/>
      <c r="L212" s="93"/>
      <c r="M212" s="93"/>
      <c r="N212" s="93"/>
      <c r="O212" s="93"/>
    </row>
    <row r="213" spans="1:15" x14ac:dyDescent="0.2">
      <c r="A213" s="93"/>
      <c r="B213" s="93"/>
      <c r="C213" s="93"/>
      <c r="D213" s="93"/>
      <c r="E213" s="93"/>
      <c r="F213" s="93"/>
      <c r="G213" s="93"/>
      <c r="H213" s="93"/>
      <c r="I213" s="93"/>
      <c r="J213" s="93"/>
      <c r="K213" s="93"/>
      <c r="L213" s="93"/>
      <c r="M213" s="93"/>
      <c r="N213" s="93"/>
      <c r="O213" s="93"/>
    </row>
    <row r="214" spans="1:15" x14ac:dyDescent="0.2">
      <c r="A214" s="93"/>
      <c r="B214" s="93"/>
      <c r="C214" s="93"/>
      <c r="D214" s="93"/>
      <c r="E214" s="93"/>
      <c r="F214" s="93"/>
      <c r="G214" s="93"/>
      <c r="H214" s="93"/>
      <c r="I214" s="93"/>
      <c r="J214" s="93"/>
      <c r="K214" s="93"/>
      <c r="L214" s="93"/>
      <c r="M214" s="93"/>
      <c r="N214" s="93"/>
      <c r="O214" s="93"/>
    </row>
    <row r="215" spans="1:15" x14ac:dyDescent="0.2">
      <c r="A215" s="93"/>
      <c r="B215" s="93"/>
      <c r="C215" s="93"/>
      <c r="D215" s="93"/>
      <c r="E215" s="93"/>
      <c r="F215" s="93"/>
      <c r="G215" s="93"/>
      <c r="H215" s="93"/>
      <c r="I215" s="93"/>
      <c r="J215" s="93"/>
      <c r="K215" s="93"/>
      <c r="L215" s="93"/>
      <c r="M215" s="93"/>
      <c r="N215" s="93"/>
      <c r="O215" s="93"/>
    </row>
    <row r="216" spans="1:15" x14ac:dyDescent="0.2">
      <c r="A216" s="93"/>
      <c r="B216" s="93"/>
      <c r="C216" s="93"/>
      <c r="D216" s="93"/>
      <c r="E216" s="93"/>
      <c r="F216" s="93"/>
      <c r="G216" s="93"/>
      <c r="H216" s="93"/>
      <c r="I216" s="93"/>
      <c r="J216" s="93"/>
      <c r="K216" s="93"/>
      <c r="L216" s="93"/>
      <c r="M216" s="93"/>
      <c r="N216" s="93"/>
      <c r="O216" s="93"/>
    </row>
    <row r="217" spans="1:15" x14ac:dyDescent="0.2">
      <c r="A217" s="93"/>
      <c r="B217" s="93"/>
      <c r="C217" s="93"/>
      <c r="D217" s="93"/>
      <c r="E217" s="93"/>
      <c r="F217" s="93"/>
      <c r="G217" s="93"/>
      <c r="H217" s="93"/>
      <c r="I217" s="93"/>
      <c r="J217" s="93"/>
      <c r="K217" s="93"/>
      <c r="L217" s="93"/>
      <c r="M217" s="93"/>
      <c r="N217" s="93"/>
      <c r="O217" s="93"/>
    </row>
    <row r="218" spans="1:15" x14ac:dyDescent="0.2">
      <c r="A218" s="93"/>
      <c r="B218" s="93"/>
      <c r="C218" s="93"/>
      <c r="D218" s="93"/>
      <c r="E218" s="93"/>
      <c r="F218" s="93"/>
      <c r="G218" s="93"/>
      <c r="H218" s="93"/>
      <c r="I218" s="93"/>
      <c r="J218" s="93"/>
      <c r="K218" s="93"/>
      <c r="L218" s="93"/>
      <c r="M218" s="93"/>
      <c r="N218" s="93"/>
      <c r="O218" s="93"/>
    </row>
    <row r="219" spans="1:15" x14ac:dyDescent="0.2">
      <c r="A219" s="93"/>
      <c r="B219" s="93"/>
      <c r="C219" s="93"/>
      <c r="D219" s="93"/>
      <c r="E219" s="93"/>
      <c r="F219" s="93"/>
      <c r="G219" s="93"/>
      <c r="H219" s="93"/>
      <c r="I219" s="93"/>
      <c r="J219" s="93"/>
      <c r="K219" s="93"/>
      <c r="L219" s="93"/>
      <c r="M219" s="93"/>
      <c r="N219" s="93"/>
      <c r="O219" s="93"/>
    </row>
    <row r="220" spans="1:15" x14ac:dyDescent="0.2">
      <c r="A220" s="93"/>
      <c r="B220" s="93"/>
      <c r="C220" s="93"/>
      <c r="D220" s="93"/>
      <c r="E220" s="93"/>
      <c r="F220" s="93"/>
      <c r="G220" s="93"/>
      <c r="H220" s="93"/>
      <c r="I220" s="93"/>
      <c r="J220" s="93"/>
      <c r="K220" s="93"/>
      <c r="L220" s="93"/>
      <c r="M220" s="93"/>
      <c r="N220" s="93"/>
      <c r="O220" s="93"/>
    </row>
    <row r="221" spans="1:15" x14ac:dyDescent="0.2">
      <c r="A221" s="93"/>
      <c r="B221" s="93"/>
      <c r="C221" s="93"/>
      <c r="D221" s="93"/>
      <c r="E221" s="93"/>
      <c r="F221" s="93"/>
      <c r="G221" s="93"/>
      <c r="H221" s="93"/>
      <c r="I221" s="93"/>
      <c r="J221" s="93"/>
      <c r="K221" s="93"/>
      <c r="L221" s="93"/>
      <c r="M221" s="93"/>
      <c r="N221" s="93"/>
      <c r="O221" s="93"/>
    </row>
    <row r="222" spans="1:15" x14ac:dyDescent="0.2">
      <c r="A222" s="93"/>
      <c r="B222" s="93"/>
      <c r="C222" s="93"/>
      <c r="D222" s="93"/>
      <c r="E222" s="93"/>
      <c r="F222" s="93"/>
      <c r="G222" s="93"/>
      <c r="H222" s="93"/>
      <c r="I222" s="93"/>
      <c r="J222" s="93"/>
      <c r="K222" s="93"/>
      <c r="L222" s="93"/>
      <c r="M222" s="93"/>
      <c r="N222" s="93"/>
      <c r="O222" s="93"/>
    </row>
    <row r="223" spans="1:15" x14ac:dyDescent="0.2">
      <c r="A223" s="93"/>
      <c r="B223" s="93"/>
      <c r="C223" s="93"/>
      <c r="D223" s="93"/>
      <c r="E223" s="93"/>
      <c r="F223" s="93"/>
      <c r="G223" s="93"/>
      <c r="H223" s="93"/>
      <c r="I223" s="93"/>
      <c r="J223" s="93"/>
      <c r="K223" s="93"/>
      <c r="L223" s="93"/>
      <c r="M223" s="93"/>
      <c r="N223" s="93"/>
      <c r="O223" s="93"/>
    </row>
    <row r="224" spans="1:15" x14ac:dyDescent="0.2">
      <c r="A224" s="93"/>
      <c r="B224" s="93"/>
      <c r="C224" s="93"/>
      <c r="D224" s="93"/>
      <c r="E224" s="93"/>
      <c r="F224" s="93"/>
      <c r="G224" s="93"/>
      <c r="H224" s="93"/>
      <c r="I224" s="93"/>
      <c r="J224" s="93"/>
      <c r="K224" s="93"/>
      <c r="L224" s="93"/>
      <c r="M224" s="93"/>
      <c r="N224" s="93"/>
      <c r="O224" s="93"/>
    </row>
    <row r="225" spans="1:15" x14ac:dyDescent="0.2">
      <c r="A225" s="93"/>
      <c r="B225" s="93"/>
      <c r="C225" s="93"/>
      <c r="D225" s="93"/>
      <c r="E225" s="93"/>
      <c r="F225" s="93"/>
      <c r="G225" s="93"/>
      <c r="H225" s="93"/>
      <c r="I225" s="93"/>
      <c r="J225" s="93"/>
      <c r="K225" s="93"/>
      <c r="L225" s="93"/>
      <c r="M225" s="93"/>
      <c r="N225" s="93"/>
      <c r="O225" s="93"/>
    </row>
    <row r="226" spans="1:15" x14ac:dyDescent="0.2">
      <c r="A226" s="93"/>
      <c r="B226" s="93"/>
      <c r="C226" s="93"/>
      <c r="D226" s="93"/>
      <c r="E226" s="93"/>
      <c r="F226" s="93"/>
      <c r="G226" s="93"/>
      <c r="H226" s="93"/>
      <c r="I226" s="93"/>
      <c r="J226" s="93"/>
      <c r="K226" s="93"/>
      <c r="L226" s="93"/>
      <c r="M226" s="93"/>
      <c r="N226" s="93"/>
      <c r="O226" s="93"/>
    </row>
    <row r="227" spans="1:15" x14ac:dyDescent="0.2">
      <c r="A227" s="93"/>
      <c r="B227" s="93"/>
      <c r="C227" s="93"/>
      <c r="D227" s="93"/>
      <c r="E227" s="93"/>
      <c r="F227" s="93"/>
      <c r="G227" s="93"/>
      <c r="H227" s="93"/>
      <c r="I227" s="93"/>
      <c r="J227" s="93"/>
      <c r="K227" s="93"/>
      <c r="L227" s="93"/>
      <c r="M227" s="93"/>
      <c r="N227" s="93"/>
      <c r="O227" s="93"/>
    </row>
    <row r="228" spans="1:15" x14ac:dyDescent="0.2">
      <c r="A228" s="93"/>
      <c r="B228" s="93"/>
      <c r="C228" s="93"/>
      <c r="D228" s="93"/>
      <c r="E228" s="93"/>
      <c r="F228" s="93"/>
      <c r="G228" s="93"/>
      <c r="H228" s="93"/>
      <c r="I228" s="93"/>
      <c r="J228" s="93"/>
      <c r="K228" s="93"/>
      <c r="L228" s="93"/>
      <c r="M228" s="93"/>
      <c r="N228" s="93"/>
      <c r="O228" s="93"/>
    </row>
    <row r="229" spans="1:15" x14ac:dyDescent="0.2">
      <c r="A229" s="93"/>
      <c r="B229" s="93"/>
      <c r="C229" s="93"/>
      <c r="D229" s="93"/>
      <c r="E229" s="93"/>
      <c r="F229" s="93"/>
      <c r="G229" s="93"/>
      <c r="H229" s="93"/>
      <c r="I229" s="93"/>
      <c r="J229" s="93"/>
      <c r="K229" s="93"/>
      <c r="L229" s="93"/>
      <c r="M229" s="93"/>
      <c r="N229" s="93"/>
      <c r="O229" s="93"/>
    </row>
    <row r="230" spans="1:15" x14ac:dyDescent="0.2">
      <c r="A230" s="93"/>
      <c r="B230" s="93"/>
      <c r="C230" s="93"/>
      <c r="D230" s="93"/>
      <c r="E230" s="93"/>
      <c r="F230" s="93"/>
      <c r="G230" s="93"/>
      <c r="H230" s="93"/>
      <c r="I230" s="93"/>
      <c r="J230" s="93"/>
      <c r="K230" s="93"/>
      <c r="L230" s="93"/>
      <c r="M230" s="93"/>
      <c r="N230" s="93"/>
      <c r="O230" s="93"/>
    </row>
    <row r="231" spans="1:15" x14ac:dyDescent="0.2">
      <c r="A231" s="93"/>
      <c r="B231" s="93"/>
      <c r="C231" s="93"/>
      <c r="D231" s="93"/>
      <c r="E231" s="93"/>
      <c r="F231" s="93"/>
      <c r="G231" s="93"/>
      <c r="H231" s="93"/>
      <c r="I231" s="93"/>
      <c r="J231" s="93"/>
      <c r="K231" s="93"/>
      <c r="L231" s="93"/>
      <c r="M231" s="93"/>
      <c r="N231" s="93"/>
      <c r="O231" s="93"/>
    </row>
    <row r="232" spans="1:15" x14ac:dyDescent="0.2">
      <c r="A232" s="93"/>
      <c r="B232" s="93"/>
      <c r="C232" s="93"/>
      <c r="D232" s="93"/>
      <c r="E232" s="93"/>
      <c r="F232" s="93"/>
      <c r="G232" s="93"/>
      <c r="H232" s="93"/>
      <c r="I232" s="93"/>
      <c r="J232" s="93"/>
      <c r="K232" s="93"/>
      <c r="L232" s="93"/>
      <c r="M232" s="93"/>
      <c r="N232" s="93"/>
      <c r="O232" s="93"/>
    </row>
    <row r="233" spans="1:15" x14ac:dyDescent="0.2">
      <c r="A233" s="93"/>
      <c r="B233" s="93"/>
      <c r="C233" s="93"/>
      <c r="D233" s="93"/>
      <c r="E233" s="93"/>
      <c r="F233" s="93"/>
      <c r="G233" s="93"/>
      <c r="H233" s="93"/>
      <c r="I233" s="93"/>
      <c r="J233" s="93"/>
      <c r="K233" s="93"/>
      <c r="L233" s="93"/>
      <c r="M233" s="93"/>
      <c r="N233" s="93"/>
      <c r="O233" s="93"/>
    </row>
    <row r="234" spans="1:15" x14ac:dyDescent="0.2">
      <c r="A234" s="93"/>
      <c r="B234" s="93"/>
      <c r="C234" s="93"/>
      <c r="D234" s="93"/>
      <c r="E234" s="93"/>
      <c r="F234" s="93"/>
      <c r="G234" s="93"/>
      <c r="H234" s="93"/>
      <c r="I234" s="93"/>
      <c r="J234" s="93"/>
      <c r="K234" s="93"/>
      <c r="L234" s="93"/>
      <c r="M234" s="93"/>
      <c r="N234" s="93"/>
      <c r="O234" s="93"/>
    </row>
    <row r="235" spans="1:15" x14ac:dyDescent="0.2">
      <c r="A235" s="93"/>
      <c r="B235" s="93"/>
      <c r="C235" s="93"/>
      <c r="D235" s="93"/>
      <c r="E235" s="93"/>
      <c r="F235" s="93"/>
      <c r="G235" s="93"/>
      <c r="H235" s="93"/>
      <c r="I235" s="93"/>
      <c r="J235" s="93"/>
      <c r="K235" s="93"/>
      <c r="L235" s="93"/>
      <c r="M235" s="93"/>
      <c r="N235" s="93"/>
      <c r="O235" s="93"/>
    </row>
    <row r="236" spans="1:15" x14ac:dyDescent="0.2">
      <c r="A236" s="93"/>
      <c r="B236" s="93"/>
      <c r="C236" s="93"/>
      <c r="D236" s="93"/>
      <c r="E236" s="93"/>
      <c r="F236" s="93"/>
      <c r="G236" s="93"/>
      <c r="H236" s="93"/>
      <c r="I236" s="93"/>
      <c r="J236" s="93"/>
      <c r="K236" s="93"/>
      <c r="L236" s="93"/>
      <c r="M236" s="93"/>
      <c r="N236" s="93"/>
      <c r="O236" s="93"/>
    </row>
    <row r="237" spans="1:15" x14ac:dyDescent="0.2">
      <c r="A237" s="93"/>
      <c r="B237" s="93"/>
      <c r="C237" s="93"/>
      <c r="D237" s="93"/>
      <c r="E237" s="93"/>
      <c r="F237" s="93"/>
      <c r="G237" s="93"/>
      <c r="H237" s="93"/>
      <c r="I237" s="93"/>
      <c r="J237" s="93"/>
      <c r="K237" s="93"/>
      <c r="L237" s="93"/>
      <c r="M237" s="93"/>
      <c r="N237" s="93"/>
      <c r="O237" s="93"/>
    </row>
    <row r="238" spans="1:15" x14ac:dyDescent="0.2">
      <c r="A238" s="93"/>
      <c r="B238" s="93"/>
      <c r="C238" s="93"/>
      <c r="D238" s="93"/>
      <c r="E238" s="93"/>
      <c r="F238" s="93"/>
      <c r="G238" s="93"/>
      <c r="H238" s="93"/>
      <c r="I238" s="93"/>
      <c r="J238" s="93"/>
      <c r="K238" s="93"/>
      <c r="L238" s="93"/>
      <c r="M238" s="93"/>
      <c r="N238" s="93"/>
      <c r="O238" s="93"/>
    </row>
    <row r="239" spans="1:15" x14ac:dyDescent="0.2">
      <c r="A239" s="93"/>
      <c r="B239" s="93"/>
      <c r="C239" s="93"/>
      <c r="D239" s="93"/>
      <c r="E239" s="93"/>
      <c r="F239" s="93"/>
      <c r="G239" s="93"/>
      <c r="H239" s="93"/>
      <c r="I239" s="93"/>
      <c r="J239" s="93"/>
      <c r="K239" s="93"/>
      <c r="L239" s="93"/>
      <c r="M239" s="93"/>
      <c r="N239" s="93"/>
      <c r="O239" s="93"/>
    </row>
    <row r="240" spans="1:15" x14ac:dyDescent="0.2">
      <c r="A240" s="93"/>
      <c r="B240" s="93"/>
      <c r="C240" s="93"/>
      <c r="D240" s="93"/>
      <c r="E240" s="93"/>
      <c r="F240" s="93"/>
      <c r="G240" s="93"/>
      <c r="H240" s="93"/>
      <c r="I240" s="93"/>
      <c r="J240" s="93"/>
      <c r="K240" s="93"/>
      <c r="L240" s="93"/>
      <c r="M240" s="93"/>
      <c r="N240" s="93"/>
      <c r="O240" s="93"/>
    </row>
    <row r="241" spans="1:15" x14ac:dyDescent="0.2">
      <c r="A241" s="93"/>
      <c r="B241" s="93"/>
      <c r="C241" s="93"/>
      <c r="D241" s="93"/>
      <c r="E241" s="93"/>
      <c r="F241" s="93"/>
      <c r="G241" s="93"/>
      <c r="H241" s="93"/>
      <c r="I241" s="93"/>
      <c r="J241" s="93"/>
      <c r="K241" s="93"/>
      <c r="L241" s="93"/>
      <c r="M241" s="93"/>
      <c r="N241" s="93"/>
      <c r="O241" s="93"/>
    </row>
    <row r="242" spans="1:15" x14ac:dyDescent="0.2">
      <c r="A242" s="93"/>
      <c r="B242" s="93"/>
      <c r="C242" s="93"/>
      <c r="D242" s="93"/>
      <c r="E242" s="93"/>
      <c r="F242" s="93"/>
      <c r="G242" s="93"/>
      <c r="H242" s="93"/>
      <c r="I242" s="93"/>
      <c r="J242" s="93"/>
      <c r="K242" s="93"/>
      <c r="L242" s="93"/>
      <c r="M242" s="93"/>
      <c r="N242" s="93"/>
      <c r="O242" s="93"/>
    </row>
    <row r="243" spans="1:15" x14ac:dyDescent="0.2">
      <c r="A243" s="93"/>
      <c r="B243" s="93"/>
      <c r="C243" s="93"/>
      <c r="D243" s="93"/>
      <c r="E243" s="93"/>
      <c r="F243" s="93"/>
      <c r="G243" s="93"/>
      <c r="H243" s="93"/>
      <c r="I243" s="93"/>
      <c r="J243" s="93"/>
      <c r="K243" s="93"/>
      <c r="L243" s="93"/>
      <c r="M243" s="93"/>
      <c r="N243" s="93"/>
      <c r="O243" s="93"/>
    </row>
    <row r="244" spans="1:15" x14ac:dyDescent="0.2">
      <c r="A244" s="93"/>
      <c r="B244" s="93"/>
      <c r="C244" s="93"/>
      <c r="D244" s="93"/>
      <c r="E244" s="93"/>
      <c r="F244" s="93"/>
      <c r="G244" s="93"/>
      <c r="H244" s="93"/>
      <c r="I244" s="93"/>
      <c r="J244" s="93"/>
      <c r="K244" s="93"/>
      <c r="L244" s="93"/>
      <c r="M244" s="93"/>
      <c r="N244" s="93"/>
      <c r="O244" s="93"/>
    </row>
    <row r="245" spans="1:15" x14ac:dyDescent="0.2">
      <c r="A245" s="93"/>
      <c r="B245" s="93"/>
      <c r="C245" s="93"/>
      <c r="D245" s="93"/>
      <c r="E245" s="93"/>
      <c r="F245" s="93"/>
      <c r="G245" s="93"/>
      <c r="H245" s="93"/>
      <c r="I245" s="93"/>
      <c r="J245" s="93"/>
      <c r="K245" s="93"/>
      <c r="L245" s="93"/>
      <c r="M245" s="93"/>
      <c r="N245" s="93"/>
      <c r="O245" s="93"/>
    </row>
    <row r="246" spans="1:15" x14ac:dyDescent="0.2">
      <c r="A246" s="93"/>
      <c r="B246" s="93"/>
      <c r="C246" s="93"/>
      <c r="D246" s="93"/>
      <c r="E246" s="93"/>
      <c r="F246" s="93"/>
      <c r="G246" s="93"/>
      <c r="H246" s="93"/>
      <c r="I246" s="93"/>
      <c r="J246" s="93"/>
      <c r="K246" s="93"/>
      <c r="L246" s="93"/>
      <c r="M246" s="93"/>
      <c r="N246" s="93"/>
      <c r="O246" s="93"/>
    </row>
    <row r="247" spans="1:15" x14ac:dyDescent="0.2">
      <c r="A247" s="93"/>
      <c r="B247" s="93"/>
      <c r="C247" s="93"/>
      <c r="D247" s="93"/>
      <c r="E247" s="93"/>
      <c r="F247" s="93"/>
      <c r="G247" s="93"/>
      <c r="H247" s="93"/>
      <c r="I247" s="93"/>
      <c r="J247" s="93"/>
      <c r="K247" s="93"/>
      <c r="L247" s="93"/>
      <c r="M247" s="93"/>
      <c r="N247" s="93"/>
      <c r="O247" s="93"/>
    </row>
    <row r="248" spans="1:15" x14ac:dyDescent="0.2">
      <c r="A248" s="93"/>
      <c r="B248" s="93"/>
      <c r="C248" s="93"/>
      <c r="D248" s="93"/>
      <c r="E248" s="93"/>
      <c r="F248" s="93"/>
      <c r="G248" s="93"/>
      <c r="H248" s="93"/>
      <c r="I248" s="93"/>
      <c r="J248" s="93"/>
      <c r="K248" s="93"/>
      <c r="L248" s="93"/>
      <c r="M248" s="93"/>
      <c r="N248" s="93"/>
      <c r="O248" s="93"/>
    </row>
    <row r="249" spans="1:15" x14ac:dyDescent="0.2">
      <c r="A249" s="93"/>
      <c r="B249" s="93"/>
      <c r="C249" s="93"/>
      <c r="D249" s="93"/>
      <c r="E249" s="93"/>
      <c r="F249" s="93"/>
      <c r="G249" s="93"/>
      <c r="H249" s="93"/>
      <c r="I249" s="93"/>
      <c r="J249" s="93"/>
      <c r="K249" s="93"/>
      <c r="L249" s="93"/>
      <c r="M249" s="93"/>
      <c r="N249" s="93"/>
      <c r="O249" s="93"/>
    </row>
    <row r="250" spans="1:15" x14ac:dyDescent="0.2">
      <c r="A250" s="93"/>
      <c r="B250" s="93"/>
      <c r="C250" s="93"/>
      <c r="D250" s="93"/>
      <c r="E250" s="93"/>
      <c r="F250" s="93"/>
      <c r="G250" s="93"/>
      <c r="H250" s="93"/>
      <c r="I250" s="93"/>
      <c r="J250" s="93"/>
      <c r="K250" s="93"/>
      <c r="L250" s="93"/>
      <c r="M250" s="93"/>
      <c r="N250" s="93"/>
      <c r="O250" s="93"/>
    </row>
    <row r="251" spans="1:15" x14ac:dyDescent="0.2">
      <c r="A251" s="93"/>
      <c r="B251" s="93"/>
      <c r="C251" s="93"/>
      <c r="D251" s="93"/>
      <c r="E251" s="93"/>
      <c r="F251" s="93"/>
      <c r="G251" s="93"/>
      <c r="H251" s="93"/>
      <c r="I251" s="93"/>
      <c r="J251" s="93"/>
      <c r="K251" s="93"/>
      <c r="L251" s="93"/>
      <c r="M251" s="93"/>
      <c r="N251" s="93"/>
      <c r="O251" s="93"/>
    </row>
    <row r="252" spans="1:15" x14ac:dyDescent="0.2">
      <c r="A252" s="93"/>
      <c r="B252" s="93"/>
      <c r="C252" s="93"/>
      <c r="D252" s="93"/>
      <c r="E252" s="93"/>
      <c r="F252" s="93"/>
      <c r="G252" s="93"/>
      <c r="H252" s="93"/>
      <c r="I252" s="93"/>
      <c r="J252" s="93"/>
      <c r="K252" s="93"/>
      <c r="L252" s="93"/>
      <c r="M252" s="93"/>
      <c r="N252" s="93"/>
      <c r="O252" s="93"/>
    </row>
    <row r="253" spans="1:15" x14ac:dyDescent="0.2">
      <c r="A253" s="93"/>
      <c r="B253" s="93"/>
      <c r="C253" s="93"/>
      <c r="D253" s="93"/>
      <c r="E253" s="93"/>
      <c r="F253" s="93"/>
      <c r="G253" s="93"/>
      <c r="H253" s="93"/>
      <c r="I253" s="93"/>
      <c r="J253" s="93"/>
      <c r="K253" s="93"/>
      <c r="L253" s="93"/>
      <c r="M253" s="93"/>
      <c r="N253" s="93"/>
      <c r="O253" s="93"/>
    </row>
    <row r="254" spans="1:15" x14ac:dyDescent="0.2">
      <c r="A254" s="93"/>
      <c r="B254" s="93"/>
      <c r="C254" s="93"/>
      <c r="D254" s="93"/>
      <c r="E254" s="93"/>
      <c r="F254" s="93"/>
      <c r="G254" s="93"/>
      <c r="H254" s="93"/>
      <c r="I254" s="93"/>
      <c r="J254" s="93"/>
      <c r="K254" s="93"/>
      <c r="L254" s="93"/>
      <c r="M254" s="93"/>
      <c r="N254" s="93"/>
      <c r="O254" s="93"/>
    </row>
    <row r="255" spans="1:15" x14ac:dyDescent="0.2">
      <c r="A255" s="93"/>
      <c r="B255" s="93"/>
      <c r="C255" s="93"/>
      <c r="D255" s="93"/>
      <c r="E255" s="93"/>
      <c r="F255" s="93"/>
      <c r="G255" s="93"/>
      <c r="H255" s="93"/>
      <c r="I255" s="93"/>
      <c r="J255" s="93"/>
      <c r="K255" s="93"/>
      <c r="L255" s="93"/>
      <c r="M255" s="93"/>
      <c r="N255" s="93"/>
      <c r="O255" s="93"/>
    </row>
    <row r="256" spans="1:15" x14ac:dyDescent="0.2">
      <c r="A256" s="93"/>
      <c r="B256" s="93"/>
      <c r="C256" s="93"/>
      <c r="D256" s="93"/>
      <c r="E256" s="93"/>
      <c r="F256" s="93"/>
      <c r="G256" s="93"/>
      <c r="H256" s="93"/>
      <c r="I256" s="93"/>
      <c r="J256" s="93"/>
      <c r="K256" s="93"/>
      <c r="L256" s="93"/>
      <c r="M256" s="93"/>
      <c r="N256" s="93"/>
      <c r="O256" s="93"/>
    </row>
    <row r="257" spans="1:15" x14ac:dyDescent="0.2">
      <c r="A257" s="93"/>
      <c r="B257" s="93"/>
      <c r="C257" s="93"/>
      <c r="D257" s="93"/>
      <c r="E257" s="93"/>
      <c r="F257" s="93"/>
      <c r="G257" s="93"/>
      <c r="H257" s="93"/>
      <c r="I257" s="93"/>
      <c r="J257" s="93"/>
      <c r="K257" s="93"/>
      <c r="L257" s="93"/>
      <c r="M257" s="93"/>
      <c r="N257" s="93"/>
      <c r="O257" s="93"/>
    </row>
    <row r="258" spans="1:15" x14ac:dyDescent="0.2">
      <c r="A258" s="93"/>
      <c r="B258" s="93"/>
      <c r="C258" s="93"/>
      <c r="D258" s="93"/>
      <c r="E258" s="93"/>
      <c r="F258" s="93"/>
      <c r="G258" s="93"/>
      <c r="H258" s="93"/>
      <c r="I258" s="93"/>
      <c r="J258" s="93"/>
      <c r="K258" s="93"/>
      <c r="L258" s="93"/>
      <c r="M258" s="93"/>
      <c r="N258" s="93"/>
      <c r="O258" s="93"/>
    </row>
    <row r="259" spans="1:15" x14ac:dyDescent="0.2">
      <c r="A259" s="93"/>
      <c r="B259" s="93"/>
      <c r="C259" s="93"/>
      <c r="D259" s="93"/>
      <c r="E259" s="93"/>
      <c r="F259" s="93"/>
      <c r="G259" s="93"/>
      <c r="H259" s="93"/>
      <c r="I259" s="93"/>
      <c r="J259" s="93"/>
      <c r="K259" s="93"/>
      <c r="L259" s="93"/>
      <c r="M259" s="93"/>
      <c r="N259" s="93"/>
      <c r="O259" s="93"/>
    </row>
    <row r="260" spans="1:15" x14ac:dyDescent="0.2">
      <c r="A260" s="93"/>
      <c r="B260" s="93"/>
      <c r="C260" s="93"/>
      <c r="D260" s="93"/>
      <c r="E260" s="93"/>
      <c r="F260" s="93"/>
      <c r="G260" s="93"/>
      <c r="H260" s="93"/>
      <c r="I260" s="93"/>
      <c r="J260" s="93"/>
      <c r="K260" s="93"/>
      <c r="L260" s="93"/>
      <c r="M260" s="93"/>
      <c r="N260" s="93"/>
      <c r="O260" s="93"/>
    </row>
    <row r="261" spans="1:15" x14ac:dyDescent="0.2">
      <c r="A261" s="93"/>
      <c r="B261" s="93"/>
      <c r="C261" s="93"/>
      <c r="D261" s="93"/>
      <c r="E261" s="93"/>
      <c r="F261" s="93"/>
      <c r="G261" s="93"/>
      <c r="H261" s="93"/>
      <c r="I261" s="93"/>
      <c r="J261" s="93"/>
      <c r="K261" s="93"/>
      <c r="L261" s="93"/>
      <c r="M261" s="93"/>
      <c r="N261" s="93"/>
      <c r="O261" s="93"/>
    </row>
    <row r="262" spans="1:15" x14ac:dyDescent="0.2">
      <c r="A262" s="93"/>
      <c r="B262" s="93"/>
      <c r="C262" s="93"/>
      <c r="D262" s="93"/>
      <c r="E262" s="93"/>
      <c r="F262" s="93"/>
      <c r="G262" s="93"/>
      <c r="H262" s="93"/>
      <c r="I262" s="93"/>
      <c r="J262" s="93"/>
      <c r="K262" s="93"/>
      <c r="L262" s="93"/>
      <c r="M262" s="93"/>
      <c r="N262" s="93"/>
      <c r="O262" s="93"/>
    </row>
    <row r="263" spans="1:15" x14ac:dyDescent="0.2">
      <c r="A263" s="93"/>
      <c r="B263" s="93"/>
      <c r="C263" s="93"/>
      <c r="D263" s="93"/>
      <c r="E263" s="93"/>
      <c r="F263" s="93"/>
      <c r="G263" s="93"/>
      <c r="H263" s="93"/>
      <c r="I263" s="93"/>
      <c r="J263" s="93"/>
      <c r="K263" s="93"/>
      <c r="L263" s="93"/>
      <c r="M263" s="93"/>
      <c r="N263" s="93"/>
      <c r="O263" s="93"/>
    </row>
    <row r="264" spans="1:15" x14ac:dyDescent="0.2">
      <c r="A264" s="93"/>
      <c r="B264" s="93"/>
      <c r="C264" s="93"/>
      <c r="D264" s="93"/>
      <c r="E264" s="93"/>
      <c r="F264" s="93"/>
      <c r="G264" s="93"/>
      <c r="H264" s="93"/>
      <c r="I264" s="93"/>
      <c r="J264" s="93"/>
      <c r="K264" s="93"/>
      <c r="L264" s="93"/>
      <c r="M264" s="93"/>
      <c r="N264" s="93"/>
      <c r="O264" s="93"/>
    </row>
    <row r="265" spans="1:15" x14ac:dyDescent="0.2">
      <c r="A265" s="93"/>
      <c r="B265" s="93"/>
      <c r="C265" s="93"/>
      <c r="D265" s="93"/>
      <c r="E265" s="93"/>
      <c r="F265" s="93"/>
      <c r="G265" s="93"/>
      <c r="H265" s="93"/>
      <c r="I265" s="93"/>
      <c r="J265" s="93"/>
      <c r="K265" s="93"/>
      <c r="L265" s="93"/>
      <c r="M265" s="93"/>
      <c r="N265" s="93"/>
      <c r="O265" s="93"/>
    </row>
    <row r="266" spans="1:15" x14ac:dyDescent="0.2">
      <c r="A266" s="93"/>
      <c r="B266" s="93"/>
      <c r="C266" s="93"/>
      <c r="D266" s="93"/>
      <c r="E266" s="93"/>
      <c r="F266" s="93"/>
      <c r="G266" s="93"/>
      <c r="H266" s="93"/>
      <c r="I266" s="93"/>
      <c r="J266" s="93"/>
      <c r="K266" s="93"/>
      <c r="L266" s="93"/>
      <c r="M266" s="93"/>
      <c r="N266" s="93"/>
      <c r="O266" s="93"/>
    </row>
    <row r="267" spans="1:15" x14ac:dyDescent="0.2">
      <c r="A267" s="93"/>
      <c r="B267" s="93"/>
      <c r="C267" s="93"/>
      <c r="D267" s="93"/>
      <c r="E267" s="93"/>
      <c r="F267" s="93"/>
      <c r="G267" s="93"/>
      <c r="H267" s="93"/>
      <c r="I267" s="93"/>
      <c r="J267" s="93"/>
      <c r="K267" s="93"/>
      <c r="L267" s="93"/>
      <c r="M267" s="93"/>
      <c r="N267" s="93"/>
      <c r="O267" s="93"/>
    </row>
    <row r="268" spans="1:15" x14ac:dyDescent="0.2">
      <c r="A268" s="93"/>
      <c r="B268" s="93"/>
      <c r="C268" s="93"/>
      <c r="D268" s="93"/>
      <c r="E268" s="93"/>
      <c r="F268" s="93"/>
      <c r="G268" s="93"/>
      <c r="H268" s="93"/>
      <c r="I268" s="93"/>
      <c r="J268" s="93"/>
      <c r="K268" s="93"/>
      <c r="L268" s="93"/>
      <c r="M268" s="93"/>
      <c r="N268" s="93"/>
      <c r="O268" s="93"/>
    </row>
    <row r="269" spans="1:15" x14ac:dyDescent="0.2">
      <c r="A269" s="93"/>
      <c r="B269" s="93"/>
      <c r="C269" s="93"/>
      <c r="D269" s="93"/>
      <c r="E269" s="93"/>
      <c r="F269" s="93"/>
      <c r="G269" s="93"/>
      <c r="H269" s="93"/>
      <c r="I269" s="93"/>
      <c r="J269" s="93"/>
      <c r="K269" s="93"/>
      <c r="L269" s="93"/>
      <c r="M269" s="93"/>
      <c r="N269" s="93"/>
      <c r="O269" s="93"/>
    </row>
    <row r="270" spans="1:15" x14ac:dyDescent="0.2">
      <c r="A270" s="93"/>
      <c r="B270" s="93"/>
      <c r="C270" s="93"/>
      <c r="D270" s="93"/>
      <c r="E270" s="93"/>
      <c r="F270" s="93"/>
      <c r="G270" s="93"/>
      <c r="H270" s="93"/>
      <c r="I270" s="93"/>
      <c r="J270" s="93"/>
      <c r="K270" s="93"/>
      <c r="L270" s="93"/>
      <c r="M270" s="93"/>
      <c r="N270" s="93"/>
      <c r="O270" s="93"/>
    </row>
    <row r="271" spans="1:15" x14ac:dyDescent="0.2">
      <c r="A271" s="93"/>
      <c r="B271" s="93"/>
      <c r="C271" s="93"/>
      <c r="D271" s="93"/>
      <c r="E271" s="93"/>
      <c r="F271" s="93"/>
      <c r="G271" s="93"/>
      <c r="H271" s="93"/>
      <c r="I271" s="93"/>
      <c r="J271" s="93"/>
      <c r="K271" s="93"/>
      <c r="L271" s="93"/>
      <c r="M271" s="93"/>
      <c r="N271" s="93"/>
      <c r="O271" s="93"/>
    </row>
    <row r="272" spans="1:15" x14ac:dyDescent="0.2">
      <c r="A272" s="93"/>
      <c r="B272" s="93"/>
      <c r="C272" s="93"/>
      <c r="D272" s="93"/>
      <c r="E272" s="93"/>
      <c r="F272" s="93"/>
      <c r="G272" s="93"/>
      <c r="H272" s="93"/>
      <c r="I272" s="93"/>
      <c r="J272" s="93"/>
      <c r="K272" s="93"/>
      <c r="L272" s="93"/>
      <c r="M272" s="93"/>
      <c r="N272" s="93"/>
      <c r="O272" s="93"/>
    </row>
    <row r="273" spans="1:15" x14ac:dyDescent="0.2">
      <c r="A273" s="93"/>
      <c r="B273" s="93"/>
      <c r="C273" s="93"/>
      <c r="D273" s="93"/>
      <c r="E273" s="93"/>
      <c r="F273" s="93"/>
      <c r="G273" s="93"/>
      <c r="H273" s="93"/>
      <c r="I273" s="93"/>
      <c r="J273" s="93"/>
      <c r="K273" s="93"/>
      <c r="L273" s="93"/>
      <c r="M273" s="93"/>
      <c r="N273" s="93"/>
      <c r="O273" s="93"/>
    </row>
    <row r="274" spans="1:15" x14ac:dyDescent="0.2">
      <c r="A274" s="93"/>
      <c r="B274" s="93"/>
      <c r="C274" s="93"/>
      <c r="D274" s="93"/>
      <c r="E274" s="93"/>
      <c r="F274" s="93"/>
      <c r="G274" s="93"/>
      <c r="H274" s="93"/>
      <c r="I274" s="93"/>
      <c r="J274" s="93"/>
      <c r="K274" s="93"/>
      <c r="L274" s="93"/>
      <c r="M274" s="93"/>
      <c r="N274" s="93"/>
      <c r="O274" s="93"/>
    </row>
    <row r="275" spans="1:15" x14ac:dyDescent="0.2">
      <c r="A275" s="93"/>
      <c r="B275" s="93"/>
      <c r="C275" s="93"/>
      <c r="D275" s="93"/>
      <c r="E275" s="93"/>
      <c r="F275" s="93"/>
      <c r="G275" s="93"/>
      <c r="H275" s="93"/>
      <c r="I275" s="93"/>
      <c r="J275" s="93"/>
      <c r="K275" s="93"/>
      <c r="L275" s="93"/>
      <c r="M275" s="93"/>
      <c r="N275" s="93"/>
      <c r="O275" s="93"/>
    </row>
    <row r="276" spans="1:15" x14ac:dyDescent="0.2">
      <c r="A276" s="93"/>
      <c r="B276" s="93"/>
      <c r="C276" s="93"/>
      <c r="D276" s="93"/>
      <c r="E276" s="93"/>
      <c r="F276" s="93"/>
      <c r="G276" s="93"/>
      <c r="H276" s="93"/>
      <c r="I276" s="93"/>
      <c r="J276" s="93"/>
      <c r="K276" s="93"/>
      <c r="L276" s="93"/>
      <c r="M276" s="93"/>
      <c r="N276" s="93"/>
      <c r="O276" s="93"/>
    </row>
    <row r="277" spans="1:15" x14ac:dyDescent="0.2">
      <c r="A277" s="93"/>
      <c r="B277" s="93"/>
      <c r="C277" s="93"/>
      <c r="D277" s="93"/>
      <c r="E277" s="93"/>
      <c r="F277" s="93"/>
      <c r="G277" s="93"/>
      <c r="H277" s="93"/>
      <c r="I277" s="93"/>
      <c r="J277" s="93"/>
      <c r="K277" s="93"/>
      <c r="L277" s="93"/>
      <c r="M277" s="93"/>
      <c r="N277" s="93"/>
      <c r="O277" s="93"/>
    </row>
    <row r="278" spans="1:15" x14ac:dyDescent="0.2">
      <c r="A278" s="93"/>
      <c r="B278" s="93"/>
      <c r="C278" s="93"/>
      <c r="D278" s="93"/>
      <c r="E278" s="93"/>
      <c r="F278" s="93"/>
      <c r="G278" s="93"/>
      <c r="H278" s="93"/>
      <c r="I278" s="93"/>
      <c r="J278" s="93"/>
      <c r="K278" s="93"/>
      <c r="L278" s="93"/>
      <c r="M278" s="93"/>
      <c r="N278" s="93"/>
      <c r="O278" s="93"/>
    </row>
    <row r="279" spans="1:15" x14ac:dyDescent="0.2">
      <c r="A279" s="93"/>
      <c r="B279" s="93"/>
      <c r="C279" s="93"/>
      <c r="D279" s="93"/>
      <c r="E279" s="93"/>
      <c r="F279" s="93"/>
      <c r="G279" s="93"/>
      <c r="H279" s="93"/>
      <c r="I279" s="93"/>
      <c r="J279" s="93"/>
      <c r="K279" s="93"/>
      <c r="L279" s="93"/>
      <c r="M279" s="93"/>
      <c r="N279" s="93"/>
      <c r="O279" s="93"/>
    </row>
    <row r="280" spans="1:15" x14ac:dyDescent="0.2">
      <c r="A280" s="93"/>
      <c r="B280" s="93"/>
      <c r="C280" s="93"/>
      <c r="D280" s="93"/>
      <c r="E280" s="93"/>
      <c r="F280" s="93"/>
      <c r="G280" s="93"/>
      <c r="H280" s="93"/>
      <c r="I280" s="93"/>
      <c r="J280" s="93"/>
      <c r="K280" s="93"/>
      <c r="L280" s="93"/>
      <c r="M280" s="93"/>
      <c r="N280" s="93"/>
      <c r="O280" s="93"/>
    </row>
    <row r="281" spans="1:15" x14ac:dyDescent="0.2">
      <c r="A281" s="93"/>
      <c r="B281" s="93"/>
      <c r="C281" s="93"/>
      <c r="D281" s="93"/>
      <c r="E281" s="93"/>
      <c r="F281" s="93"/>
      <c r="G281" s="93"/>
      <c r="H281" s="93"/>
      <c r="I281" s="93"/>
      <c r="J281" s="93"/>
      <c r="K281" s="93"/>
      <c r="L281" s="93"/>
      <c r="M281" s="93"/>
      <c r="N281" s="93"/>
      <c r="O281" s="93"/>
    </row>
    <row r="282" spans="1:15" x14ac:dyDescent="0.2">
      <c r="A282" s="93"/>
      <c r="B282" s="93"/>
      <c r="C282" s="93"/>
      <c r="D282" s="93"/>
      <c r="E282" s="93"/>
      <c r="F282" s="93"/>
      <c r="G282" s="93"/>
      <c r="H282" s="93"/>
      <c r="I282" s="93"/>
      <c r="J282" s="93"/>
      <c r="K282" s="93"/>
      <c r="L282" s="93"/>
      <c r="M282" s="93"/>
      <c r="N282" s="93"/>
      <c r="O282" s="93"/>
    </row>
    <row r="283" spans="1:15" x14ac:dyDescent="0.2">
      <c r="A283" s="93"/>
      <c r="B283" s="93"/>
      <c r="C283" s="93"/>
      <c r="D283" s="93"/>
      <c r="E283" s="93"/>
      <c r="F283" s="93"/>
      <c r="G283" s="93"/>
      <c r="H283" s="93"/>
      <c r="I283" s="93"/>
      <c r="J283" s="93"/>
      <c r="K283" s="93"/>
      <c r="L283" s="93"/>
      <c r="M283" s="93"/>
      <c r="N283" s="93"/>
      <c r="O283" s="93"/>
    </row>
    <row r="284" spans="1:15" x14ac:dyDescent="0.2">
      <c r="A284" s="93"/>
      <c r="B284" s="93"/>
      <c r="C284" s="93"/>
      <c r="D284" s="93"/>
      <c r="E284" s="93"/>
      <c r="F284" s="93"/>
      <c r="G284" s="93"/>
      <c r="H284" s="93"/>
      <c r="I284" s="93"/>
      <c r="J284" s="93"/>
      <c r="K284" s="93"/>
      <c r="L284" s="93"/>
      <c r="M284" s="93"/>
      <c r="N284" s="93"/>
      <c r="O284" s="93"/>
    </row>
    <row r="285" spans="1:15" x14ac:dyDescent="0.2">
      <c r="A285" s="93"/>
      <c r="B285" s="93"/>
      <c r="C285" s="93"/>
      <c r="D285" s="93"/>
      <c r="E285" s="93"/>
      <c r="F285" s="93"/>
      <c r="G285" s="93"/>
      <c r="H285" s="93"/>
      <c r="I285" s="93"/>
      <c r="J285" s="93"/>
      <c r="K285" s="93"/>
      <c r="L285" s="93"/>
      <c r="M285" s="93"/>
      <c r="N285" s="93"/>
      <c r="O285" s="93"/>
    </row>
    <row r="286" spans="1:15" x14ac:dyDescent="0.2">
      <c r="A286" s="93"/>
      <c r="B286" s="93"/>
      <c r="C286" s="93"/>
      <c r="D286" s="93"/>
      <c r="E286" s="93"/>
      <c r="F286" s="93"/>
      <c r="G286" s="93"/>
      <c r="H286" s="93"/>
      <c r="I286" s="93"/>
      <c r="J286" s="93"/>
      <c r="K286" s="93"/>
      <c r="L286" s="93"/>
      <c r="M286" s="93"/>
      <c r="N286" s="93"/>
      <c r="O286" s="93"/>
    </row>
    <row r="287" spans="1:15" x14ac:dyDescent="0.2">
      <c r="A287" s="93"/>
      <c r="B287" s="93"/>
      <c r="C287" s="93"/>
      <c r="D287" s="93"/>
      <c r="E287" s="93"/>
      <c r="F287" s="93"/>
      <c r="G287" s="93"/>
      <c r="H287" s="93"/>
      <c r="I287" s="93"/>
      <c r="J287" s="93"/>
      <c r="K287" s="93"/>
      <c r="L287" s="93"/>
      <c r="M287" s="93"/>
      <c r="N287" s="93"/>
      <c r="O287" s="93"/>
    </row>
    <row r="288" spans="1:15" x14ac:dyDescent="0.2">
      <c r="A288" s="93"/>
      <c r="B288" s="93"/>
      <c r="C288" s="93"/>
      <c r="D288" s="93"/>
      <c r="E288" s="93"/>
      <c r="F288" s="93"/>
      <c r="G288" s="93"/>
      <c r="H288" s="93"/>
      <c r="I288" s="93"/>
      <c r="J288" s="93"/>
      <c r="K288" s="93"/>
      <c r="L288" s="93"/>
      <c r="M288" s="93"/>
      <c r="N288" s="93"/>
      <c r="O288" s="93"/>
    </row>
    <row r="289" spans="1:15" x14ac:dyDescent="0.2">
      <c r="A289" s="93"/>
      <c r="B289" s="93"/>
      <c r="C289" s="93"/>
      <c r="D289" s="93"/>
      <c r="E289" s="93"/>
      <c r="F289" s="93"/>
      <c r="G289" s="93"/>
      <c r="H289" s="93"/>
      <c r="I289" s="93"/>
      <c r="J289" s="93"/>
      <c r="K289" s="93"/>
      <c r="L289" s="93"/>
      <c r="M289" s="93"/>
      <c r="N289" s="93"/>
      <c r="O289" s="93"/>
    </row>
    <row r="290" spans="1:15" x14ac:dyDescent="0.2">
      <c r="A290" s="93"/>
      <c r="B290" s="93"/>
      <c r="C290" s="93"/>
      <c r="D290" s="93"/>
      <c r="E290" s="93"/>
      <c r="F290" s="93"/>
      <c r="G290" s="93"/>
      <c r="H290" s="93"/>
      <c r="I290" s="93"/>
      <c r="J290" s="93"/>
      <c r="K290" s="93"/>
      <c r="L290" s="93"/>
      <c r="M290" s="93"/>
      <c r="N290" s="93"/>
      <c r="O290" s="93"/>
    </row>
    <row r="291" spans="1:15" x14ac:dyDescent="0.2">
      <c r="A291" s="93"/>
      <c r="B291" s="93"/>
      <c r="C291" s="93"/>
      <c r="D291" s="93"/>
      <c r="E291" s="93"/>
      <c r="F291" s="93"/>
      <c r="G291" s="93"/>
      <c r="H291" s="93"/>
      <c r="I291" s="93"/>
      <c r="J291" s="93"/>
      <c r="K291" s="93"/>
      <c r="L291" s="93"/>
      <c r="M291" s="93"/>
      <c r="N291" s="93"/>
      <c r="O291" s="93"/>
    </row>
    <row r="292" spans="1:15" x14ac:dyDescent="0.2">
      <c r="A292" s="93"/>
      <c r="B292" s="93"/>
      <c r="C292" s="93"/>
      <c r="D292" s="93"/>
      <c r="E292" s="93"/>
      <c r="F292" s="93"/>
      <c r="G292" s="93"/>
      <c r="H292" s="93"/>
      <c r="I292" s="93"/>
      <c r="J292" s="93"/>
      <c r="K292" s="93"/>
      <c r="L292" s="93"/>
      <c r="M292" s="93"/>
      <c r="N292" s="93"/>
      <c r="O292" s="93"/>
    </row>
    <row r="293" spans="1:15" x14ac:dyDescent="0.2">
      <c r="A293" s="93"/>
      <c r="B293" s="93"/>
      <c r="C293" s="93"/>
      <c r="D293" s="93"/>
      <c r="E293" s="93"/>
      <c r="F293" s="93"/>
      <c r="G293" s="93"/>
      <c r="H293" s="93"/>
      <c r="I293" s="93"/>
      <c r="J293" s="93"/>
      <c r="K293" s="93"/>
      <c r="L293" s="93"/>
      <c r="M293" s="93"/>
      <c r="N293" s="93"/>
      <c r="O293" s="93"/>
    </row>
    <row r="294" spans="1:15" x14ac:dyDescent="0.2">
      <c r="A294" s="93"/>
      <c r="B294" s="93"/>
      <c r="C294" s="93"/>
      <c r="D294" s="93"/>
      <c r="E294" s="93"/>
      <c r="F294" s="93"/>
      <c r="G294" s="93"/>
      <c r="H294" s="93"/>
      <c r="I294" s="93"/>
      <c r="J294" s="93"/>
      <c r="K294" s="93"/>
      <c r="L294" s="93"/>
      <c r="M294" s="93"/>
      <c r="N294" s="93"/>
      <c r="O294" s="93"/>
    </row>
    <row r="295" spans="1:15" x14ac:dyDescent="0.2">
      <c r="A295" s="93"/>
      <c r="B295" s="93"/>
      <c r="C295" s="93"/>
      <c r="D295" s="93"/>
      <c r="E295" s="93"/>
      <c r="F295" s="93"/>
      <c r="G295" s="93"/>
      <c r="H295" s="93"/>
      <c r="I295" s="93"/>
      <c r="J295" s="93"/>
      <c r="K295" s="93"/>
      <c r="L295" s="93"/>
      <c r="M295" s="93"/>
      <c r="N295" s="93"/>
      <c r="O295" s="93"/>
    </row>
    <row r="296" spans="1:15" x14ac:dyDescent="0.2">
      <c r="A296" s="93"/>
      <c r="B296" s="93"/>
      <c r="C296" s="93"/>
      <c r="D296" s="93"/>
      <c r="E296" s="93"/>
      <c r="F296" s="93"/>
      <c r="G296" s="93"/>
      <c r="H296" s="93"/>
      <c r="I296" s="93"/>
      <c r="J296" s="93"/>
      <c r="K296" s="93"/>
      <c r="L296" s="93"/>
      <c r="M296" s="93"/>
      <c r="N296" s="93"/>
      <c r="O296" s="93"/>
    </row>
    <row r="297" spans="1:15" x14ac:dyDescent="0.2">
      <c r="A297" s="93"/>
      <c r="B297" s="93"/>
      <c r="C297" s="93"/>
      <c r="D297" s="93"/>
      <c r="E297" s="93"/>
      <c r="F297" s="93"/>
      <c r="G297" s="93"/>
      <c r="H297" s="93"/>
      <c r="I297" s="93"/>
      <c r="J297" s="93"/>
      <c r="K297" s="93"/>
      <c r="L297" s="93"/>
      <c r="M297" s="93"/>
      <c r="N297" s="93"/>
      <c r="O297" s="93"/>
    </row>
    <row r="298" spans="1:15" x14ac:dyDescent="0.2">
      <c r="A298" s="93"/>
      <c r="B298" s="93"/>
      <c r="C298" s="93"/>
      <c r="D298" s="93"/>
      <c r="E298" s="93"/>
      <c r="F298" s="93"/>
      <c r="G298" s="93"/>
      <c r="H298" s="93"/>
      <c r="I298" s="93"/>
      <c r="J298" s="93"/>
      <c r="K298" s="93"/>
      <c r="L298" s="93"/>
      <c r="M298" s="93"/>
      <c r="N298" s="93"/>
      <c r="O298" s="93"/>
    </row>
    <row r="299" spans="1:15" x14ac:dyDescent="0.2">
      <c r="A299" s="93"/>
      <c r="B299" s="93"/>
      <c r="C299" s="93"/>
      <c r="D299" s="93"/>
      <c r="E299" s="93"/>
      <c r="F299" s="93"/>
      <c r="G299" s="93"/>
      <c r="H299" s="93"/>
      <c r="I299" s="93"/>
      <c r="J299" s="93"/>
      <c r="K299" s="93"/>
      <c r="L299" s="93"/>
      <c r="M299" s="93"/>
      <c r="N299" s="93"/>
      <c r="O299" s="93"/>
    </row>
    <row r="300" spans="1:15" x14ac:dyDescent="0.2">
      <c r="A300" s="93"/>
      <c r="B300" s="93"/>
      <c r="C300" s="93"/>
      <c r="D300" s="93"/>
      <c r="E300" s="93"/>
      <c r="F300" s="93"/>
      <c r="G300" s="93"/>
      <c r="H300" s="93"/>
      <c r="I300" s="93"/>
      <c r="J300" s="93"/>
      <c r="K300" s="93"/>
      <c r="L300" s="93"/>
      <c r="M300" s="93"/>
      <c r="N300" s="93"/>
      <c r="O300" s="93"/>
    </row>
    <row r="301" spans="1:15" x14ac:dyDescent="0.2">
      <c r="A301" s="93"/>
      <c r="B301" s="93"/>
      <c r="C301" s="93"/>
      <c r="D301" s="93"/>
      <c r="E301" s="93"/>
      <c r="F301" s="93"/>
      <c r="G301" s="93"/>
      <c r="H301" s="93"/>
      <c r="I301" s="93"/>
      <c r="J301" s="93"/>
      <c r="K301" s="93"/>
      <c r="L301" s="93"/>
      <c r="M301" s="93"/>
      <c r="N301" s="93"/>
      <c r="O301" s="93"/>
    </row>
    <row r="302" spans="1:15" x14ac:dyDescent="0.2">
      <c r="A302" s="93"/>
      <c r="B302" s="93"/>
      <c r="C302" s="93"/>
      <c r="D302" s="93"/>
      <c r="E302" s="93"/>
      <c r="F302" s="93"/>
      <c r="G302" s="93"/>
      <c r="H302" s="93"/>
      <c r="I302" s="93"/>
      <c r="J302" s="93"/>
      <c r="K302" s="93"/>
      <c r="L302" s="93"/>
      <c r="M302" s="93"/>
      <c r="N302" s="93"/>
      <c r="O302" s="93"/>
    </row>
    <row r="303" spans="1:15" x14ac:dyDescent="0.2">
      <c r="A303" s="93"/>
      <c r="B303" s="93"/>
      <c r="C303" s="93"/>
      <c r="D303" s="93"/>
      <c r="E303" s="93"/>
      <c r="F303" s="93"/>
      <c r="G303" s="93"/>
      <c r="H303" s="93"/>
      <c r="I303" s="93"/>
      <c r="J303" s="93"/>
      <c r="K303" s="93"/>
      <c r="L303" s="93"/>
      <c r="M303" s="93"/>
      <c r="N303" s="93"/>
      <c r="O303" s="93"/>
    </row>
    <row r="304" spans="1:15" x14ac:dyDescent="0.2">
      <c r="A304" s="93"/>
      <c r="B304" s="93"/>
      <c r="C304" s="93"/>
      <c r="D304" s="93"/>
      <c r="E304" s="93"/>
      <c r="F304" s="93"/>
      <c r="G304" s="93"/>
      <c r="H304" s="93"/>
      <c r="I304" s="93"/>
      <c r="J304" s="93"/>
      <c r="K304" s="93"/>
      <c r="L304" s="93"/>
      <c r="M304" s="93"/>
      <c r="N304" s="93"/>
      <c r="O304" s="93"/>
    </row>
    <row r="305" spans="1:15" x14ac:dyDescent="0.2">
      <c r="A305" s="93"/>
      <c r="B305" s="93"/>
      <c r="C305" s="93"/>
      <c r="D305" s="93"/>
      <c r="E305" s="93"/>
      <c r="F305" s="93"/>
      <c r="G305" s="93"/>
      <c r="H305" s="93"/>
      <c r="I305" s="93"/>
      <c r="J305" s="93"/>
      <c r="K305" s="93"/>
      <c r="L305" s="93"/>
      <c r="M305" s="93"/>
      <c r="N305" s="93"/>
      <c r="O305" s="93"/>
    </row>
    <row r="306" spans="1:15" x14ac:dyDescent="0.2">
      <c r="A306" s="93"/>
      <c r="B306" s="93"/>
      <c r="C306" s="93"/>
      <c r="D306" s="93"/>
      <c r="E306" s="93"/>
      <c r="F306" s="93"/>
      <c r="G306" s="93"/>
      <c r="H306" s="93"/>
      <c r="I306" s="93"/>
      <c r="J306" s="93"/>
      <c r="K306" s="93"/>
      <c r="L306" s="93"/>
      <c r="M306" s="93"/>
      <c r="N306" s="93"/>
      <c r="O306" s="93"/>
    </row>
    <row r="307" spans="1:15" x14ac:dyDescent="0.2">
      <c r="A307" s="93"/>
      <c r="B307" s="93"/>
      <c r="C307" s="93"/>
      <c r="D307" s="93"/>
      <c r="E307" s="93"/>
      <c r="F307" s="93"/>
      <c r="G307" s="93"/>
      <c r="H307" s="93"/>
      <c r="I307" s="93"/>
      <c r="J307" s="93"/>
      <c r="K307" s="93"/>
      <c r="L307" s="93"/>
      <c r="M307" s="93"/>
      <c r="N307" s="93"/>
      <c r="O307" s="93"/>
    </row>
    <row r="308" spans="1:15" x14ac:dyDescent="0.2">
      <c r="A308" s="93"/>
      <c r="B308" s="93"/>
      <c r="C308" s="93"/>
      <c r="D308" s="93"/>
      <c r="E308" s="93"/>
      <c r="F308" s="93"/>
      <c r="G308" s="93"/>
      <c r="H308" s="93"/>
      <c r="I308" s="93"/>
      <c r="J308" s="93"/>
      <c r="K308" s="93"/>
      <c r="L308" s="93"/>
      <c r="M308" s="93"/>
      <c r="N308" s="93"/>
      <c r="O308" s="93"/>
    </row>
    <row r="309" spans="1:15" x14ac:dyDescent="0.2">
      <c r="A309" s="93"/>
      <c r="B309" s="93"/>
      <c r="C309" s="93"/>
      <c r="D309" s="93"/>
      <c r="E309" s="93"/>
      <c r="F309" s="93"/>
      <c r="G309" s="93"/>
      <c r="H309" s="93"/>
      <c r="I309" s="93"/>
      <c r="J309" s="93"/>
      <c r="K309" s="93"/>
      <c r="L309" s="93"/>
      <c r="M309" s="93"/>
      <c r="N309" s="93"/>
      <c r="O309" s="93"/>
    </row>
    <row r="310" spans="1:15" x14ac:dyDescent="0.2">
      <c r="A310" s="93"/>
      <c r="B310" s="93"/>
      <c r="C310" s="93"/>
      <c r="D310" s="93"/>
      <c r="E310" s="93"/>
      <c r="F310" s="93"/>
      <c r="G310" s="93"/>
      <c r="H310" s="93"/>
      <c r="I310" s="93"/>
      <c r="J310" s="93"/>
      <c r="K310" s="93"/>
      <c r="L310" s="93"/>
      <c r="M310" s="93"/>
      <c r="N310" s="93"/>
      <c r="O310" s="93"/>
    </row>
    <row r="311" spans="1:15" x14ac:dyDescent="0.2">
      <c r="A311" s="93"/>
      <c r="B311" s="93"/>
      <c r="C311" s="93"/>
      <c r="D311" s="93"/>
      <c r="E311" s="93"/>
      <c r="F311" s="93"/>
      <c r="G311" s="93"/>
      <c r="H311" s="93"/>
      <c r="I311" s="93"/>
      <c r="J311" s="93"/>
      <c r="K311" s="93"/>
      <c r="L311" s="93"/>
      <c r="M311" s="93"/>
      <c r="N311" s="93"/>
      <c r="O311" s="93"/>
    </row>
    <row r="312" spans="1:15" x14ac:dyDescent="0.2">
      <c r="A312" s="93"/>
      <c r="B312" s="93"/>
      <c r="C312" s="93"/>
      <c r="D312" s="93"/>
      <c r="E312" s="93"/>
      <c r="F312" s="93"/>
      <c r="G312" s="93"/>
      <c r="H312" s="93"/>
      <c r="I312" s="93"/>
      <c r="J312" s="93"/>
      <c r="K312" s="93"/>
      <c r="L312" s="93"/>
      <c r="M312" s="93"/>
      <c r="N312" s="93"/>
      <c r="O312" s="93"/>
    </row>
    <row r="313" spans="1:15" x14ac:dyDescent="0.2">
      <c r="A313" s="93"/>
      <c r="B313" s="93"/>
      <c r="C313" s="93"/>
      <c r="D313" s="93"/>
      <c r="E313" s="93"/>
      <c r="F313" s="93"/>
      <c r="G313" s="93"/>
      <c r="H313" s="93"/>
      <c r="I313" s="93"/>
      <c r="J313" s="93"/>
      <c r="K313" s="93"/>
      <c r="L313" s="93"/>
      <c r="M313" s="93"/>
      <c r="N313" s="93"/>
      <c r="O313" s="93"/>
    </row>
    <row r="314" spans="1:15" x14ac:dyDescent="0.2">
      <c r="A314" s="93"/>
      <c r="B314" s="93"/>
      <c r="C314" s="93"/>
      <c r="D314" s="93"/>
      <c r="E314" s="93"/>
      <c r="F314" s="93"/>
      <c r="G314" s="93"/>
      <c r="H314" s="93"/>
      <c r="I314" s="93"/>
      <c r="J314" s="93"/>
      <c r="K314" s="93"/>
      <c r="L314" s="93"/>
      <c r="M314" s="93"/>
      <c r="N314" s="93"/>
      <c r="O314" s="93"/>
    </row>
    <row r="315" spans="1:15" x14ac:dyDescent="0.2">
      <c r="A315" s="93"/>
      <c r="B315" s="93"/>
      <c r="C315" s="93"/>
      <c r="D315" s="93"/>
      <c r="E315" s="93"/>
      <c r="F315" s="93"/>
      <c r="G315" s="93"/>
      <c r="H315" s="93"/>
      <c r="I315" s="93"/>
      <c r="J315" s="93"/>
      <c r="K315" s="93"/>
      <c r="L315" s="93"/>
      <c r="M315" s="93"/>
      <c r="N315" s="93"/>
      <c r="O315" s="93"/>
    </row>
    <row r="316" spans="1:15" x14ac:dyDescent="0.2">
      <c r="A316" s="93"/>
      <c r="B316" s="93"/>
      <c r="C316" s="93"/>
      <c r="D316" s="93"/>
      <c r="E316" s="93"/>
      <c r="F316" s="93"/>
      <c r="G316" s="93"/>
      <c r="H316" s="93"/>
      <c r="I316" s="93"/>
      <c r="J316" s="93"/>
      <c r="K316" s="93"/>
      <c r="L316" s="93"/>
      <c r="M316" s="93"/>
      <c r="N316" s="93"/>
      <c r="O316" s="93"/>
    </row>
    <row r="317" spans="1:15" x14ac:dyDescent="0.2">
      <c r="A317" s="93"/>
      <c r="B317" s="93"/>
      <c r="C317" s="93"/>
      <c r="D317" s="93"/>
      <c r="E317" s="93"/>
      <c r="F317" s="93"/>
      <c r="G317" s="93"/>
      <c r="H317" s="93"/>
      <c r="I317" s="93"/>
      <c r="J317" s="93"/>
      <c r="K317" s="93"/>
      <c r="L317" s="93"/>
      <c r="M317" s="93"/>
      <c r="N317" s="93"/>
      <c r="O317" s="93"/>
    </row>
    <row r="318" spans="1:15" x14ac:dyDescent="0.2">
      <c r="A318" s="93"/>
      <c r="B318" s="93"/>
      <c r="C318" s="93"/>
      <c r="D318" s="93"/>
      <c r="E318" s="93"/>
      <c r="F318" s="93"/>
      <c r="G318" s="93"/>
      <c r="H318" s="93"/>
      <c r="I318" s="93"/>
      <c r="J318" s="93"/>
      <c r="K318" s="93"/>
      <c r="L318" s="93"/>
      <c r="M318" s="93"/>
      <c r="N318" s="93"/>
      <c r="O318" s="93"/>
    </row>
    <row r="319" spans="1:15" x14ac:dyDescent="0.2">
      <c r="A319" s="93"/>
      <c r="B319" s="93"/>
      <c r="C319" s="93"/>
      <c r="D319" s="93"/>
      <c r="E319" s="93"/>
      <c r="F319" s="93"/>
      <c r="G319" s="93"/>
      <c r="H319" s="93"/>
      <c r="I319" s="93"/>
      <c r="J319" s="93"/>
      <c r="K319" s="93"/>
      <c r="L319" s="93"/>
      <c r="M319" s="93"/>
      <c r="N319" s="93"/>
      <c r="O319" s="93"/>
    </row>
    <row r="320" spans="1:15" x14ac:dyDescent="0.2">
      <c r="A320" s="93"/>
      <c r="B320" s="93"/>
      <c r="C320" s="93"/>
      <c r="D320" s="93"/>
      <c r="E320" s="93"/>
      <c r="F320" s="93"/>
      <c r="G320" s="93"/>
      <c r="H320" s="93"/>
      <c r="I320" s="93"/>
      <c r="J320" s="93"/>
      <c r="K320" s="93"/>
      <c r="L320" s="93"/>
      <c r="M320" s="93"/>
      <c r="N320" s="93"/>
      <c r="O320" s="93"/>
    </row>
    <row r="321" spans="1:15" x14ac:dyDescent="0.2">
      <c r="A321" s="93"/>
      <c r="B321" s="93"/>
      <c r="C321" s="93"/>
      <c r="D321" s="93"/>
      <c r="E321" s="93"/>
      <c r="F321" s="93"/>
      <c r="G321" s="93"/>
      <c r="H321" s="93"/>
      <c r="I321" s="93"/>
      <c r="J321" s="93"/>
      <c r="K321" s="93"/>
      <c r="L321" s="93"/>
      <c r="M321" s="93"/>
      <c r="N321" s="93"/>
      <c r="O321" s="93"/>
    </row>
    <row r="322" spans="1:15" x14ac:dyDescent="0.2">
      <c r="A322" s="93"/>
      <c r="B322" s="93"/>
      <c r="C322" s="93"/>
      <c r="D322" s="93"/>
      <c r="E322" s="93"/>
      <c r="F322" s="93"/>
      <c r="G322" s="93"/>
      <c r="H322" s="93"/>
      <c r="I322" s="93"/>
      <c r="J322" s="93"/>
      <c r="K322" s="93"/>
      <c r="L322" s="93"/>
      <c r="M322" s="93"/>
      <c r="N322" s="93"/>
      <c r="O322" s="93"/>
    </row>
    <row r="323" spans="1:15" x14ac:dyDescent="0.2">
      <c r="A323" s="93"/>
      <c r="B323" s="93"/>
      <c r="C323" s="93"/>
      <c r="D323" s="93"/>
      <c r="E323" s="93"/>
      <c r="F323" s="93"/>
      <c r="G323" s="93"/>
      <c r="H323" s="93"/>
      <c r="I323" s="93"/>
      <c r="J323" s="93"/>
      <c r="K323" s="93"/>
      <c r="L323" s="93"/>
      <c r="M323" s="93"/>
      <c r="N323" s="93"/>
      <c r="O323" s="93"/>
    </row>
    <row r="324" spans="1:15" x14ac:dyDescent="0.2">
      <c r="A324" s="93"/>
      <c r="B324" s="93"/>
      <c r="C324" s="93"/>
      <c r="D324" s="93"/>
      <c r="E324" s="93"/>
      <c r="F324" s="93"/>
      <c r="G324" s="93"/>
      <c r="H324" s="93"/>
      <c r="I324" s="93"/>
      <c r="J324" s="93"/>
      <c r="K324" s="93"/>
      <c r="L324" s="93"/>
      <c r="M324" s="93"/>
      <c r="N324" s="93"/>
      <c r="O324" s="93"/>
    </row>
    <row r="325" spans="1:15" x14ac:dyDescent="0.2">
      <c r="A325" s="93"/>
      <c r="B325" s="93"/>
      <c r="C325" s="93"/>
      <c r="D325" s="93"/>
      <c r="E325" s="93"/>
      <c r="F325" s="93"/>
      <c r="G325" s="93"/>
      <c r="H325" s="93"/>
      <c r="I325" s="93"/>
      <c r="J325" s="93"/>
      <c r="K325" s="93"/>
      <c r="L325" s="93"/>
      <c r="M325" s="93"/>
      <c r="N325" s="93"/>
      <c r="O325" s="93"/>
    </row>
    <row r="326" spans="1:15" x14ac:dyDescent="0.2">
      <c r="A326" s="93"/>
      <c r="B326" s="93"/>
      <c r="C326" s="93"/>
      <c r="D326" s="93"/>
      <c r="E326" s="93"/>
      <c r="F326" s="93"/>
      <c r="G326" s="93"/>
      <c r="H326" s="93"/>
      <c r="I326" s="93"/>
      <c r="J326" s="93"/>
      <c r="K326" s="93"/>
      <c r="L326" s="93"/>
      <c r="M326" s="93"/>
      <c r="N326" s="93"/>
      <c r="O326" s="93"/>
    </row>
    <row r="327" spans="1:15" x14ac:dyDescent="0.2">
      <c r="A327" s="93"/>
      <c r="B327" s="93"/>
      <c r="C327" s="93"/>
      <c r="D327" s="93"/>
      <c r="E327" s="93"/>
      <c r="F327" s="93"/>
      <c r="G327" s="93"/>
      <c r="H327" s="93"/>
      <c r="I327" s="93"/>
      <c r="J327" s="93"/>
      <c r="K327" s="93"/>
      <c r="L327" s="93"/>
      <c r="M327" s="93"/>
      <c r="N327" s="93"/>
      <c r="O327" s="93"/>
    </row>
    <row r="328" spans="1:15" x14ac:dyDescent="0.2">
      <c r="A328" s="93"/>
      <c r="B328" s="93"/>
      <c r="C328" s="93"/>
      <c r="D328" s="93"/>
      <c r="E328" s="93"/>
      <c r="F328" s="93"/>
      <c r="G328" s="93"/>
      <c r="H328" s="93"/>
      <c r="I328" s="93"/>
      <c r="J328" s="93"/>
      <c r="K328" s="93"/>
      <c r="L328" s="93"/>
      <c r="M328" s="93"/>
      <c r="N328" s="93"/>
      <c r="O328" s="93"/>
    </row>
    <row r="329" spans="1:15" x14ac:dyDescent="0.2">
      <c r="A329" s="93"/>
      <c r="B329" s="93"/>
      <c r="C329" s="93"/>
      <c r="D329" s="93"/>
      <c r="E329" s="93"/>
      <c r="F329" s="93"/>
      <c r="G329" s="93"/>
      <c r="H329" s="93"/>
      <c r="I329" s="93"/>
      <c r="J329" s="93"/>
      <c r="K329" s="93"/>
      <c r="L329" s="93"/>
      <c r="M329" s="93"/>
      <c r="N329" s="93"/>
      <c r="O329" s="93"/>
    </row>
    <row r="330" spans="1:15" x14ac:dyDescent="0.2">
      <c r="A330" s="93"/>
      <c r="B330" s="93"/>
      <c r="C330" s="93"/>
      <c r="D330" s="93"/>
      <c r="E330" s="93"/>
      <c r="F330" s="93"/>
      <c r="G330" s="93"/>
      <c r="H330" s="93"/>
      <c r="I330" s="93"/>
      <c r="J330" s="93"/>
      <c r="K330" s="93"/>
      <c r="L330" s="93"/>
      <c r="M330" s="93"/>
      <c r="N330" s="93"/>
      <c r="O330" s="93"/>
    </row>
    <row r="331" spans="1:15" x14ac:dyDescent="0.2">
      <c r="A331" s="93"/>
      <c r="B331" s="93"/>
      <c r="C331" s="93"/>
      <c r="D331" s="93"/>
      <c r="E331" s="93"/>
      <c r="F331" s="93"/>
      <c r="G331" s="93"/>
      <c r="H331" s="93"/>
      <c r="I331" s="93"/>
      <c r="J331" s="93"/>
      <c r="K331" s="93"/>
      <c r="L331" s="93"/>
      <c r="M331" s="93"/>
      <c r="N331" s="93"/>
      <c r="O331" s="93"/>
    </row>
    <row r="332" spans="1:15" x14ac:dyDescent="0.2">
      <c r="A332" s="93"/>
      <c r="B332" s="93"/>
      <c r="C332" s="93"/>
      <c r="D332" s="93"/>
      <c r="E332" s="93"/>
      <c r="F332" s="93"/>
      <c r="G332" s="93"/>
      <c r="H332" s="93"/>
      <c r="I332" s="93"/>
      <c r="J332" s="93"/>
      <c r="K332" s="93"/>
      <c r="L332" s="93"/>
      <c r="M332" s="93"/>
      <c r="N332" s="93"/>
      <c r="O332" s="93"/>
    </row>
    <row r="333" spans="1:15" x14ac:dyDescent="0.2">
      <c r="A333" s="93"/>
      <c r="B333" s="93"/>
      <c r="C333" s="93"/>
      <c r="D333" s="93"/>
      <c r="E333" s="93"/>
      <c r="F333" s="93"/>
      <c r="G333" s="93"/>
      <c r="H333" s="93"/>
      <c r="I333" s="93"/>
      <c r="J333" s="93"/>
      <c r="K333" s="93"/>
      <c r="L333" s="93"/>
      <c r="M333" s="93"/>
      <c r="N333" s="93"/>
      <c r="O333" s="93"/>
    </row>
    <row r="334" spans="1:15" x14ac:dyDescent="0.2">
      <c r="A334" s="93"/>
      <c r="B334" s="93"/>
      <c r="C334" s="93"/>
      <c r="D334" s="93"/>
      <c r="E334" s="93"/>
      <c r="F334" s="93"/>
      <c r="G334" s="93"/>
      <c r="H334" s="93"/>
      <c r="I334" s="93"/>
      <c r="J334" s="93"/>
      <c r="K334" s="93"/>
      <c r="L334" s="93"/>
      <c r="M334" s="93"/>
      <c r="N334" s="93"/>
      <c r="O334" s="93"/>
    </row>
    <row r="335" spans="1:15" x14ac:dyDescent="0.2">
      <c r="A335" s="93"/>
      <c r="B335" s="93"/>
      <c r="C335" s="93"/>
      <c r="D335" s="93"/>
      <c r="E335" s="93"/>
      <c r="F335" s="93"/>
      <c r="G335" s="93"/>
      <c r="H335" s="93"/>
      <c r="I335" s="93"/>
      <c r="J335" s="93"/>
      <c r="K335" s="93"/>
      <c r="L335" s="93"/>
      <c r="M335" s="93"/>
      <c r="N335" s="93"/>
      <c r="O335" s="93"/>
    </row>
    <row r="336" spans="1:15" x14ac:dyDescent="0.2">
      <c r="A336" s="93"/>
      <c r="B336" s="93"/>
      <c r="C336" s="93"/>
      <c r="D336" s="93"/>
      <c r="E336" s="93"/>
      <c r="F336" s="93"/>
      <c r="G336" s="93"/>
      <c r="H336" s="93"/>
      <c r="I336" s="93"/>
      <c r="J336" s="93"/>
      <c r="K336" s="93"/>
      <c r="L336" s="93"/>
      <c r="M336" s="93"/>
      <c r="N336" s="93"/>
      <c r="O336" s="93"/>
    </row>
    <row r="337" spans="1:15" x14ac:dyDescent="0.2">
      <c r="A337" s="93"/>
      <c r="B337" s="93"/>
      <c r="C337" s="93"/>
      <c r="D337" s="93"/>
      <c r="E337" s="93"/>
      <c r="F337" s="93"/>
      <c r="G337" s="93"/>
      <c r="H337" s="93"/>
      <c r="I337" s="93"/>
      <c r="J337" s="93"/>
      <c r="K337" s="93"/>
      <c r="L337" s="93"/>
      <c r="M337" s="93"/>
      <c r="N337" s="93"/>
      <c r="O337" s="93"/>
    </row>
    <row r="338" spans="1:15" x14ac:dyDescent="0.2">
      <c r="A338" s="93"/>
      <c r="B338" s="93"/>
      <c r="C338" s="93"/>
      <c r="D338" s="93"/>
      <c r="E338" s="93"/>
      <c r="F338" s="93"/>
      <c r="G338" s="93"/>
      <c r="H338" s="93"/>
      <c r="I338" s="93"/>
      <c r="J338" s="93"/>
      <c r="K338" s="93"/>
      <c r="L338" s="93"/>
      <c r="M338" s="93"/>
      <c r="N338" s="93"/>
      <c r="O338" s="93"/>
    </row>
    <row r="339" spans="1:15" x14ac:dyDescent="0.2">
      <c r="A339" s="93"/>
      <c r="B339" s="93"/>
      <c r="C339" s="93"/>
      <c r="D339" s="93"/>
      <c r="E339" s="93"/>
      <c r="F339" s="93"/>
      <c r="G339" s="93"/>
      <c r="H339" s="93"/>
      <c r="I339" s="93"/>
      <c r="J339" s="93"/>
      <c r="K339" s="93"/>
      <c r="L339" s="93"/>
      <c r="M339" s="93"/>
      <c r="N339" s="93"/>
      <c r="O339" s="93"/>
    </row>
    <row r="340" spans="1:15" x14ac:dyDescent="0.2">
      <c r="A340" s="93"/>
      <c r="B340" s="93"/>
      <c r="C340" s="93"/>
      <c r="D340" s="93"/>
      <c r="E340" s="93"/>
      <c r="F340" s="93"/>
      <c r="G340" s="93"/>
      <c r="H340" s="93"/>
      <c r="I340" s="93"/>
      <c r="J340" s="93"/>
      <c r="K340" s="93"/>
      <c r="L340" s="93"/>
      <c r="M340" s="93"/>
      <c r="N340" s="93"/>
      <c r="O340" s="93"/>
    </row>
    <row r="341" spans="1:15" x14ac:dyDescent="0.2">
      <c r="A341" s="93"/>
      <c r="B341" s="93"/>
      <c r="C341" s="93"/>
      <c r="D341" s="93"/>
      <c r="E341" s="93"/>
      <c r="F341" s="93"/>
      <c r="G341" s="93"/>
      <c r="H341" s="93"/>
      <c r="I341" s="93"/>
      <c r="J341" s="93"/>
      <c r="K341" s="93"/>
      <c r="L341" s="93"/>
      <c r="M341" s="93"/>
      <c r="N341" s="93"/>
      <c r="O341" s="93"/>
    </row>
    <row r="342" spans="1:15" x14ac:dyDescent="0.2">
      <c r="A342" s="93"/>
      <c r="B342" s="93"/>
      <c r="C342" s="93"/>
      <c r="D342" s="93"/>
      <c r="E342" s="93"/>
      <c r="F342" s="93"/>
      <c r="G342" s="93"/>
      <c r="H342" s="93"/>
      <c r="I342" s="93"/>
      <c r="J342" s="93"/>
      <c r="K342" s="93"/>
      <c r="L342" s="93"/>
      <c r="M342" s="93"/>
      <c r="N342" s="93"/>
      <c r="O342" s="93"/>
    </row>
    <row r="343" spans="1:15" x14ac:dyDescent="0.2">
      <c r="A343" s="93"/>
      <c r="B343" s="93"/>
      <c r="C343" s="93"/>
      <c r="D343" s="93"/>
      <c r="E343" s="93"/>
      <c r="F343" s="93"/>
      <c r="G343" s="93"/>
      <c r="H343" s="93"/>
      <c r="I343" s="93"/>
      <c r="J343" s="93"/>
      <c r="K343" s="93"/>
      <c r="L343" s="93"/>
      <c r="M343" s="93"/>
      <c r="N343" s="93"/>
      <c r="O343" s="93"/>
    </row>
    <row r="344" spans="1:15" x14ac:dyDescent="0.2">
      <c r="A344" s="93"/>
      <c r="B344" s="93"/>
      <c r="C344" s="93"/>
      <c r="D344" s="93"/>
      <c r="E344" s="93"/>
      <c r="F344" s="93"/>
      <c r="G344" s="93"/>
      <c r="H344" s="93"/>
      <c r="I344" s="93"/>
      <c r="J344" s="93"/>
      <c r="K344" s="93"/>
      <c r="L344" s="93"/>
      <c r="M344" s="93"/>
      <c r="N344" s="93"/>
      <c r="O344" s="93"/>
    </row>
    <row r="345" spans="1:15" x14ac:dyDescent="0.2">
      <c r="A345" s="93"/>
      <c r="B345" s="93"/>
      <c r="C345" s="93"/>
      <c r="D345" s="93"/>
      <c r="E345" s="93"/>
      <c r="F345" s="93"/>
      <c r="G345" s="93"/>
      <c r="H345" s="93"/>
      <c r="I345" s="93"/>
      <c r="J345" s="93"/>
      <c r="K345" s="93"/>
      <c r="L345" s="93"/>
      <c r="M345" s="93"/>
      <c r="N345" s="93"/>
      <c r="O345" s="93"/>
    </row>
    <row r="346" spans="1:15" x14ac:dyDescent="0.2">
      <c r="A346" s="93"/>
      <c r="B346" s="93"/>
      <c r="C346" s="93"/>
      <c r="D346" s="93"/>
      <c r="E346" s="93"/>
      <c r="F346" s="93"/>
      <c r="G346" s="93"/>
      <c r="H346" s="93"/>
      <c r="I346" s="93"/>
      <c r="J346" s="93"/>
      <c r="K346" s="93"/>
      <c r="L346" s="93"/>
      <c r="M346" s="93"/>
      <c r="N346" s="93"/>
      <c r="O346" s="93"/>
    </row>
    <row r="347" spans="1:15" x14ac:dyDescent="0.2">
      <c r="A347" s="93"/>
      <c r="B347" s="93"/>
      <c r="C347" s="93"/>
      <c r="D347" s="93"/>
      <c r="E347" s="93"/>
      <c r="F347" s="93"/>
      <c r="G347" s="93"/>
      <c r="H347" s="93"/>
      <c r="I347" s="93"/>
      <c r="J347" s="93"/>
      <c r="K347" s="93"/>
      <c r="L347" s="93"/>
      <c r="M347" s="93"/>
      <c r="N347" s="93"/>
      <c r="O347" s="93"/>
    </row>
    <row r="348" spans="1:15" x14ac:dyDescent="0.2">
      <c r="A348" s="93"/>
      <c r="B348" s="93"/>
      <c r="C348" s="93"/>
      <c r="D348" s="93"/>
      <c r="E348" s="93"/>
      <c r="F348" s="93"/>
      <c r="G348" s="93"/>
      <c r="H348" s="93"/>
      <c r="I348" s="93"/>
      <c r="J348" s="93"/>
      <c r="K348" s="93"/>
      <c r="L348" s="93"/>
      <c r="M348" s="93"/>
      <c r="N348" s="93"/>
      <c r="O348" s="93"/>
    </row>
    <row r="349" spans="1:15" x14ac:dyDescent="0.2">
      <c r="A349" s="93"/>
      <c r="B349" s="93"/>
      <c r="C349" s="93"/>
      <c r="D349" s="93"/>
      <c r="E349" s="93"/>
      <c r="F349" s="93"/>
      <c r="G349" s="93"/>
      <c r="H349" s="93"/>
      <c r="I349" s="93"/>
      <c r="J349" s="93"/>
      <c r="K349" s="93"/>
      <c r="L349" s="93"/>
      <c r="M349" s="93"/>
      <c r="N349" s="93"/>
      <c r="O349" s="93"/>
    </row>
    <row r="350" spans="1:15" x14ac:dyDescent="0.2">
      <c r="A350" s="93"/>
      <c r="B350" s="93"/>
      <c r="C350" s="93"/>
      <c r="D350" s="93"/>
      <c r="E350" s="93"/>
      <c r="F350" s="93"/>
      <c r="G350" s="93"/>
      <c r="H350" s="93"/>
      <c r="I350" s="93"/>
      <c r="J350" s="93"/>
      <c r="K350" s="93"/>
      <c r="L350" s="93"/>
      <c r="M350" s="93"/>
      <c r="N350" s="93"/>
      <c r="O350" s="93"/>
    </row>
    <row r="351" spans="1:15" x14ac:dyDescent="0.2">
      <c r="A351" s="93"/>
      <c r="B351" s="93"/>
      <c r="C351" s="93"/>
      <c r="D351" s="93"/>
      <c r="E351" s="93"/>
      <c r="F351" s="93"/>
      <c r="G351" s="93"/>
      <c r="H351" s="93"/>
      <c r="I351" s="93"/>
      <c r="J351" s="93"/>
      <c r="K351" s="93"/>
      <c r="L351" s="93"/>
      <c r="M351" s="93"/>
      <c r="N351" s="93"/>
      <c r="O351" s="93"/>
    </row>
  </sheetData>
  <mergeCells count="12">
    <mergeCell ref="A17:O17"/>
    <mergeCell ref="A16:O16"/>
    <mergeCell ref="A7:A10"/>
    <mergeCell ref="B7:E7"/>
    <mergeCell ref="F7:G8"/>
    <mergeCell ref="H7:K7"/>
    <mergeCell ref="L7:M8"/>
    <mergeCell ref="N7:O8"/>
    <mergeCell ref="B8:C8"/>
    <mergeCell ref="D8:E8"/>
    <mergeCell ref="H8:I8"/>
    <mergeCell ref="J8:K8"/>
  </mergeCells>
  <pageMargins left="0.70866141732283472" right="0.70866141732283472" top="0.78740157480314965" bottom="0.78740157480314965" header="0.31496062992125984" footer="0.31496062992125984"/>
  <pageSetup paperSize="9"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1" id="{89E33191-113F-4989-BE9D-28EFB82ABB55}">
            <xm:f>IF(#REF!=2,1,0)</xm:f>
            <x14:dxf>
              <font>
                <b/>
                <i val="0"/>
              </font>
            </x14:dxf>
          </x14:cfRule>
          <xm:sqref>A12:O15</xm:sqref>
        </x14:conditionalFormatting>
      </x14:conditionalFormatting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B782F-1CAB-401B-9FD4-A12F531ADC4D}">
  <sheetPr codeName="Tabelle54">
    <pageSetUpPr autoPageBreaks="0"/>
  </sheetPr>
  <dimension ref="A1:T40"/>
  <sheetViews>
    <sheetView showGridLines="0" zoomScaleNormal="100" zoomScaleSheetLayoutView="85" workbookViewId="0"/>
  </sheetViews>
  <sheetFormatPr baseColWidth="10" defaultColWidth="10" defaultRowHeight="14.25" x14ac:dyDescent="0.2"/>
  <cols>
    <col min="1" max="1" width="10.875" style="456" customWidth="1"/>
    <col min="2" max="7" width="10.625" style="456" customWidth="1"/>
    <col min="8" max="16384" width="10" style="456"/>
  </cols>
  <sheetData>
    <row r="1" spans="1:20" ht="35.25" customHeight="1" x14ac:dyDescent="0.2">
      <c r="A1" s="256"/>
      <c r="B1" s="324"/>
      <c r="C1" s="324"/>
      <c r="D1" s="292"/>
      <c r="E1" s="324"/>
      <c r="F1" s="324"/>
      <c r="G1" s="308" t="s">
        <v>68</v>
      </c>
      <c r="H1" s="130"/>
      <c r="I1" s="130"/>
      <c r="J1" s="130"/>
    </row>
    <row r="2" spans="1:20" ht="10.9" customHeight="1" x14ac:dyDescent="0.2">
      <c r="A2" s="317"/>
      <c r="B2" s="317"/>
      <c r="C2" s="317"/>
      <c r="D2" s="317"/>
      <c r="E2" s="317"/>
      <c r="F2" s="317"/>
      <c r="G2" s="317"/>
    </row>
    <row r="3" spans="1:20" ht="19.899999999999999" customHeight="1" x14ac:dyDescent="0.2">
      <c r="A3" s="318" t="s">
        <v>274</v>
      </c>
      <c r="B3" s="318"/>
      <c r="C3" s="318"/>
      <c r="D3" s="318"/>
      <c r="E3" s="318"/>
      <c r="F3" s="318"/>
      <c r="G3" s="318"/>
      <c r="H3" s="31"/>
      <c r="I3" s="32"/>
    </row>
    <row r="4" spans="1:20" ht="10.9" customHeight="1" x14ac:dyDescent="0.2">
      <c r="A4" s="457" t="str">
        <f>INDEX('Steuerung Klapplisten'!A80:A84,'Steuerung Klapplisten'!A79)</f>
        <v>AA Bonn</v>
      </c>
      <c r="B4" s="317"/>
      <c r="C4" s="317"/>
      <c r="D4" s="317"/>
      <c r="E4" s="317"/>
      <c r="F4" s="317"/>
      <c r="G4" s="317"/>
    </row>
    <row r="5" spans="1:20" ht="10.9" customHeight="1" x14ac:dyDescent="0.2">
      <c r="A5" s="457" t="s">
        <v>239</v>
      </c>
      <c r="B5" s="317"/>
      <c r="C5" s="317"/>
      <c r="D5" s="317"/>
      <c r="E5" s="317"/>
      <c r="F5" s="317"/>
      <c r="G5" s="269"/>
    </row>
    <row r="6" spans="1:20" ht="10.9" customHeight="1" x14ac:dyDescent="0.2">
      <c r="A6" s="457"/>
      <c r="B6" s="317"/>
      <c r="C6" s="317"/>
      <c r="D6" s="317"/>
      <c r="E6" s="317"/>
      <c r="F6" s="317"/>
      <c r="G6" s="317"/>
    </row>
    <row r="7" spans="1:20" s="148" customFormat="1" ht="15" customHeight="1" x14ac:dyDescent="0.2">
      <c r="A7" s="686" t="s">
        <v>240</v>
      </c>
      <c r="B7" s="689" t="s">
        <v>356</v>
      </c>
      <c r="C7" s="690"/>
      <c r="D7" s="690"/>
      <c r="E7" s="690"/>
      <c r="F7" s="690"/>
      <c r="G7" s="691"/>
    </row>
    <row r="8" spans="1:20" s="148" customFormat="1" ht="15" customHeight="1" x14ac:dyDescent="0.2">
      <c r="A8" s="687"/>
      <c r="B8" s="519" t="s">
        <v>581</v>
      </c>
      <c r="C8" s="519" t="s">
        <v>582</v>
      </c>
      <c r="D8" s="519" t="s">
        <v>583</v>
      </c>
      <c r="E8" s="519" t="s">
        <v>578</v>
      </c>
      <c r="F8" s="519" t="s">
        <v>579</v>
      </c>
      <c r="G8" s="519" t="s">
        <v>580</v>
      </c>
    </row>
    <row r="9" spans="1:20" s="111" customFormat="1" ht="10.9" customHeight="1" x14ac:dyDescent="0.2">
      <c r="A9" s="688"/>
      <c r="B9" s="110">
        <v>1</v>
      </c>
      <c r="C9" s="110">
        <v>2</v>
      </c>
      <c r="D9" s="110">
        <v>3</v>
      </c>
      <c r="E9" s="110">
        <v>4</v>
      </c>
      <c r="F9" s="110">
        <v>5</v>
      </c>
      <c r="G9" s="110">
        <v>6</v>
      </c>
    </row>
    <row r="10" spans="1:20" s="148" customFormat="1" ht="15" customHeight="1" x14ac:dyDescent="0.2">
      <c r="A10" s="203" t="s">
        <v>241</v>
      </c>
      <c r="B10" s="204">
        <f ca="1">OFFSET(IF('Steuerung Klapplisten'!$A$50=1,roh_8_1!A1,IF('Steuerung Klapplisten'!$A$50=2,roh_8_1!G1,IF('Steuerung Klapplisten'!$A$50=3,roh_8_1!M1,IF('Steuerung Klapplisten'!$A$50=4,roh_8_1!S1,roh_8_1!Y1)))),'Steuerung Klapplisten'!$A$79*'Steuerung Klapplisten'!$D$45-'Steuerung Klapplisten'!$D$45,0)</f>
        <v>1856</v>
      </c>
      <c r="C10" s="204">
        <f ca="1">OFFSET(IF('Steuerung Klapplisten'!$A$50=1,roh_8_1!B1,IF('Steuerung Klapplisten'!$A$50=2,roh_8_1!H1,IF('Steuerung Klapplisten'!$A$50=3,roh_8_1!N1,IF('Steuerung Klapplisten'!$A$50=4,roh_8_1!T1,roh_8_1!Z1)))),'Steuerung Klapplisten'!$A$79*'Steuerung Klapplisten'!$D$45-'Steuerung Klapplisten'!$D$45,0)</f>
        <v>2231</v>
      </c>
      <c r="D10" s="204">
        <f ca="1">OFFSET(IF('Steuerung Klapplisten'!$A$50=1,roh_8_1!C1,IF('Steuerung Klapplisten'!$A$50=2,roh_8_1!I1,IF('Steuerung Klapplisten'!$A$50=3,roh_8_1!O1,IF('Steuerung Klapplisten'!$A$50=4,roh_8_1!U1,roh_8_1!AA1)))),'Steuerung Klapplisten'!$A$79*'Steuerung Klapplisten'!$D$45-'Steuerung Klapplisten'!$D$45,0)</f>
        <v>1872</v>
      </c>
      <c r="E10" s="204">
        <f ca="1">OFFSET(IF('Steuerung Klapplisten'!$A$50=1,roh_8_1!D1,IF('Steuerung Klapplisten'!$A$50=2,roh_8_1!J1,IF('Steuerung Klapplisten'!$A$50=3,roh_8_1!P1,IF('Steuerung Klapplisten'!$A$50=4,roh_8_1!V1,roh_8_1!AB1)))),'Steuerung Klapplisten'!$A$79*'Steuerung Klapplisten'!$D$45-'Steuerung Klapplisten'!$D$45,0)</f>
        <v>1609</v>
      </c>
      <c r="F10" s="488">
        <f ca="1">OFFSET(IF('Steuerung Klapplisten'!$A$50=1,roh_8_1!E1,IF('Steuerung Klapplisten'!$A$50=2,roh_8_1!K1,IF('Steuerung Klapplisten'!$A$50=3,roh_8_1!Q1,IF('Steuerung Klapplisten'!$A$50=4,roh_8_1!W1,roh_8_1!AC1)))),'Steuerung Klapplisten'!$A$79*'Steuerung Klapplisten'!$D$45-'Steuerung Klapplisten'!$D$45,0)</f>
        <v>1363</v>
      </c>
      <c r="G10" s="491">
        <f ca="1">OFFSET(IF('Steuerung Klapplisten'!$A$50=1,roh_8_1!F1,IF('Steuerung Klapplisten'!$A$50=2,roh_8_1!L1,IF('Steuerung Klapplisten'!$A$50=3,roh_8_1!R1,IF('Steuerung Klapplisten'!$A$50=4,roh_8_1!X1,roh_8_1!AD1)))),'Steuerung Klapplisten'!$A$79*'Steuerung Klapplisten'!$D$45-'Steuerung Klapplisten'!$D$45,0)</f>
        <v>1262</v>
      </c>
    </row>
    <row r="11" spans="1:20" s="148" customFormat="1" ht="15" customHeight="1" x14ac:dyDescent="0.2">
      <c r="A11" s="202" t="s">
        <v>242</v>
      </c>
      <c r="B11" s="112">
        <f ca="1">OFFSET(IF('Steuerung Klapplisten'!$A$50=1,roh_8_1!A2,IF('Steuerung Klapplisten'!$A$50=2,roh_8_1!G2,IF('Steuerung Klapplisten'!$A$50=3,roh_8_1!M2,IF('Steuerung Klapplisten'!$A$50=4,roh_8_1!S2,roh_8_1!Y2)))),'Steuerung Klapplisten'!$A$79*'Steuerung Klapplisten'!$D$45-'Steuerung Klapplisten'!$D$45,0)</f>
        <v>2624</v>
      </c>
      <c r="C11" s="112">
        <f ca="1">OFFSET(IF('Steuerung Klapplisten'!$A$50=1,roh_8_1!B2,IF('Steuerung Klapplisten'!$A$50=2,roh_8_1!H2,IF('Steuerung Klapplisten'!$A$50=3,roh_8_1!N2,IF('Steuerung Klapplisten'!$A$50=4,roh_8_1!T2,roh_8_1!Z2)))),'Steuerung Klapplisten'!$A$79*'Steuerung Klapplisten'!$D$45-'Steuerung Klapplisten'!$D$45,0)</f>
        <v>2756</v>
      </c>
      <c r="D11" s="112">
        <f ca="1">OFFSET(IF('Steuerung Klapplisten'!$A$50=1,roh_8_1!C2,IF('Steuerung Klapplisten'!$A$50=2,roh_8_1!I2,IF('Steuerung Klapplisten'!$A$50=3,roh_8_1!O2,IF('Steuerung Klapplisten'!$A$50=4,roh_8_1!U2,roh_8_1!AA2)))),'Steuerung Klapplisten'!$A$79*'Steuerung Klapplisten'!$D$45-'Steuerung Klapplisten'!$D$45,0)</f>
        <v>2354</v>
      </c>
      <c r="E11" s="112">
        <f ca="1">OFFSET(IF('Steuerung Klapplisten'!$A$50=1,roh_8_1!D2,IF('Steuerung Klapplisten'!$A$50=2,roh_8_1!J2,IF('Steuerung Klapplisten'!$A$50=3,roh_8_1!P2,IF('Steuerung Klapplisten'!$A$50=4,roh_8_1!V2,roh_8_1!AB2)))),'Steuerung Klapplisten'!$A$79*'Steuerung Klapplisten'!$D$45-'Steuerung Klapplisten'!$D$45,0)</f>
        <v>2241</v>
      </c>
      <c r="F11" s="489">
        <f ca="1">OFFSET(IF('Steuerung Klapplisten'!$A$50=1,roh_8_1!E2,IF('Steuerung Klapplisten'!$A$50=2,roh_8_1!K2,IF('Steuerung Klapplisten'!$A$50=3,roh_8_1!Q2,IF('Steuerung Klapplisten'!$A$50=4,roh_8_1!W2,roh_8_1!AC2)))),'Steuerung Klapplisten'!$A$79*'Steuerung Klapplisten'!$D$45-'Steuerung Klapplisten'!$D$45,0)</f>
        <v>1937</v>
      </c>
      <c r="G11" s="492">
        <f ca="1">OFFSET(IF('Steuerung Klapplisten'!$A$50=1,roh_8_1!F2,IF('Steuerung Klapplisten'!$A$50=2,roh_8_1!L2,IF('Steuerung Klapplisten'!$A$50=3,roh_8_1!R2,IF('Steuerung Klapplisten'!$A$50=4,roh_8_1!X2,roh_8_1!AD2)))),'Steuerung Klapplisten'!$A$79*'Steuerung Klapplisten'!$D$45-'Steuerung Klapplisten'!$D$45,0)</f>
        <v>1782</v>
      </c>
      <c r="I11" s="143"/>
      <c r="J11" s="142"/>
      <c r="K11" s="142"/>
      <c r="L11" s="142"/>
      <c r="M11" s="142"/>
      <c r="N11" s="142"/>
      <c r="O11" s="142"/>
      <c r="P11" s="142"/>
      <c r="Q11" s="142"/>
      <c r="R11" s="142"/>
      <c r="S11" s="142"/>
      <c r="T11" s="142"/>
    </row>
    <row r="12" spans="1:20" s="148" customFormat="1" ht="15" customHeight="1" x14ac:dyDescent="0.2">
      <c r="A12" s="202" t="s">
        <v>243</v>
      </c>
      <c r="B12" s="112">
        <f ca="1">OFFSET(IF('Steuerung Klapplisten'!$A$50=1,roh_8_1!A3,IF('Steuerung Klapplisten'!$A$50=2,roh_8_1!G3,IF('Steuerung Klapplisten'!$A$50=3,roh_8_1!M3,IF('Steuerung Klapplisten'!$A$50=4,roh_8_1!S3,roh_8_1!Y3)))),'Steuerung Klapplisten'!$A$79*'Steuerung Klapplisten'!$D$45-'Steuerung Klapplisten'!$D$45,0)</f>
        <v>3198</v>
      </c>
      <c r="C12" s="112">
        <f ca="1">OFFSET(IF('Steuerung Klapplisten'!$A$50=1,roh_8_1!B3,IF('Steuerung Klapplisten'!$A$50=2,roh_8_1!H3,IF('Steuerung Klapplisten'!$A$50=3,roh_8_1!N3,IF('Steuerung Klapplisten'!$A$50=4,roh_8_1!T3,roh_8_1!Z3)))),'Steuerung Klapplisten'!$A$79*'Steuerung Klapplisten'!$D$45-'Steuerung Klapplisten'!$D$45,0)</f>
        <v>3261</v>
      </c>
      <c r="D12" s="112">
        <f ca="1">OFFSET(IF('Steuerung Klapplisten'!$A$50=1,roh_8_1!C3,IF('Steuerung Klapplisten'!$A$50=2,roh_8_1!I3,IF('Steuerung Klapplisten'!$A$50=3,roh_8_1!O3,IF('Steuerung Klapplisten'!$A$50=4,roh_8_1!U3,roh_8_1!AA3)))),'Steuerung Klapplisten'!$A$79*'Steuerung Klapplisten'!$D$45-'Steuerung Klapplisten'!$D$45,0)</f>
        <v>2919</v>
      </c>
      <c r="E12" s="112">
        <f ca="1">OFFSET(IF('Steuerung Klapplisten'!$A$50=1,roh_8_1!D3,IF('Steuerung Klapplisten'!$A$50=2,roh_8_1!J3,IF('Steuerung Klapplisten'!$A$50=3,roh_8_1!P3,IF('Steuerung Klapplisten'!$A$50=4,roh_8_1!V3,roh_8_1!AB3)))),'Steuerung Klapplisten'!$A$79*'Steuerung Klapplisten'!$D$45-'Steuerung Klapplisten'!$D$45,0)</f>
        <v>2748</v>
      </c>
      <c r="F12" s="489">
        <f ca="1">OFFSET(IF('Steuerung Klapplisten'!$A$50=1,roh_8_1!E3,IF('Steuerung Klapplisten'!$A$50=2,roh_8_1!K3,IF('Steuerung Klapplisten'!$A$50=3,roh_8_1!Q3,IF('Steuerung Klapplisten'!$A$50=4,roh_8_1!W3,roh_8_1!AC3)))),'Steuerung Klapplisten'!$A$79*'Steuerung Klapplisten'!$D$45-'Steuerung Klapplisten'!$D$45,0)</f>
        <v>2396</v>
      </c>
      <c r="G12" s="492">
        <f ca="1">OFFSET(IF('Steuerung Klapplisten'!$A$50=1,roh_8_1!F3,IF('Steuerung Klapplisten'!$A$50=2,roh_8_1!L3,IF('Steuerung Klapplisten'!$A$50=3,roh_8_1!R3,IF('Steuerung Klapplisten'!$A$50=4,roh_8_1!X3,roh_8_1!AD3)))),'Steuerung Klapplisten'!$A$79*'Steuerung Klapplisten'!$D$45-'Steuerung Klapplisten'!$D$45,0)</f>
        <v>2241</v>
      </c>
      <c r="I12" s="143"/>
      <c r="J12" s="117"/>
      <c r="K12" s="117"/>
      <c r="L12" s="117"/>
      <c r="M12" s="117"/>
      <c r="N12" s="117"/>
      <c r="O12" s="117"/>
      <c r="P12" s="117"/>
      <c r="Q12" s="117"/>
      <c r="R12" s="117"/>
      <c r="S12" s="117"/>
      <c r="T12" s="117"/>
    </row>
    <row r="13" spans="1:20" s="148" customFormat="1" ht="15" customHeight="1" x14ac:dyDescent="0.2">
      <c r="A13" s="202" t="s">
        <v>244</v>
      </c>
      <c r="B13" s="112">
        <f ca="1">OFFSET(IF('Steuerung Klapplisten'!$A$50=1,roh_8_1!A4,IF('Steuerung Klapplisten'!$A$50=2,roh_8_1!G4,IF('Steuerung Klapplisten'!$A$50=3,roh_8_1!M4,IF('Steuerung Klapplisten'!$A$50=4,roh_8_1!S4,roh_8_1!Y4)))),'Steuerung Klapplisten'!$A$79*'Steuerung Klapplisten'!$D$45-'Steuerung Klapplisten'!$D$45,0)</f>
        <v>3659</v>
      </c>
      <c r="C13" s="112">
        <f ca="1">OFFSET(IF('Steuerung Klapplisten'!$A$50=1,roh_8_1!B4,IF('Steuerung Klapplisten'!$A$50=2,roh_8_1!H4,IF('Steuerung Klapplisten'!$A$50=3,roh_8_1!N4,IF('Steuerung Klapplisten'!$A$50=4,roh_8_1!T4,roh_8_1!Z4)))),'Steuerung Klapplisten'!$A$79*'Steuerung Klapplisten'!$D$45-'Steuerung Klapplisten'!$D$45,0)</f>
        <v>3590</v>
      </c>
      <c r="D13" s="112">
        <f ca="1">OFFSET(IF('Steuerung Klapplisten'!$A$50=1,roh_8_1!C4,IF('Steuerung Klapplisten'!$A$50=2,roh_8_1!I4,IF('Steuerung Klapplisten'!$A$50=3,roh_8_1!O4,IF('Steuerung Klapplisten'!$A$50=4,roh_8_1!U4,roh_8_1!AA4)))),'Steuerung Klapplisten'!$A$79*'Steuerung Klapplisten'!$D$45-'Steuerung Klapplisten'!$D$45,0)</f>
        <v>3277</v>
      </c>
      <c r="E13" s="112">
        <f ca="1">OFFSET(IF('Steuerung Klapplisten'!$A$50=1,roh_8_1!D4,IF('Steuerung Klapplisten'!$A$50=2,roh_8_1!J4,IF('Steuerung Klapplisten'!$A$50=3,roh_8_1!P4,IF('Steuerung Klapplisten'!$A$50=4,roh_8_1!V4,roh_8_1!AB4)))),'Steuerung Klapplisten'!$A$79*'Steuerung Klapplisten'!$D$45-'Steuerung Klapplisten'!$D$45,0)</f>
        <v>2998</v>
      </c>
      <c r="F13" s="489">
        <f ca="1">OFFSET(IF('Steuerung Klapplisten'!$A$50=1,roh_8_1!E4,IF('Steuerung Klapplisten'!$A$50=2,roh_8_1!K4,IF('Steuerung Klapplisten'!$A$50=3,roh_8_1!Q4,IF('Steuerung Klapplisten'!$A$50=4,roh_8_1!W4,roh_8_1!AC4)))),'Steuerung Klapplisten'!$A$79*'Steuerung Klapplisten'!$D$45-'Steuerung Klapplisten'!$D$45,0)</f>
        <v>2680</v>
      </c>
      <c r="G13" s="492">
        <f ca="1">OFFSET(IF('Steuerung Klapplisten'!$A$50=1,roh_8_1!F4,IF('Steuerung Klapplisten'!$A$50=2,roh_8_1!L4,IF('Steuerung Klapplisten'!$A$50=3,roh_8_1!R4,IF('Steuerung Klapplisten'!$A$50=4,roh_8_1!X4,roh_8_1!AD4)))),'Steuerung Klapplisten'!$A$79*'Steuerung Klapplisten'!$D$45-'Steuerung Klapplisten'!$D$45,0)</f>
        <v>2484</v>
      </c>
      <c r="I13" s="448"/>
    </row>
    <row r="14" spans="1:20" s="148" customFormat="1" ht="15" customHeight="1" x14ac:dyDescent="0.2">
      <c r="A14" s="202" t="s">
        <v>245</v>
      </c>
      <c r="B14" s="112">
        <f ca="1">OFFSET(IF('Steuerung Klapplisten'!$A$50=1,roh_8_1!A5,IF('Steuerung Klapplisten'!$A$50=2,roh_8_1!G5,IF('Steuerung Klapplisten'!$A$50=3,roh_8_1!M5,IF('Steuerung Klapplisten'!$A$50=4,roh_8_1!S5,roh_8_1!Y5)))),'Steuerung Klapplisten'!$A$79*'Steuerung Klapplisten'!$D$45-'Steuerung Klapplisten'!$D$45,0)</f>
        <v>4155</v>
      </c>
      <c r="C14" s="112">
        <f ca="1">OFFSET(IF('Steuerung Klapplisten'!$A$50=1,roh_8_1!B5,IF('Steuerung Klapplisten'!$A$50=2,roh_8_1!H5,IF('Steuerung Klapplisten'!$A$50=3,roh_8_1!N5,IF('Steuerung Klapplisten'!$A$50=4,roh_8_1!T5,roh_8_1!Z5)))),'Steuerung Klapplisten'!$A$79*'Steuerung Klapplisten'!$D$45-'Steuerung Klapplisten'!$D$45,0)</f>
        <v>4041</v>
      </c>
      <c r="D14" s="112">
        <f ca="1">OFFSET(IF('Steuerung Klapplisten'!$A$50=1,roh_8_1!C5,IF('Steuerung Klapplisten'!$A$50=2,roh_8_1!I5,IF('Steuerung Klapplisten'!$A$50=3,roh_8_1!O5,IF('Steuerung Klapplisten'!$A$50=4,roh_8_1!U5,roh_8_1!AA5)))),'Steuerung Klapplisten'!$A$79*'Steuerung Klapplisten'!$D$45-'Steuerung Klapplisten'!$D$45,0)</f>
        <v>3657</v>
      </c>
      <c r="E14" s="112">
        <f ca="1">OFFSET(IF('Steuerung Klapplisten'!$A$50=1,roh_8_1!D5,IF('Steuerung Klapplisten'!$A$50=2,roh_8_1!J5,IF('Steuerung Klapplisten'!$A$50=3,roh_8_1!P5,IF('Steuerung Klapplisten'!$A$50=4,roh_8_1!V5,roh_8_1!AB5)))),'Steuerung Klapplisten'!$A$79*'Steuerung Klapplisten'!$D$45-'Steuerung Klapplisten'!$D$45,0)</f>
        <v>3321</v>
      </c>
      <c r="F14" s="489">
        <f ca="1">OFFSET(IF('Steuerung Klapplisten'!$A$50=1,roh_8_1!E5,IF('Steuerung Klapplisten'!$A$50=2,roh_8_1!K5,IF('Steuerung Klapplisten'!$A$50=3,roh_8_1!Q5,IF('Steuerung Klapplisten'!$A$50=4,roh_8_1!W5,roh_8_1!AC5)))),'Steuerung Klapplisten'!$A$79*'Steuerung Klapplisten'!$D$45-'Steuerung Klapplisten'!$D$45,0)</f>
        <v>3036</v>
      </c>
      <c r="G14" s="492">
        <f ca="1">OFFSET(IF('Steuerung Klapplisten'!$A$50=1,roh_8_1!F5,IF('Steuerung Klapplisten'!$A$50=2,roh_8_1!L5,IF('Steuerung Klapplisten'!$A$50=3,roh_8_1!R5,IF('Steuerung Klapplisten'!$A$50=4,roh_8_1!X5,roh_8_1!AD5)))),'Steuerung Klapplisten'!$A$79*'Steuerung Klapplisten'!$D$45-'Steuerung Klapplisten'!$D$45,0)</f>
        <v>2859</v>
      </c>
    </row>
    <row r="15" spans="1:20" s="148" customFormat="1" ht="15" customHeight="1" x14ac:dyDescent="0.2">
      <c r="A15" s="202" t="s">
        <v>246</v>
      </c>
      <c r="B15" s="112">
        <f ca="1">OFFSET(IF('Steuerung Klapplisten'!$A$50=1,roh_8_1!A6,IF('Steuerung Klapplisten'!$A$50=2,roh_8_1!G6,IF('Steuerung Klapplisten'!$A$50=3,roh_8_1!M6,IF('Steuerung Klapplisten'!$A$50=4,roh_8_1!S6,roh_8_1!Y6)))),'Steuerung Klapplisten'!$A$79*'Steuerung Klapplisten'!$D$45-'Steuerung Klapplisten'!$D$45,0)</f>
        <v>4586</v>
      </c>
      <c r="C15" s="112">
        <f ca="1">OFFSET(IF('Steuerung Klapplisten'!$A$50=1,roh_8_1!B6,IF('Steuerung Klapplisten'!$A$50=2,roh_8_1!H6,IF('Steuerung Klapplisten'!$A$50=3,roh_8_1!N6,IF('Steuerung Klapplisten'!$A$50=4,roh_8_1!T6,roh_8_1!Z6)))),'Steuerung Klapplisten'!$A$79*'Steuerung Klapplisten'!$D$45-'Steuerung Klapplisten'!$D$45,0)</f>
        <v>4327</v>
      </c>
      <c r="D15" s="112">
        <f ca="1">OFFSET(IF('Steuerung Klapplisten'!$A$50=1,roh_8_1!C6,IF('Steuerung Klapplisten'!$A$50=2,roh_8_1!I6,IF('Steuerung Klapplisten'!$A$50=3,roh_8_1!O6,IF('Steuerung Klapplisten'!$A$50=4,roh_8_1!U6,roh_8_1!AA6)))),'Steuerung Klapplisten'!$A$79*'Steuerung Klapplisten'!$D$45-'Steuerung Klapplisten'!$D$45,0)</f>
        <v>3960</v>
      </c>
      <c r="E15" s="112">
        <f ca="1">OFFSET(IF('Steuerung Klapplisten'!$A$50=1,roh_8_1!D6,IF('Steuerung Klapplisten'!$A$50=2,roh_8_1!J6,IF('Steuerung Klapplisten'!$A$50=3,roh_8_1!P6,IF('Steuerung Klapplisten'!$A$50=4,roh_8_1!V6,roh_8_1!AB6)))),'Steuerung Klapplisten'!$A$79*'Steuerung Klapplisten'!$D$45-'Steuerung Klapplisten'!$D$45,0)</f>
        <v>3600</v>
      </c>
      <c r="F15" s="489">
        <f ca="1">OFFSET(IF('Steuerung Klapplisten'!$A$50=1,roh_8_1!E6,IF('Steuerung Klapplisten'!$A$50=2,roh_8_1!K6,IF('Steuerung Klapplisten'!$A$50=3,roh_8_1!Q6,IF('Steuerung Klapplisten'!$A$50=4,roh_8_1!W6,roh_8_1!AC6)))),'Steuerung Klapplisten'!$A$79*'Steuerung Klapplisten'!$D$45-'Steuerung Klapplisten'!$D$45,0)</f>
        <v>3368</v>
      </c>
      <c r="G15" s="492">
        <f ca="1">OFFSET(IF('Steuerung Klapplisten'!$A$50=1,roh_8_1!F6,IF('Steuerung Klapplisten'!$A$50=2,roh_8_1!L6,IF('Steuerung Klapplisten'!$A$50=3,roh_8_1!R6,IF('Steuerung Klapplisten'!$A$50=4,roh_8_1!X6,roh_8_1!AD6)))),'Steuerung Klapplisten'!$A$79*'Steuerung Klapplisten'!$D$45-'Steuerung Klapplisten'!$D$45,0)</f>
        <v>3151</v>
      </c>
    </row>
    <row r="16" spans="1:20" s="148" customFormat="1" ht="15" customHeight="1" x14ac:dyDescent="0.2">
      <c r="A16" s="202" t="s">
        <v>247</v>
      </c>
      <c r="B16" s="112">
        <f ca="1">OFFSET(IF('Steuerung Klapplisten'!$A$50=1,roh_8_1!A7,IF('Steuerung Klapplisten'!$A$50=2,roh_8_1!G7,IF('Steuerung Klapplisten'!$A$50=3,roh_8_1!M7,IF('Steuerung Klapplisten'!$A$50=4,roh_8_1!S7,roh_8_1!Y7)))),'Steuerung Klapplisten'!$A$79*'Steuerung Klapplisten'!$D$45-'Steuerung Klapplisten'!$D$45,0)</f>
        <v>4856</v>
      </c>
      <c r="C16" s="112">
        <f ca="1">OFFSET(IF('Steuerung Klapplisten'!$A$50=1,roh_8_1!B7,IF('Steuerung Klapplisten'!$A$50=2,roh_8_1!H7,IF('Steuerung Klapplisten'!$A$50=3,roh_8_1!N7,IF('Steuerung Klapplisten'!$A$50=4,roh_8_1!T7,roh_8_1!Z7)))),'Steuerung Klapplisten'!$A$79*'Steuerung Klapplisten'!$D$45-'Steuerung Klapplisten'!$D$45,0)</f>
        <v>4614</v>
      </c>
      <c r="D16" s="112">
        <f ca="1">OFFSET(IF('Steuerung Klapplisten'!$A$50=1,roh_8_1!C7,IF('Steuerung Klapplisten'!$A$50=2,roh_8_1!I7,IF('Steuerung Klapplisten'!$A$50=3,roh_8_1!O7,IF('Steuerung Klapplisten'!$A$50=4,roh_8_1!U7,roh_8_1!AA7)))),'Steuerung Klapplisten'!$A$79*'Steuerung Klapplisten'!$D$45-'Steuerung Klapplisten'!$D$45,0)</f>
        <v>4163</v>
      </c>
      <c r="E16" s="112">
        <f ca="1">OFFSET(IF('Steuerung Klapplisten'!$A$50=1,roh_8_1!D7,IF('Steuerung Klapplisten'!$A$50=2,roh_8_1!J7,IF('Steuerung Klapplisten'!$A$50=3,roh_8_1!P7,IF('Steuerung Klapplisten'!$A$50=4,roh_8_1!V7,roh_8_1!AB7)))),'Steuerung Klapplisten'!$A$79*'Steuerung Klapplisten'!$D$45-'Steuerung Klapplisten'!$D$45,0)</f>
        <v>3796</v>
      </c>
      <c r="F16" s="489">
        <f ca="1">OFFSET(IF('Steuerung Klapplisten'!$A$50=1,roh_8_1!E7,IF('Steuerung Klapplisten'!$A$50=2,roh_8_1!K7,IF('Steuerung Klapplisten'!$A$50=3,roh_8_1!Q7,IF('Steuerung Klapplisten'!$A$50=4,roh_8_1!W7,roh_8_1!AC7)))),'Steuerung Klapplisten'!$A$79*'Steuerung Klapplisten'!$D$45-'Steuerung Klapplisten'!$D$45,0)</f>
        <v>3701</v>
      </c>
      <c r="G16" s="492">
        <f ca="1">OFFSET(IF('Steuerung Klapplisten'!$A$50=1,roh_8_1!F7,IF('Steuerung Klapplisten'!$A$50=2,roh_8_1!L7,IF('Steuerung Klapplisten'!$A$50=3,roh_8_1!R7,IF('Steuerung Klapplisten'!$A$50=4,roh_8_1!X7,roh_8_1!AD7)))),'Steuerung Klapplisten'!$A$79*'Steuerung Klapplisten'!$D$45-'Steuerung Klapplisten'!$D$45,0)</f>
        <v>0</v>
      </c>
    </row>
    <row r="17" spans="1:7" s="148" customFormat="1" ht="15" customHeight="1" x14ac:dyDescent="0.2">
      <c r="A17" s="202" t="s">
        <v>248</v>
      </c>
      <c r="B17" s="112">
        <f ca="1">OFFSET(IF('Steuerung Klapplisten'!$A$50=1,roh_8_1!A8,IF('Steuerung Klapplisten'!$A$50=2,roh_8_1!G8,IF('Steuerung Klapplisten'!$A$50=3,roh_8_1!M8,IF('Steuerung Klapplisten'!$A$50=4,roh_8_1!S8,roh_8_1!Y8)))),'Steuerung Klapplisten'!$A$79*'Steuerung Klapplisten'!$D$45-'Steuerung Klapplisten'!$D$45,0)</f>
        <v>5212</v>
      </c>
      <c r="C17" s="112">
        <f ca="1">OFFSET(IF('Steuerung Klapplisten'!$A$50=1,roh_8_1!B8,IF('Steuerung Klapplisten'!$A$50=2,roh_8_1!H8,IF('Steuerung Klapplisten'!$A$50=3,roh_8_1!N8,IF('Steuerung Klapplisten'!$A$50=4,roh_8_1!T8,roh_8_1!Z8)))),'Steuerung Klapplisten'!$A$79*'Steuerung Klapplisten'!$D$45-'Steuerung Klapplisten'!$D$45,0)</f>
        <v>4807</v>
      </c>
      <c r="D17" s="112">
        <f ca="1">OFFSET(IF('Steuerung Klapplisten'!$A$50=1,roh_8_1!C8,IF('Steuerung Klapplisten'!$A$50=2,roh_8_1!I8,IF('Steuerung Klapplisten'!$A$50=3,roh_8_1!O8,IF('Steuerung Klapplisten'!$A$50=4,roh_8_1!U8,roh_8_1!AA8)))),'Steuerung Klapplisten'!$A$79*'Steuerung Klapplisten'!$D$45-'Steuerung Klapplisten'!$D$45,0)</f>
        <v>4315</v>
      </c>
      <c r="E17" s="112">
        <f ca="1">OFFSET(IF('Steuerung Klapplisten'!$A$50=1,roh_8_1!D8,IF('Steuerung Klapplisten'!$A$50=2,roh_8_1!J8,IF('Steuerung Klapplisten'!$A$50=3,roh_8_1!P8,IF('Steuerung Klapplisten'!$A$50=4,roh_8_1!V8,roh_8_1!AB8)))),'Steuerung Klapplisten'!$A$79*'Steuerung Klapplisten'!$D$45-'Steuerung Klapplisten'!$D$45,0)</f>
        <v>4005</v>
      </c>
      <c r="F17" s="489">
        <f ca="1">OFFSET(IF('Steuerung Klapplisten'!$A$50=1,roh_8_1!E8,IF('Steuerung Klapplisten'!$A$50=2,roh_8_1!K8,IF('Steuerung Klapplisten'!$A$50=3,roh_8_1!Q8,IF('Steuerung Klapplisten'!$A$50=4,roh_8_1!W8,roh_8_1!AC8)))),'Steuerung Klapplisten'!$A$79*'Steuerung Klapplisten'!$D$45-'Steuerung Klapplisten'!$D$45,0)</f>
        <v>3934</v>
      </c>
      <c r="G17" s="492">
        <f ca="1">OFFSET(IF('Steuerung Klapplisten'!$A$50=1,roh_8_1!F8,IF('Steuerung Klapplisten'!$A$50=2,roh_8_1!L8,IF('Steuerung Klapplisten'!$A$50=3,roh_8_1!R8,IF('Steuerung Klapplisten'!$A$50=4,roh_8_1!X8,roh_8_1!AD8)))),'Steuerung Klapplisten'!$A$79*'Steuerung Klapplisten'!$D$45-'Steuerung Klapplisten'!$D$45,0)</f>
        <v>0</v>
      </c>
    </row>
    <row r="18" spans="1:7" s="148" customFormat="1" ht="15" customHeight="1" x14ac:dyDescent="0.2">
      <c r="A18" s="202" t="s">
        <v>249</v>
      </c>
      <c r="B18" s="112">
        <f ca="1">OFFSET(IF('Steuerung Klapplisten'!$A$50=1,roh_8_1!A9,IF('Steuerung Klapplisten'!$A$50=2,roh_8_1!G9,IF('Steuerung Klapplisten'!$A$50=3,roh_8_1!M9,IF('Steuerung Klapplisten'!$A$50=4,roh_8_1!S9,roh_8_1!Y9)))),'Steuerung Klapplisten'!$A$79*'Steuerung Klapplisten'!$D$45-'Steuerung Klapplisten'!$D$45,0)</f>
        <v>5478</v>
      </c>
      <c r="C18" s="112">
        <f ca="1">OFFSET(IF('Steuerung Klapplisten'!$A$50=1,roh_8_1!B9,IF('Steuerung Klapplisten'!$A$50=2,roh_8_1!H9,IF('Steuerung Klapplisten'!$A$50=3,roh_8_1!N9,IF('Steuerung Klapplisten'!$A$50=4,roh_8_1!T9,roh_8_1!Z9)))),'Steuerung Klapplisten'!$A$79*'Steuerung Klapplisten'!$D$45-'Steuerung Klapplisten'!$D$45,0)</f>
        <v>5079</v>
      </c>
      <c r="D18" s="112">
        <f ca="1">OFFSET(IF('Steuerung Klapplisten'!$A$50=1,roh_8_1!C9,IF('Steuerung Klapplisten'!$A$50=2,roh_8_1!I9,IF('Steuerung Klapplisten'!$A$50=3,roh_8_1!O9,IF('Steuerung Klapplisten'!$A$50=4,roh_8_1!U9,roh_8_1!AA9)))),'Steuerung Klapplisten'!$A$79*'Steuerung Klapplisten'!$D$45-'Steuerung Klapplisten'!$D$45,0)</f>
        <v>4499</v>
      </c>
      <c r="E18" s="112">
        <f ca="1">OFFSET(IF('Steuerung Klapplisten'!$A$50=1,roh_8_1!D9,IF('Steuerung Klapplisten'!$A$50=2,roh_8_1!J9,IF('Steuerung Klapplisten'!$A$50=3,roh_8_1!P9,IF('Steuerung Klapplisten'!$A$50=4,roh_8_1!V9,roh_8_1!AB9)))),'Steuerung Klapplisten'!$A$79*'Steuerung Klapplisten'!$D$45-'Steuerung Klapplisten'!$D$45,0)</f>
        <v>4220</v>
      </c>
      <c r="F18" s="489">
        <f ca="1">OFFSET(IF('Steuerung Klapplisten'!$A$50=1,roh_8_1!E9,IF('Steuerung Klapplisten'!$A$50=2,roh_8_1!K9,IF('Steuerung Klapplisten'!$A$50=3,roh_8_1!Q9,IF('Steuerung Klapplisten'!$A$50=4,roh_8_1!W9,roh_8_1!AC9)))),'Steuerung Klapplisten'!$A$79*'Steuerung Klapplisten'!$D$45-'Steuerung Klapplisten'!$D$45,0)</f>
        <v>4159</v>
      </c>
      <c r="G18" s="492">
        <f ca="1">OFFSET(IF('Steuerung Klapplisten'!$A$50=1,roh_8_1!F9,IF('Steuerung Klapplisten'!$A$50=2,roh_8_1!L9,IF('Steuerung Klapplisten'!$A$50=3,roh_8_1!R9,IF('Steuerung Klapplisten'!$A$50=4,roh_8_1!X9,roh_8_1!AD9)))),'Steuerung Klapplisten'!$A$79*'Steuerung Klapplisten'!$D$45-'Steuerung Klapplisten'!$D$45,0)</f>
        <v>0</v>
      </c>
    </row>
    <row r="19" spans="1:7" s="148" customFormat="1" ht="15" customHeight="1" x14ac:dyDescent="0.2">
      <c r="A19" s="202" t="s">
        <v>250</v>
      </c>
      <c r="B19" s="112">
        <f ca="1">OFFSET(IF('Steuerung Klapplisten'!$A$50=1,roh_8_1!A10,IF('Steuerung Klapplisten'!$A$50=2,roh_8_1!G10,IF('Steuerung Klapplisten'!$A$50=3,roh_8_1!M10,IF('Steuerung Klapplisten'!$A$50=4,roh_8_1!S10,roh_8_1!Y10)))),'Steuerung Klapplisten'!$A$79*'Steuerung Klapplisten'!$D$45-'Steuerung Klapplisten'!$D$45,0)</f>
        <v>5759</v>
      </c>
      <c r="C19" s="112">
        <f ca="1">OFFSET(IF('Steuerung Klapplisten'!$A$50=1,roh_8_1!B10,IF('Steuerung Klapplisten'!$A$50=2,roh_8_1!H10,IF('Steuerung Klapplisten'!$A$50=3,roh_8_1!N10,IF('Steuerung Klapplisten'!$A$50=4,roh_8_1!T10,roh_8_1!Z10)))),'Steuerung Klapplisten'!$A$79*'Steuerung Klapplisten'!$D$45-'Steuerung Klapplisten'!$D$45,0)</f>
        <v>5279</v>
      </c>
      <c r="D19" s="112">
        <f ca="1">OFFSET(IF('Steuerung Klapplisten'!$A$50=1,roh_8_1!C10,IF('Steuerung Klapplisten'!$A$50=2,roh_8_1!I10,IF('Steuerung Klapplisten'!$A$50=3,roh_8_1!O10,IF('Steuerung Klapplisten'!$A$50=4,roh_8_1!U10,roh_8_1!AA10)))),'Steuerung Klapplisten'!$A$79*'Steuerung Klapplisten'!$D$45-'Steuerung Klapplisten'!$D$45,0)</f>
        <v>4746</v>
      </c>
      <c r="E19" s="112">
        <f ca="1">OFFSET(IF('Steuerung Klapplisten'!$A$50=1,roh_8_1!D10,IF('Steuerung Klapplisten'!$A$50=2,roh_8_1!J10,IF('Steuerung Klapplisten'!$A$50=3,roh_8_1!P10,IF('Steuerung Klapplisten'!$A$50=4,roh_8_1!V10,roh_8_1!AB10)))),'Steuerung Klapplisten'!$A$79*'Steuerung Klapplisten'!$D$45-'Steuerung Klapplisten'!$D$45,0)</f>
        <v>4482</v>
      </c>
      <c r="F19" s="489">
        <f ca="1">OFFSET(IF('Steuerung Klapplisten'!$A$50=1,roh_8_1!E10,IF('Steuerung Klapplisten'!$A$50=2,roh_8_1!K10,IF('Steuerung Klapplisten'!$A$50=3,roh_8_1!Q10,IF('Steuerung Klapplisten'!$A$50=4,roh_8_1!W10,roh_8_1!AC10)))),'Steuerung Klapplisten'!$A$79*'Steuerung Klapplisten'!$D$45-'Steuerung Klapplisten'!$D$45,0)</f>
        <v>4325</v>
      </c>
      <c r="G19" s="492">
        <f ca="1">OFFSET(IF('Steuerung Klapplisten'!$A$50=1,roh_8_1!F10,IF('Steuerung Klapplisten'!$A$50=2,roh_8_1!L10,IF('Steuerung Klapplisten'!$A$50=3,roh_8_1!R10,IF('Steuerung Klapplisten'!$A$50=4,roh_8_1!X10,roh_8_1!AD10)))),'Steuerung Klapplisten'!$A$79*'Steuerung Klapplisten'!$D$45-'Steuerung Klapplisten'!$D$45,0)</f>
        <v>0</v>
      </c>
    </row>
    <row r="20" spans="1:7" s="148" customFormat="1" ht="15" customHeight="1" x14ac:dyDescent="0.2">
      <c r="A20" s="202" t="s">
        <v>251</v>
      </c>
      <c r="B20" s="112">
        <f ca="1">OFFSET(IF('Steuerung Klapplisten'!$A$50=1,roh_8_1!A11,IF('Steuerung Klapplisten'!$A$50=2,roh_8_1!G11,IF('Steuerung Klapplisten'!$A$50=3,roh_8_1!M11,IF('Steuerung Klapplisten'!$A$50=4,roh_8_1!S11,roh_8_1!Y11)))),'Steuerung Klapplisten'!$A$79*'Steuerung Klapplisten'!$D$45-'Steuerung Klapplisten'!$D$45,0)</f>
        <v>5936</v>
      </c>
      <c r="C20" s="112">
        <f ca="1">OFFSET(IF('Steuerung Klapplisten'!$A$50=1,roh_8_1!B11,IF('Steuerung Klapplisten'!$A$50=2,roh_8_1!H11,IF('Steuerung Klapplisten'!$A$50=3,roh_8_1!N11,IF('Steuerung Klapplisten'!$A$50=4,roh_8_1!T11,roh_8_1!Z11)))),'Steuerung Klapplisten'!$A$79*'Steuerung Klapplisten'!$D$45-'Steuerung Klapplisten'!$D$45,0)</f>
        <v>5467</v>
      </c>
      <c r="D20" s="112">
        <f ca="1">OFFSET(IF('Steuerung Klapplisten'!$A$50=1,roh_8_1!C11,IF('Steuerung Klapplisten'!$A$50=2,roh_8_1!I11,IF('Steuerung Klapplisten'!$A$50=3,roh_8_1!O11,IF('Steuerung Klapplisten'!$A$50=4,roh_8_1!U11,roh_8_1!AA11)))),'Steuerung Klapplisten'!$A$79*'Steuerung Klapplisten'!$D$45-'Steuerung Klapplisten'!$D$45,0)</f>
        <v>4969</v>
      </c>
      <c r="E20" s="112">
        <f ca="1">OFFSET(IF('Steuerung Klapplisten'!$A$50=1,roh_8_1!D11,IF('Steuerung Klapplisten'!$A$50=2,roh_8_1!J11,IF('Steuerung Klapplisten'!$A$50=3,roh_8_1!P11,IF('Steuerung Klapplisten'!$A$50=4,roh_8_1!V11,roh_8_1!AB11)))),'Steuerung Klapplisten'!$A$79*'Steuerung Klapplisten'!$D$45-'Steuerung Klapplisten'!$D$45,0)</f>
        <v>4609</v>
      </c>
      <c r="F20" s="489">
        <f ca="1">OFFSET(IF('Steuerung Klapplisten'!$A$50=1,roh_8_1!E11,IF('Steuerung Klapplisten'!$A$50=2,roh_8_1!K11,IF('Steuerung Klapplisten'!$A$50=3,roh_8_1!Q11,IF('Steuerung Klapplisten'!$A$50=4,roh_8_1!W11,roh_8_1!AC11)))),'Steuerung Klapplisten'!$A$79*'Steuerung Klapplisten'!$D$45-'Steuerung Klapplisten'!$D$45,0)</f>
        <v>4487</v>
      </c>
      <c r="G20" s="492">
        <f ca="1">OFFSET(IF('Steuerung Klapplisten'!$A$50=1,roh_8_1!F11,IF('Steuerung Klapplisten'!$A$50=2,roh_8_1!L11,IF('Steuerung Klapplisten'!$A$50=3,roh_8_1!R11,IF('Steuerung Klapplisten'!$A$50=4,roh_8_1!X11,roh_8_1!AD11)))),'Steuerung Klapplisten'!$A$79*'Steuerung Klapplisten'!$D$45-'Steuerung Klapplisten'!$D$45,0)</f>
        <v>0</v>
      </c>
    </row>
    <row r="21" spans="1:7" s="116" customFormat="1" ht="15" customHeight="1" x14ac:dyDescent="0.2">
      <c r="A21" s="205" t="s">
        <v>252</v>
      </c>
      <c r="B21" s="353">
        <f ca="1">OFFSET(IF('Steuerung Klapplisten'!$A$50=1,roh_8_1!A12,IF('Steuerung Klapplisten'!$A$50=2,roh_8_1!G12,IF('Steuerung Klapplisten'!$A$50=3,roh_8_1!M12,IF('Steuerung Klapplisten'!$A$50=4,roh_8_1!S12,roh_8_1!Y12)))),'Steuerung Klapplisten'!$A$79*'Steuerung Klapplisten'!$D$45-'Steuerung Klapplisten'!$D$45,0)</f>
        <v>6092</v>
      </c>
      <c r="C21" s="115">
        <f ca="1">OFFSET(IF('Steuerung Klapplisten'!$A$50=1,roh_8_1!B12,IF('Steuerung Klapplisten'!$A$50=2,roh_8_1!H12,IF('Steuerung Klapplisten'!$A$50=3,roh_8_1!N12,IF('Steuerung Klapplisten'!$A$50=4,roh_8_1!T12,roh_8_1!Z12)))),'Steuerung Klapplisten'!$A$79*'Steuerung Klapplisten'!$D$45-'Steuerung Klapplisten'!$D$45,0)</f>
        <v>5636</v>
      </c>
      <c r="D21" s="114">
        <f ca="1">OFFSET(IF('Steuerung Klapplisten'!$A$50=1,roh_8_1!C12,IF('Steuerung Klapplisten'!$A$50=2,roh_8_1!I12,IF('Steuerung Klapplisten'!$A$50=3,roh_8_1!O12,IF('Steuerung Klapplisten'!$A$50=4,roh_8_1!U12,roh_8_1!AA12)))),'Steuerung Klapplisten'!$A$79*'Steuerung Klapplisten'!$D$45-'Steuerung Klapplisten'!$D$45,0)</f>
        <v>5144</v>
      </c>
      <c r="E21" s="114">
        <f ca="1">OFFSET(IF('Steuerung Klapplisten'!$A$50=1,roh_8_1!D12,IF('Steuerung Klapplisten'!$A$50=2,roh_8_1!J12,IF('Steuerung Klapplisten'!$A$50=3,roh_8_1!P12,IF('Steuerung Klapplisten'!$A$50=4,roh_8_1!V12,roh_8_1!AB12)))),'Steuerung Klapplisten'!$A$79*'Steuerung Klapplisten'!$D$45-'Steuerung Klapplisten'!$D$45,0)</f>
        <v>4752</v>
      </c>
      <c r="F21" s="490">
        <f ca="1">OFFSET(IF('Steuerung Klapplisten'!$A$50=1,roh_8_1!E12,IF('Steuerung Klapplisten'!$A$50=2,roh_8_1!K12,IF('Steuerung Klapplisten'!$A$50=3,roh_8_1!Q12,IF('Steuerung Klapplisten'!$A$50=4,roh_8_1!W12,roh_8_1!AC12)))),'Steuerung Klapplisten'!$A$79*'Steuerung Klapplisten'!$D$45-'Steuerung Klapplisten'!$D$45,0)</f>
        <v>4671</v>
      </c>
      <c r="G21" s="493">
        <f ca="1">OFFSET(IF('Steuerung Klapplisten'!$A$50=1,roh_8_1!F12,IF('Steuerung Klapplisten'!$A$50=2,roh_8_1!L12,IF('Steuerung Klapplisten'!$A$50=3,roh_8_1!R12,IF('Steuerung Klapplisten'!$A$50=4,roh_8_1!X12,roh_8_1!AD12)))),'Steuerung Klapplisten'!$A$79*'Steuerung Klapplisten'!$D$45-'Steuerung Klapplisten'!$D$45,0)</f>
        <v>0</v>
      </c>
    </row>
    <row r="22" spans="1:7" ht="10.9" customHeight="1" x14ac:dyDescent="0.2">
      <c r="B22" s="117"/>
      <c r="C22" s="117"/>
      <c r="D22" s="117"/>
      <c r="E22" s="252"/>
      <c r="F22" s="118"/>
      <c r="G22" s="118" t="s">
        <v>10</v>
      </c>
    </row>
    <row r="23" spans="1:7" ht="10.9" customHeight="1" x14ac:dyDescent="0.2">
      <c r="B23" s="117"/>
      <c r="C23" s="117"/>
      <c r="D23" s="117"/>
      <c r="E23" s="117"/>
      <c r="F23" s="118"/>
      <c r="G23" s="118"/>
    </row>
    <row r="24" spans="1:7" ht="10.9" customHeight="1" x14ac:dyDescent="0.2">
      <c r="A24" s="119" t="s">
        <v>337</v>
      </c>
      <c r="B24" s="117"/>
      <c r="C24" s="117"/>
      <c r="D24" s="117"/>
      <c r="E24" s="117"/>
      <c r="F24" s="118"/>
      <c r="G24" s="194"/>
    </row>
    <row r="25" spans="1:7" ht="10.9" customHeight="1" x14ac:dyDescent="0.2">
      <c r="A25" s="119" t="s">
        <v>353</v>
      </c>
      <c r="B25" s="117"/>
      <c r="C25" s="117"/>
      <c r="D25" s="117"/>
      <c r="E25" s="117"/>
      <c r="F25" s="118"/>
      <c r="G25" s="194"/>
    </row>
    <row r="26" spans="1:7" ht="10.9" customHeight="1" x14ac:dyDescent="0.2">
      <c r="B26" s="117"/>
      <c r="C26" s="117"/>
      <c r="D26" s="117"/>
      <c r="E26" s="117"/>
      <c r="F26" s="118"/>
      <c r="G26" s="194"/>
    </row>
    <row r="27" spans="1:7" x14ac:dyDescent="0.2">
      <c r="B27" s="148"/>
      <c r="F27" s="120"/>
      <c r="G27" s="120"/>
    </row>
    <row r="28" spans="1:7" x14ac:dyDescent="0.2">
      <c r="A28" s="592" t="s">
        <v>85</v>
      </c>
      <c r="B28" s="148"/>
    </row>
    <row r="29" spans="1:7" x14ac:dyDescent="0.2">
      <c r="A29" s="93" t="str">
        <f>A4</f>
        <v>AA Bonn</v>
      </c>
    </row>
    <row r="30" spans="1:7" x14ac:dyDescent="0.2">
      <c r="A30" s="598" t="s">
        <v>527</v>
      </c>
    </row>
    <row r="40" spans="10:10" x14ac:dyDescent="0.2">
      <c r="J40" s="475"/>
    </row>
  </sheetData>
  <mergeCells count="2">
    <mergeCell ref="A7:A9"/>
    <mergeCell ref="B7:G7"/>
  </mergeCells>
  <conditionalFormatting sqref="F21">
    <cfRule type="cellIs" dxfId="0" priority="1" operator="greaterThan">
      <formula>$F$21</formula>
    </cfRule>
  </conditionalFormatting>
  <printOptions horizontalCentered="1"/>
  <pageMargins left="0.70866141732283472" right="0.70866141732283472" top="0.78740157480314965" bottom="0.59055118110236227" header="0.31496062992125984" footer="0.31496062992125984"/>
  <pageSetup paperSize="9" fitToWidth="0"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401" r:id="rId4" name="Drop Down 1">
              <controlPr defaultSize="0" autoLine="0" autoPict="0">
                <anchor moveWithCells="1">
                  <from>
                    <xdr:col>2</xdr:col>
                    <xdr:colOff>495300</xdr:colOff>
                    <xdr:row>3</xdr:row>
                    <xdr:rowOff>123825</xdr:rowOff>
                  </from>
                  <to>
                    <xdr:col>4</xdr:col>
                    <xdr:colOff>419100</xdr:colOff>
                    <xdr:row>5</xdr:row>
                    <xdr:rowOff>76200</xdr:rowOff>
                  </to>
                </anchor>
              </controlPr>
            </control>
          </mc:Choice>
        </mc:AlternateContent>
        <mc:AlternateContent xmlns:mc="http://schemas.openxmlformats.org/markup-compatibility/2006">
          <mc:Choice Requires="x14">
            <control shapeId="102402" r:id="rId5" name="Dropdown Gst">
              <controlPr defaultSize="0" autoLine="0" autoPict="0">
                <anchor moveWithCells="1">
                  <from>
                    <xdr:col>4</xdr:col>
                    <xdr:colOff>504825</xdr:colOff>
                    <xdr:row>4</xdr:row>
                    <xdr:rowOff>0</xdr:rowOff>
                  </from>
                  <to>
                    <xdr:col>7</xdr:col>
                    <xdr:colOff>9525</xdr:colOff>
                    <xdr:row>5</xdr:row>
                    <xdr:rowOff>85725</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37">
    <tabColor rgb="FFFFC000"/>
  </sheetPr>
  <dimension ref="A1:AE60"/>
  <sheetViews>
    <sheetView workbookViewId="0"/>
  </sheetViews>
  <sheetFormatPr baseColWidth="10" defaultRowHeight="14.25" x14ac:dyDescent="0.2"/>
  <sheetData>
    <row r="1" spans="1:31" x14ac:dyDescent="0.2">
      <c r="A1" s="456">
        <v>1856</v>
      </c>
      <c r="B1" s="456">
        <v>2231</v>
      </c>
      <c r="C1" s="456">
        <v>1872</v>
      </c>
      <c r="D1" s="456">
        <v>1609</v>
      </c>
      <c r="E1" s="456">
        <v>1363</v>
      </c>
      <c r="F1" s="456">
        <v>1262</v>
      </c>
      <c r="G1" s="456">
        <v>27</v>
      </c>
      <c r="H1" s="456">
        <v>39</v>
      </c>
      <c r="I1" s="456">
        <v>41</v>
      </c>
      <c r="J1" s="456">
        <v>34</v>
      </c>
      <c r="K1" s="456">
        <v>21</v>
      </c>
      <c r="L1" s="456">
        <v>23</v>
      </c>
      <c r="M1" s="456">
        <v>23</v>
      </c>
      <c r="N1" s="456">
        <v>79</v>
      </c>
      <c r="O1" s="456">
        <v>95</v>
      </c>
      <c r="P1" s="456">
        <v>28</v>
      </c>
      <c r="Q1" s="456">
        <v>32</v>
      </c>
      <c r="R1" s="456">
        <v>32</v>
      </c>
      <c r="S1" s="456">
        <v>117</v>
      </c>
      <c r="T1" s="456">
        <v>266</v>
      </c>
      <c r="U1" s="456">
        <v>182</v>
      </c>
      <c r="V1" s="456">
        <v>121</v>
      </c>
      <c r="W1" s="456">
        <v>124</v>
      </c>
      <c r="X1" s="456">
        <v>90</v>
      </c>
      <c r="Y1" s="456">
        <v>1689</v>
      </c>
      <c r="Z1" s="456">
        <v>1847</v>
      </c>
      <c r="AA1" s="456">
        <v>1554</v>
      </c>
      <c r="AB1" s="456">
        <v>1426</v>
      </c>
      <c r="AC1" s="456">
        <v>1186</v>
      </c>
      <c r="AD1" s="456">
        <v>1117</v>
      </c>
      <c r="AE1" t="s">
        <v>537</v>
      </c>
    </row>
    <row r="2" spans="1:31" x14ac:dyDescent="0.2">
      <c r="A2" s="456">
        <v>2624</v>
      </c>
      <c r="B2" s="456">
        <v>2756</v>
      </c>
      <c r="C2" s="456">
        <v>2354</v>
      </c>
      <c r="D2" s="456">
        <v>2241</v>
      </c>
      <c r="E2" s="456">
        <v>1937</v>
      </c>
      <c r="F2" s="456">
        <v>1782</v>
      </c>
      <c r="G2" s="456">
        <v>85</v>
      </c>
      <c r="H2" s="456">
        <v>99</v>
      </c>
      <c r="I2" s="456">
        <v>94</v>
      </c>
      <c r="J2" s="456">
        <v>91</v>
      </c>
      <c r="K2" s="456">
        <v>55</v>
      </c>
      <c r="L2" s="456">
        <v>67</v>
      </c>
      <c r="M2" s="456">
        <v>143</v>
      </c>
      <c r="N2" s="456">
        <v>202</v>
      </c>
      <c r="O2" s="456">
        <v>176</v>
      </c>
      <c r="P2" s="456">
        <v>146</v>
      </c>
      <c r="Q2" s="456">
        <v>105</v>
      </c>
      <c r="R2" s="456">
        <v>110</v>
      </c>
      <c r="S2" s="456">
        <v>194</v>
      </c>
      <c r="T2" s="456">
        <v>259</v>
      </c>
      <c r="U2" s="456">
        <v>235</v>
      </c>
      <c r="V2" s="456">
        <v>220</v>
      </c>
      <c r="W2" s="456">
        <v>190</v>
      </c>
      <c r="X2" s="456">
        <v>149</v>
      </c>
      <c r="Y2" s="456">
        <v>2202</v>
      </c>
      <c r="Z2" s="456">
        <v>2196</v>
      </c>
      <c r="AA2" s="456">
        <v>1849</v>
      </c>
      <c r="AB2" s="456">
        <v>1784</v>
      </c>
      <c r="AC2" s="456">
        <v>1587</v>
      </c>
      <c r="AD2" s="456">
        <v>1456</v>
      </c>
      <c r="AE2" t="s">
        <v>537</v>
      </c>
    </row>
    <row r="3" spans="1:31" x14ac:dyDescent="0.2">
      <c r="A3" s="456">
        <v>3198</v>
      </c>
      <c r="B3" s="456">
        <v>3261</v>
      </c>
      <c r="C3" s="456">
        <v>2919</v>
      </c>
      <c r="D3" s="456">
        <v>2748</v>
      </c>
      <c r="E3" s="456">
        <v>2396</v>
      </c>
      <c r="F3" s="456">
        <v>2241</v>
      </c>
      <c r="G3" s="456">
        <v>164</v>
      </c>
      <c r="H3" s="456">
        <v>173</v>
      </c>
      <c r="I3" s="456">
        <v>162</v>
      </c>
      <c r="J3" s="456">
        <v>167</v>
      </c>
      <c r="K3" s="456">
        <v>122</v>
      </c>
      <c r="L3" s="456">
        <v>130</v>
      </c>
      <c r="M3" s="456">
        <v>224</v>
      </c>
      <c r="N3" s="456">
        <v>296</v>
      </c>
      <c r="O3" s="456">
        <v>242</v>
      </c>
      <c r="P3" s="456">
        <v>229</v>
      </c>
      <c r="Q3" s="456">
        <v>203</v>
      </c>
      <c r="R3" s="456">
        <v>183</v>
      </c>
      <c r="S3" s="456">
        <v>215</v>
      </c>
      <c r="T3" s="456">
        <v>259</v>
      </c>
      <c r="U3" s="456">
        <v>268</v>
      </c>
      <c r="V3" s="456">
        <v>238</v>
      </c>
      <c r="W3" s="456">
        <v>225</v>
      </c>
      <c r="X3" s="456">
        <v>207</v>
      </c>
      <c r="Y3" s="456">
        <v>2595</v>
      </c>
      <c r="Z3" s="456">
        <v>2533</v>
      </c>
      <c r="AA3" s="456">
        <v>2247</v>
      </c>
      <c r="AB3" s="456">
        <v>2114</v>
      </c>
      <c r="AC3" s="456">
        <v>1846</v>
      </c>
      <c r="AD3" s="456">
        <v>1721</v>
      </c>
      <c r="AE3" t="s">
        <v>537</v>
      </c>
    </row>
    <row r="4" spans="1:31" x14ac:dyDescent="0.2">
      <c r="A4" s="456">
        <v>3659</v>
      </c>
      <c r="B4" s="456">
        <v>3590</v>
      </c>
      <c r="C4" s="456">
        <v>3277</v>
      </c>
      <c r="D4" s="456">
        <v>2998</v>
      </c>
      <c r="E4" s="456">
        <v>2680</v>
      </c>
      <c r="F4" s="456">
        <v>2484</v>
      </c>
      <c r="G4" s="456">
        <v>248</v>
      </c>
      <c r="H4" s="456">
        <v>247</v>
      </c>
      <c r="I4" s="456">
        <v>258</v>
      </c>
      <c r="J4" s="456">
        <v>229</v>
      </c>
      <c r="K4" s="456">
        <v>196</v>
      </c>
      <c r="L4" s="456">
        <v>199</v>
      </c>
      <c r="M4" s="456">
        <v>316</v>
      </c>
      <c r="N4" s="456">
        <v>374</v>
      </c>
      <c r="O4" s="456">
        <v>311</v>
      </c>
      <c r="P4" s="456">
        <v>298</v>
      </c>
      <c r="Q4" s="456">
        <v>282</v>
      </c>
      <c r="R4" s="456">
        <v>241</v>
      </c>
      <c r="S4" s="456">
        <v>257</v>
      </c>
      <c r="T4" s="456">
        <v>275</v>
      </c>
      <c r="U4" s="456">
        <v>305</v>
      </c>
      <c r="V4" s="456">
        <v>233</v>
      </c>
      <c r="W4" s="456">
        <v>243</v>
      </c>
      <c r="X4" s="456">
        <v>218</v>
      </c>
      <c r="Y4" s="456">
        <v>2838</v>
      </c>
      <c r="Z4" s="456">
        <v>2694</v>
      </c>
      <c r="AA4" s="456">
        <v>2403</v>
      </c>
      <c r="AB4" s="456">
        <v>2238</v>
      </c>
      <c r="AC4" s="456">
        <v>1959</v>
      </c>
      <c r="AD4" s="456">
        <v>1826</v>
      </c>
      <c r="AE4" t="s">
        <v>537</v>
      </c>
    </row>
    <row r="5" spans="1:31" x14ac:dyDescent="0.2">
      <c r="A5" s="456">
        <v>4155</v>
      </c>
      <c r="B5" s="456">
        <v>4041</v>
      </c>
      <c r="C5" s="456">
        <v>3657</v>
      </c>
      <c r="D5" s="456">
        <v>3321</v>
      </c>
      <c r="E5" s="456">
        <v>3036</v>
      </c>
      <c r="F5" s="456">
        <v>2859</v>
      </c>
      <c r="G5" s="456">
        <v>376</v>
      </c>
      <c r="H5" s="456">
        <v>400</v>
      </c>
      <c r="I5" s="456">
        <v>379</v>
      </c>
      <c r="J5" s="456">
        <v>360</v>
      </c>
      <c r="K5" s="456">
        <v>291</v>
      </c>
      <c r="L5" s="456">
        <v>308</v>
      </c>
      <c r="M5" s="456">
        <v>426</v>
      </c>
      <c r="N5" s="456">
        <v>523</v>
      </c>
      <c r="O5" s="456">
        <v>422</v>
      </c>
      <c r="P5" s="456">
        <v>391</v>
      </c>
      <c r="Q5" s="456">
        <v>368</v>
      </c>
      <c r="R5" s="456">
        <v>358</v>
      </c>
      <c r="S5" s="456">
        <v>298</v>
      </c>
      <c r="T5" s="456">
        <v>300</v>
      </c>
      <c r="U5" s="456">
        <v>304</v>
      </c>
      <c r="V5" s="456">
        <v>256</v>
      </c>
      <c r="W5" s="456">
        <v>284</v>
      </c>
      <c r="X5" s="456">
        <v>236</v>
      </c>
      <c r="Y5" s="456">
        <v>3055</v>
      </c>
      <c r="Z5" s="456">
        <v>2818</v>
      </c>
      <c r="AA5" s="456">
        <v>2552</v>
      </c>
      <c r="AB5" s="456">
        <v>2314</v>
      </c>
      <c r="AC5" s="456">
        <v>2093</v>
      </c>
      <c r="AD5" s="456">
        <v>1957</v>
      </c>
      <c r="AE5" t="s">
        <v>537</v>
      </c>
    </row>
    <row r="6" spans="1:31" x14ac:dyDescent="0.2">
      <c r="A6" s="456">
        <v>4586</v>
      </c>
      <c r="B6" s="456">
        <v>4327</v>
      </c>
      <c r="C6" s="456">
        <v>3960</v>
      </c>
      <c r="D6" s="456">
        <v>3600</v>
      </c>
      <c r="E6" s="456">
        <v>3368</v>
      </c>
      <c r="F6" s="456">
        <v>3151</v>
      </c>
      <c r="G6" s="456">
        <v>600</v>
      </c>
      <c r="H6" s="456">
        <v>568</v>
      </c>
      <c r="I6" s="456">
        <v>540</v>
      </c>
      <c r="J6" s="456">
        <v>512</v>
      </c>
      <c r="K6" s="456">
        <v>433</v>
      </c>
      <c r="L6" s="456">
        <v>446</v>
      </c>
      <c r="M6" s="456">
        <v>566</v>
      </c>
      <c r="N6" s="456">
        <v>680</v>
      </c>
      <c r="O6" s="456">
        <v>532</v>
      </c>
      <c r="P6" s="456">
        <v>533</v>
      </c>
      <c r="Q6" s="456">
        <v>485</v>
      </c>
      <c r="R6" s="456">
        <v>460</v>
      </c>
      <c r="S6" s="456">
        <v>329</v>
      </c>
      <c r="T6" s="456">
        <v>337</v>
      </c>
      <c r="U6" s="456">
        <v>361</v>
      </c>
      <c r="V6" s="456">
        <v>261</v>
      </c>
      <c r="W6" s="456">
        <v>311</v>
      </c>
      <c r="X6" s="456">
        <v>284</v>
      </c>
      <c r="Y6" s="456">
        <v>3091</v>
      </c>
      <c r="Z6" s="456">
        <v>2742</v>
      </c>
      <c r="AA6" s="456">
        <v>2527</v>
      </c>
      <c r="AB6" s="456">
        <v>2294</v>
      </c>
      <c r="AC6" s="456">
        <v>2139</v>
      </c>
      <c r="AD6" s="456">
        <v>1961</v>
      </c>
      <c r="AE6" t="s">
        <v>537</v>
      </c>
    </row>
    <row r="7" spans="1:31" x14ac:dyDescent="0.2">
      <c r="A7" s="456">
        <v>4856</v>
      </c>
      <c r="B7" s="456">
        <v>4614</v>
      </c>
      <c r="C7" s="456">
        <v>4163</v>
      </c>
      <c r="D7" s="456">
        <v>3796</v>
      </c>
      <c r="E7" s="456">
        <v>3701</v>
      </c>
      <c r="F7" s="456">
        <v>0</v>
      </c>
      <c r="G7" s="456">
        <v>855</v>
      </c>
      <c r="H7" s="456">
        <v>800</v>
      </c>
      <c r="I7" s="456">
        <v>723</v>
      </c>
      <c r="J7" s="456">
        <v>650</v>
      </c>
      <c r="K7" s="456">
        <v>640</v>
      </c>
      <c r="L7" s="456">
        <v>0</v>
      </c>
      <c r="M7" s="456">
        <v>788</v>
      </c>
      <c r="N7" s="456">
        <v>886</v>
      </c>
      <c r="O7" s="456">
        <v>715</v>
      </c>
      <c r="P7" s="456">
        <v>677</v>
      </c>
      <c r="Q7" s="456">
        <v>631</v>
      </c>
      <c r="R7" s="456">
        <v>0</v>
      </c>
      <c r="S7" s="456">
        <v>382</v>
      </c>
      <c r="T7" s="456">
        <v>396</v>
      </c>
      <c r="U7" s="456">
        <v>428</v>
      </c>
      <c r="V7" s="456">
        <v>308</v>
      </c>
      <c r="W7" s="456">
        <v>370</v>
      </c>
      <c r="X7" s="456">
        <v>0</v>
      </c>
      <c r="Y7" s="456">
        <v>2831</v>
      </c>
      <c r="Z7" s="456">
        <v>2532</v>
      </c>
      <c r="AA7" s="456">
        <v>2297</v>
      </c>
      <c r="AB7" s="456">
        <v>2161</v>
      </c>
      <c r="AC7" s="456">
        <v>2060</v>
      </c>
      <c r="AD7" s="456">
        <v>0</v>
      </c>
      <c r="AE7">
        <v>0</v>
      </c>
    </row>
    <row r="8" spans="1:31" x14ac:dyDescent="0.2">
      <c r="A8" s="456">
        <v>5212</v>
      </c>
      <c r="B8" s="456">
        <v>4807</v>
      </c>
      <c r="C8" s="456">
        <v>4315</v>
      </c>
      <c r="D8" s="456">
        <v>4005</v>
      </c>
      <c r="E8" s="456">
        <v>3934</v>
      </c>
      <c r="F8" s="456">
        <v>0</v>
      </c>
      <c r="G8" s="456">
        <v>1213</v>
      </c>
      <c r="H8" s="456">
        <v>1017</v>
      </c>
      <c r="I8" s="456">
        <v>892</v>
      </c>
      <c r="J8" s="456">
        <v>893</v>
      </c>
      <c r="K8" s="456">
        <v>851</v>
      </c>
      <c r="L8" s="456">
        <v>0</v>
      </c>
      <c r="M8" s="456">
        <v>1031</v>
      </c>
      <c r="N8" s="456">
        <v>1053</v>
      </c>
      <c r="O8" s="456">
        <v>860</v>
      </c>
      <c r="P8" s="456">
        <v>846</v>
      </c>
      <c r="Q8" s="456">
        <v>767</v>
      </c>
      <c r="R8" s="456">
        <v>0</v>
      </c>
      <c r="S8" s="456">
        <v>410</v>
      </c>
      <c r="T8" s="456">
        <v>417</v>
      </c>
      <c r="U8" s="456">
        <v>445</v>
      </c>
      <c r="V8" s="456">
        <v>352</v>
      </c>
      <c r="W8" s="456">
        <v>417</v>
      </c>
      <c r="X8" s="456">
        <v>0</v>
      </c>
      <c r="Y8" s="456">
        <v>2558</v>
      </c>
      <c r="Z8" s="456">
        <v>2320</v>
      </c>
      <c r="AA8" s="456">
        <v>2118</v>
      </c>
      <c r="AB8" s="456">
        <v>1914</v>
      </c>
      <c r="AC8" s="456">
        <v>1899</v>
      </c>
      <c r="AD8" s="456">
        <v>0</v>
      </c>
      <c r="AE8">
        <v>0</v>
      </c>
    </row>
    <row r="9" spans="1:31" x14ac:dyDescent="0.2">
      <c r="A9" s="456">
        <v>5478</v>
      </c>
      <c r="B9" s="456">
        <v>5079</v>
      </c>
      <c r="C9" s="456">
        <v>4499</v>
      </c>
      <c r="D9" s="456">
        <v>4220</v>
      </c>
      <c r="E9" s="456">
        <v>4159</v>
      </c>
      <c r="F9" s="456">
        <v>0</v>
      </c>
      <c r="G9" s="456">
        <v>1549</v>
      </c>
      <c r="H9" s="456">
        <v>1322</v>
      </c>
      <c r="I9" s="456">
        <v>1105</v>
      </c>
      <c r="J9" s="456">
        <v>1100</v>
      </c>
      <c r="K9" s="456">
        <v>1102</v>
      </c>
      <c r="L9" s="456">
        <v>0</v>
      </c>
      <c r="M9" s="456">
        <v>1278</v>
      </c>
      <c r="N9" s="456">
        <v>1271</v>
      </c>
      <c r="O9" s="456">
        <v>1098</v>
      </c>
      <c r="P9" s="456">
        <v>1036</v>
      </c>
      <c r="Q9" s="456">
        <v>982</v>
      </c>
      <c r="R9" s="456">
        <v>0</v>
      </c>
      <c r="S9" s="456">
        <v>422</v>
      </c>
      <c r="T9" s="456">
        <v>455</v>
      </c>
      <c r="U9" s="456">
        <v>437</v>
      </c>
      <c r="V9" s="456">
        <v>396</v>
      </c>
      <c r="W9" s="456">
        <v>417</v>
      </c>
      <c r="X9" s="456">
        <v>0</v>
      </c>
      <c r="Y9" s="456">
        <v>2229</v>
      </c>
      <c r="Z9" s="456">
        <v>2031</v>
      </c>
      <c r="AA9" s="456">
        <v>1859</v>
      </c>
      <c r="AB9" s="456">
        <v>1688</v>
      </c>
      <c r="AC9" s="456">
        <v>1658</v>
      </c>
      <c r="AD9" s="456">
        <v>0</v>
      </c>
      <c r="AE9">
        <v>0</v>
      </c>
    </row>
    <row r="10" spans="1:31" x14ac:dyDescent="0.2">
      <c r="A10" s="456">
        <v>5759</v>
      </c>
      <c r="B10" s="456">
        <v>5279</v>
      </c>
      <c r="C10" s="456">
        <v>4746</v>
      </c>
      <c r="D10" s="456">
        <v>4482</v>
      </c>
      <c r="E10" s="456">
        <v>4325</v>
      </c>
      <c r="F10" s="456">
        <v>0</v>
      </c>
      <c r="G10" s="456">
        <v>1963</v>
      </c>
      <c r="H10" s="456">
        <v>1628</v>
      </c>
      <c r="I10" s="456">
        <v>1412</v>
      </c>
      <c r="J10" s="456">
        <v>1433</v>
      </c>
      <c r="K10" s="456">
        <v>1430</v>
      </c>
      <c r="L10" s="456">
        <v>0</v>
      </c>
      <c r="M10" s="456">
        <v>1556</v>
      </c>
      <c r="N10" s="456">
        <v>1526</v>
      </c>
      <c r="O10" s="456">
        <v>1316</v>
      </c>
      <c r="P10" s="456">
        <v>1237</v>
      </c>
      <c r="Q10" s="456">
        <v>1247</v>
      </c>
      <c r="R10" s="456">
        <v>0</v>
      </c>
      <c r="S10" s="456">
        <v>519</v>
      </c>
      <c r="T10" s="456">
        <v>481</v>
      </c>
      <c r="U10" s="456">
        <v>489</v>
      </c>
      <c r="V10" s="456">
        <v>507</v>
      </c>
      <c r="W10" s="456">
        <v>451</v>
      </c>
      <c r="X10" s="456">
        <v>0</v>
      </c>
      <c r="Y10" s="456">
        <v>1721</v>
      </c>
      <c r="Z10" s="456">
        <v>1644</v>
      </c>
      <c r="AA10" s="456">
        <v>1529</v>
      </c>
      <c r="AB10" s="456">
        <v>1305</v>
      </c>
      <c r="AC10" s="456">
        <v>1197</v>
      </c>
      <c r="AD10" s="456">
        <v>0</v>
      </c>
      <c r="AE10">
        <v>0</v>
      </c>
    </row>
    <row r="11" spans="1:31" x14ac:dyDescent="0.2">
      <c r="A11" s="456">
        <v>5936</v>
      </c>
      <c r="B11" s="456">
        <v>5467</v>
      </c>
      <c r="C11" s="456">
        <v>4969</v>
      </c>
      <c r="D11" s="456">
        <v>4609</v>
      </c>
      <c r="E11" s="456">
        <v>4487</v>
      </c>
      <c r="F11" s="456">
        <v>0</v>
      </c>
      <c r="G11" s="456">
        <v>2389</v>
      </c>
      <c r="H11" s="456">
        <v>2069</v>
      </c>
      <c r="I11" s="456">
        <v>1786</v>
      </c>
      <c r="J11" s="456">
        <v>1669</v>
      </c>
      <c r="K11" s="456">
        <v>1831</v>
      </c>
      <c r="L11" s="456">
        <v>0</v>
      </c>
      <c r="M11" s="456">
        <v>1956</v>
      </c>
      <c r="N11" s="456">
        <v>1837</v>
      </c>
      <c r="O11" s="456">
        <v>1529</v>
      </c>
      <c r="P11" s="456">
        <v>1428</v>
      </c>
      <c r="Q11" s="456">
        <v>1429</v>
      </c>
      <c r="R11" s="456">
        <v>0</v>
      </c>
      <c r="S11" s="456">
        <v>593</v>
      </c>
      <c r="T11" s="456">
        <v>552</v>
      </c>
      <c r="U11" s="456">
        <v>569</v>
      </c>
      <c r="V11" s="456">
        <v>590</v>
      </c>
      <c r="W11" s="456">
        <v>459</v>
      </c>
      <c r="X11" s="456">
        <v>0</v>
      </c>
      <c r="Y11" s="456">
        <v>998</v>
      </c>
      <c r="Z11" s="456">
        <v>1009</v>
      </c>
      <c r="AA11" s="456">
        <v>1085</v>
      </c>
      <c r="AB11" s="456">
        <v>922</v>
      </c>
      <c r="AC11" s="456">
        <v>768</v>
      </c>
      <c r="AD11" s="456">
        <v>0</v>
      </c>
      <c r="AE11">
        <v>0</v>
      </c>
    </row>
    <row r="12" spans="1:31" x14ac:dyDescent="0.2">
      <c r="A12" s="456">
        <v>6092</v>
      </c>
      <c r="B12" s="456">
        <v>5636</v>
      </c>
      <c r="C12" s="456">
        <v>5144</v>
      </c>
      <c r="D12" s="456">
        <v>4752</v>
      </c>
      <c r="E12" s="456">
        <v>4671</v>
      </c>
      <c r="F12" s="456">
        <v>0</v>
      </c>
      <c r="G12" s="456">
        <v>2752</v>
      </c>
      <c r="H12" s="456">
        <v>2420</v>
      </c>
      <c r="I12" s="456">
        <v>2136</v>
      </c>
      <c r="J12" s="456">
        <v>1973</v>
      </c>
      <c r="K12" s="456">
        <v>2083</v>
      </c>
      <c r="L12" s="456">
        <v>0</v>
      </c>
      <c r="M12" s="456">
        <v>2504</v>
      </c>
      <c r="N12" s="456">
        <v>2394</v>
      </c>
      <c r="O12" s="456">
        <v>2129</v>
      </c>
      <c r="P12" s="456">
        <v>1916</v>
      </c>
      <c r="Q12" s="456">
        <v>1908</v>
      </c>
      <c r="R12" s="456">
        <v>0</v>
      </c>
      <c r="S12" s="456">
        <v>639</v>
      </c>
      <c r="T12" s="456">
        <v>589</v>
      </c>
      <c r="U12" s="456">
        <v>627</v>
      </c>
      <c r="V12" s="456">
        <v>588</v>
      </c>
      <c r="W12" s="456">
        <v>484</v>
      </c>
      <c r="X12" s="456">
        <v>0</v>
      </c>
      <c r="Y12" s="456">
        <v>197</v>
      </c>
      <c r="Z12" s="456">
        <v>233</v>
      </c>
      <c r="AA12" s="456">
        <v>252</v>
      </c>
      <c r="AB12" s="456">
        <v>275</v>
      </c>
      <c r="AC12" s="456">
        <v>196</v>
      </c>
      <c r="AD12" s="456">
        <v>0</v>
      </c>
      <c r="AE12">
        <v>0</v>
      </c>
    </row>
    <row r="13" spans="1:31" x14ac:dyDescent="0.2">
      <c r="A13">
        <v>768</v>
      </c>
      <c r="B13">
        <v>904</v>
      </c>
      <c r="C13">
        <v>841</v>
      </c>
      <c r="D13">
        <v>553</v>
      </c>
      <c r="E13">
        <v>534</v>
      </c>
      <c r="F13">
        <v>428</v>
      </c>
      <c r="G13">
        <v>8</v>
      </c>
      <c r="H13">
        <v>18</v>
      </c>
      <c r="I13">
        <v>14</v>
      </c>
      <c r="J13">
        <v>7</v>
      </c>
      <c r="K13">
        <v>6</v>
      </c>
      <c r="L13">
        <v>5</v>
      </c>
      <c r="M13">
        <v>11</v>
      </c>
      <c r="N13">
        <v>25</v>
      </c>
      <c r="O13">
        <v>52</v>
      </c>
      <c r="P13">
        <v>9</v>
      </c>
      <c r="Q13">
        <v>19</v>
      </c>
      <c r="R13">
        <v>14</v>
      </c>
      <c r="S13">
        <v>61</v>
      </c>
      <c r="T13">
        <v>127</v>
      </c>
      <c r="U13">
        <v>89</v>
      </c>
      <c r="V13">
        <v>30</v>
      </c>
      <c r="W13">
        <v>45</v>
      </c>
      <c r="X13">
        <v>31</v>
      </c>
      <c r="Y13">
        <v>688</v>
      </c>
      <c r="Z13">
        <v>734</v>
      </c>
      <c r="AA13">
        <v>686</v>
      </c>
      <c r="AB13">
        <v>507</v>
      </c>
      <c r="AC13">
        <v>464</v>
      </c>
      <c r="AD13">
        <v>378</v>
      </c>
      <c r="AE13" t="s">
        <v>538</v>
      </c>
    </row>
    <row r="14" spans="1:31" x14ac:dyDescent="0.2">
      <c r="A14">
        <v>1106</v>
      </c>
      <c r="B14">
        <v>1143</v>
      </c>
      <c r="C14">
        <v>1084</v>
      </c>
      <c r="D14">
        <v>876</v>
      </c>
      <c r="E14">
        <v>765</v>
      </c>
      <c r="F14">
        <v>638</v>
      </c>
      <c r="G14">
        <v>31</v>
      </c>
      <c r="H14">
        <v>40</v>
      </c>
      <c r="I14">
        <v>39</v>
      </c>
      <c r="J14">
        <v>25</v>
      </c>
      <c r="K14">
        <v>18</v>
      </c>
      <c r="L14">
        <v>20</v>
      </c>
      <c r="M14">
        <v>69</v>
      </c>
      <c r="N14">
        <v>87</v>
      </c>
      <c r="O14">
        <v>95</v>
      </c>
      <c r="P14">
        <v>58</v>
      </c>
      <c r="Q14">
        <v>51</v>
      </c>
      <c r="R14">
        <v>42</v>
      </c>
      <c r="S14">
        <v>112</v>
      </c>
      <c r="T14">
        <v>129</v>
      </c>
      <c r="U14">
        <v>110</v>
      </c>
      <c r="V14">
        <v>103</v>
      </c>
      <c r="W14">
        <v>82</v>
      </c>
      <c r="X14">
        <v>55</v>
      </c>
      <c r="Y14">
        <v>894</v>
      </c>
      <c r="Z14">
        <v>887</v>
      </c>
      <c r="AA14">
        <v>840</v>
      </c>
      <c r="AB14">
        <v>690</v>
      </c>
      <c r="AC14">
        <v>614</v>
      </c>
      <c r="AD14">
        <v>521</v>
      </c>
      <c r="AE14" t="s">
        <v>538</v>
      </c>
    </row>
    <row r="15" spans="1:31" x14ac:dyDescent="0.2">
      <c r="A15">
        <v>1359</v>
      </c>
      <c r="B15">
        <v>1348</v>
      </c>
      <c r="C15">
        <v>1329</v>
      </c>
      <c r="D15">
        <v>1107</v>
      </c>
      <c r="E15">
        <v>957</v>
      </c>
      <c r="F15">
        <v>847</v>
      </c>
      <c r="G15">
        <v>58</v>
      </c>
      <c r="H15">
        <v>61</v>
      </c>
      <c r="I15">
        <v>67</v>
      </c>
      <c r="J15">
        <v>49</v>
      </c>
      <c r="K15">
        <v>48</v>
      </c>
      <c r="L15">
        <v>37</v>
      </c>
      <c r="M15">
        <v>112</v>
      </c>
      <c r="N15">
        <v>128</v>
      </c>
      <c r="O15">
        <v>127</v>
      </c>
      <c r="P15">
        <v>90</v>
      </c>
      <c r="Q15">
        <v>94</v>
      </c>
      <c r="R15">
        <v>71</v>
      </c>
      <c r="S15">
        <v>120</v>
      </c>
      <c r="T15">
        <v>125</v>
      </c>
      <c r="U15">
        <v>128</v>
      </c>
      <c r="V15">
        <v>117</v>
      </c>
      <c r="W15">
        <v>96</v>
      </c>
      <c r="X15">
        <v>88</v>
      </c>
      <c r="Y15">
        <v>1069</v>
      </c>
      <c r="Z15">
        <v>1034</v>
      </c>
      <c r="AA15">
        <v>1007</v>
      </c>
      <c r="AB15">
        <v>851</v>
      </c>
      <c r="AC15">
        <v>719</v>
      </c>
      <c r="AD15">
        <v>651</v>
      </c>
      <c r="AE15" t="s">
        <v>538</v>
      </c>
    </row>
    <row r="16" spans="1:31" x14ac:dyDescent="0.2">
      <c r="A16">
        <v>1562</v>
      </c>
      <c r="B16">
        <v>1536</v>
      </c>
      <c r="C16">
        <v>1497</v>
      </c>
      <c r="D16">
        <v>1227</v>
      </c>
      <c r="E16">
        <v>1090</v>
      </c>
      <c r="F16">
        <v>967</v>
      </c>
      <c r="G16">
        <v>89</v>
      </c>
      <c r="H16">
        <v>100</v>
      </c>
      <c r="I16">
        <v>97</v>
      </c>
      <c r="J16">
        <v>69</v>
      </c>
      <c r="K16">
        <v>76</v>
      </c>
      <c r="L16">
        <v>62</v>
      </c>
      <c r="M16">
        <v>158</v>
      </c>
      <c r="N16">
        <v>172</v>
      </c>
      <c r="O16">
        <v>155</v>
      </c>
      <c r="P16">
        <v>119</v>
      </c>
      <c r="Q16">
        <v>123</v>
      </c>
      <c r="R16">
        <v>89</v>
      </c>
      <c r="S16">
        <v>134</v>
      </c>
      <c r="T16">
        <v>132</v>
      </c>
      <c r="U16">
        <v>144</v>
      </c>
      <c r="V16">
        <v>113</v>
      </c>
      <c r="W16">
        <v>105</v>
      </c>
      <c r="X16">
        <v>85</v>
      </c>
      <c r="Y16">
        <v>1181</v>
      </c>
      <c r="Z16">
        <v>1132</v>
      </c>
      <c r="AA16">
        <v>1101</v>
      </c>
      <c r="AB16">
        <v>926</v>
      </c>
      <c r="AC16">
        <v>786</v>
      </c>
      <c r="AD16">
        <v>731</v>
      </c>
      <c r="AE16" t="s">
        <v>538</v>
      </c>
    </row>
    <row r="17" spans="1:31" x14ac:dyDescent="0.2">
      <c r="A17">
        <v>1828</v>
      </c>
      <c r="B17">
        <v>1736</v>
      </c>
      <c r="C17">
        <v>1676</v>
      </c>
      <c r="D17">
        <v>1375</v>
      </c>
      <c r="E17">
        <v>1254</v>
      </c>
      <c r="F17">
        <v>1161</v>
      </c>
      <c r="G17">
        <v>129</v>
      </c>
      <c r="H17">
        <v>137</v>
      </c>
      <c r="I17">
        <v>149</v>
      </c>
      <c r="J17">
        <v>106</v>
      </c>
      <c r="K17">
        <v>105</v>
      </c>
      <c r="L17">
        <v>98</v>
      </c>
      <c r="M17">
        <v>193</v>
      </c>
      <c r="N17">
        <v>213</v>
      </c>
      <c r="O17">
        <v>205</v>
      </c>
      <c r="P17">
        <v>153</v>
      </c>
      <c r="Q17">
        <v>170</v>
      </c>
      <c r="R17">
        <v>143</v>
      </c>
      <c r="S17">
        <v>151</v>
      </c>
      <c r="T17">
        <v>144</v>
      </c>
      <c r="U17">
        <v>141</v>
      </c>
      <c r="V17">
        <v>123</v>
      </c>
      <c r="W17">
        <v>124</v>
      </c>
      <c r="X17">
        <v>89</v>
      </c>
      <c r="Y17">
        <v>1355</v>
      </c>
      <c r="Z17">
        <v>1242</v>
      </c>
      <c r="AA17">
        <v>1181</v>
      </c>
      <c r="AB17">
        <v>993</v>
      </c>
      <c r="AC17">
        <v>855</v>
      </c>
      <c r="AD17">
        <v>831</v>
      </c>
      <c r="AE17" t="s">
        <v>538</v>
      </c>
    </row>
    <row r="18" spans="1:31" x14ac:dyDescent="0.2">
      <c r="A18">
        <v>2023</v>
      </c>
      <c r="B18">
        <v>1888</v>
      </c>
      <c r="C18">
        <v>1806</v>
      </c>
      <c r="D18">
        <v>1509</v>
      </c>
      <c r="E18">
        <v>1413</v>
      </c>
      <c r="F18">
        <v>1295</v>
      </c>
      <c r="G18">
        <v>216</v>
      </c>
      <c r="H18">
        <v>194</v>
      </c>
      <c r="I18">
        <v>206</v>
      </c>
      <c r="J18">
        <v>168</v>
      </c>
      <c r="K18">
        <v>153</v>
      </c>
      <c r="L18">
        <v>142</v>
      </c>
      <c r="M18">
        <v>254</v>
      </c>
      <c r="N18">
        <v>275</v>
      </c>
      <c r="O18">
        <v>248</v>
      </c>
      <c r="P18">
        <v>219</v>
      </c>
      <c r="Q18">
        <v>206</v>
      </c>
      <c r="R18">
        <v>172</v>
      </c>
      <c r="S18">
        <v>168</v>
      </c>
      <c r="T18">
        <v>169</v>
      </c>
      <c r="U18">
        <v>178</v>
      </c>
      <c r="V18">
        <v>129</v>
      </c>
      <c r="W18">
        <v>136</v>
      </c>
      <c r="X18">
        <v>112</v>
      </c>
      <c r="Y18">
        <v>1385</v>
      </c>
      <c r="Z18">
        <v>1250</v>
      </c>
      <c r="AA18">
        <v>1174</v>
      </c>
      <c r="AB18">
        <v>993</v>
      </c>
      <c r="AC18">
        <v>918</v>
      </c>
      <c r="AD18">
        <v>869</v>
      </c>
      <c r="AE18" t="s">
        <v>538</v>
      </c>
    </row>
    <row r="19" spans="1:31" x14ac:dyDescent="0.2">
      <c r="A19">
        <v>2158</v>
      </c>
      <c r="B19">
        <v>2025</v>
      </c>
      <c r="C19">
        <v>1904</v>
      </c>
      <c r="D19">
        <v>1588</v>
      </c>
      <c r="E19">
        <v>1554</v>
      </c>
      <c r="F19">
        <v>0</v>
      </c>
      <c r="G19">
        <v>310</v>
      </c>
      <c r="H19">
        <v>290</v>
      </c>
      <c r="I19">
        <v>284</v>
      </c>
      <c r="J19">
        <v>225</v>
      </c>
      <c r="K19">
        <v>220</v>
      </c>
      <c r="L19">
        <v>0</v>
      </c>
      <c r="M19">
        <v>323</v>
      </c>
      <c r="N19">
        <v>341</v>
      </c>
      <c r="O19">
        <v>315</v>
      </c>
      <c r="P19">
        <v>271</v>
      </c>
      <c r="Q19">
        <v>263</v>
      </c>
      <c r="R19">
        <v>0</v>
      </c>
      <c r="S19">
        <v>176</v>
      </c>
      <c r="T19">
        <v>192</v>
      </c>
      <c r="U19">
        <v>192</v>
      </c>
      <c r="V19">
        <v>154</v>
      </c>
      <c r="W19">
        <v>168</v>
      </c>
      <c r="X19">
        <v>0</v>
      </c>
      <c r="Y19">
        <v>1349</v>
      </c>
      <c r="Z19">
        <v>1202</v>
      </c>
      <c r="AA19">
        <v>1113</v>
      </c>
      <c r="AB19">
        <v>938</v>
      </c>
      <c r="AC19">
        <v>903</v>
      </c>
      <c r="AD19">
        <v>0</v>
      </c>
      <c r="AE19">
        <v>0</v>
      </c>
    </row>
    <row r="20" spans="1:31" x14ac:dyDescent="0.2">
      <c r="A20">
        <v>2353</v>
      </c>
      <c r="B20">
        <v>2140</v>
      </c>
      <c r="C20">
        <v>1972</v>
      </c>
      <c r="D20">
        <v>1698</v>
      </c>
      <c r="E20">
        <v>1655</v>
      </c>
      <c r="F20">
        <v>0</v>
      </c>
      <c r="G20">
        <v>470</v>
      </c>
      <c r="H20">
        <v>380</v>
      </c>
      <c r="I20">
        <v>344</v>
      </c>
      <c r="J20">
        <v>331</v>
      </c>
      <c r="K20">
        <v>297</v>
      </c>
      <c r="L20">
        <v>0</v>
      </c>
      <c r="M20">
        <v>407</v>
      </c>
      <c r="N20">
        <v>401</v>
      </c>
      <c r="O20">
        <v>351</v>
      </c>
      <c r="P20">
        <v>322</v>
      </c>
      <c r="Q20">
        <v>321</v>
      </c>
      <c r="R20">
        <v>0</v>
      </c>
      <c r="S20">
        <v>200</v>
      </c>
      <c r="T20">
        <v>214</v>
      </c>
      <c r="U20">
        <v>207</v>
      </c>
      <c r="V20">
        <v>185</v>
      </c>
      <c r="W20">
        <v>198</v>
      </c>
      <c r="X20">
        <v>0</v>
      </c>
      <c r="Y20">
        <v>1276</v>
      </c>
      <c r="Z20">
        <v>1145</v>
      </c>
      <c r="AA20">
        <v>1070</v>
      </c>
      <c r="AB20">
        <v>860</v>
      </c>
      <c r="AC20">
        <v>839</v>
      </c>
      <c r="AD20">
        <v>0</v>
      </c>
      <c r="AE20">
        <v>0</v>
      </c>
    </row>
    <row r="21" spans="1:31" x14ac:dyDescent="0.2">
      <c r="A21">
        <v>2492</v>
      </c>
      <c r="B21">
        <v>2290</v>
      </c>
      <c r="C21">
        <v>2060</v>
      </c>
      <c r="D21">
        <v>1803</v>
      </c>
      <c r="E21">
        <v>1773</v>
      </c>
      <c r="F21">
        <v>0</v>
      </c>
      <c r="G21">
        <v>616</v>
      </c>
      <c r="H21">
        <v>509</v>
      </c>
      <c r="I21">
        <v>419</v>
      </c>
      <c r="J21">
        <v>420</v>
      </c>
      <c r="K21">
        <v>404</v>
      </c>
      <c r="L21">
        <v>0</v>
      </c>
      <c r="M21">
        <v>485</v>
      </c>
      <c r="N21">
        <v>493</v>
      </c>
      <c r="O21">
        <v>410</v>
      </c>
      <c r="P21">
        <v>389</v>
      </c>
      <c r="Q21">
        <v>412</v>
      </c>
      <c r="R21">
        <v>0</v>
      </c>
      <c r="S21">
        <v>226</v>
      </c>
      <c r="T21">
        <v>238</v>
      </c>
      <c r="U21">
        <v>218</v>
      </c>
      <c r="V21">
        <v>210</v>
      </c>
      <c r="W21">
        <v>206</v>
      </c>
      <c r="X21">
        <v>0</v>
      </c>
      <c r="Y21">
        <v>1165</v>
      </c>
      <c r="Z21">
        <v>1050</v>
      </c>
      <c r="AA21">
        <v>1013</v>
      </c>
      <c r="AB21">
        <v>784</v>
      </c>
      <c r="AC21">
        <v>751</v>
      </c>
      <c r="AD21">
        <v>0</v>
      </c>
      <c r="AE21">
        <v>0</v>
      </c>
    </row>
    <row r="22" spans="1:31" x14ac:dyDescent="0.2">
      <c r="A22">
        <v>2637</v>
      </c>
      <c r="B22">
        <v>2410</v>
      </c>
      <c r="C22">
        <v>2173</v>
      </c>
      <c r="D22">
        <v>1941</v>
      </c>
      <c r="E22">
        <v>1839</v>
      </c>
      <c r="F22">
        <v>0</v>
      </c>
      <c r="G22">
        <v>817</v>
      </c>
      <c r="H22">
        <v>647</v>
      </c>
      <c r="I22">
        <v>561</v>
      </c>
      <c r="J22">
        <v>566</v>
      </c>
      <c r="K22">
        <v>533</v>
      </c>
      <c r="L22">
        <v>0</v>
      </c>
      <c r="M22">
        <v>592</v>
      </c>
      <c r="N22">
        <v>562</v>
      </c>
      <c r="O22">
        <v>466</v>
      </c>
      <c r="P22">
        <v>450</v>
      </c>
      <c r="Q22">
        <v>496</v>
      </c>
      <c r="R22">
        <v>0</v>
      </c>
      <c r="S22">
        <v>294</v>
      </c>
      <c r="T22">
        <v>262</v>
      </c>
      <c r="U22">
        <v>268</v>
      </c>
      <c r="V22">
        <v>275</v>
      </c>
      <c r="W22">
        <v>202</v>
      </c>
      <c r="X22">
        <v>0</v>
      </c>
      <c r="Y22">
        <v>934</v>
      </c>
      <c r="Z22">
        <v>939</v>
      </c>
      <c r="AA22">
        <v>878</v>
      </c>
      <c r="AB22">
        <v>650</v>
      </c>
      <c r="AC22">
        <v>608</v>
      </c>
      <c r="AD22">
        <v>0</v>
      </c>
      <c r="AE22">
        <v>0</v>
      </c>
    </row>
    <row r="23" spans="1:31" x14ac:dyDescent="0.2">
      <c r="A23">
        <v>2725</v>
      </c>
      <c r="B23">
        <v>2500</v>
      </c>
      <c r="C23">
        <v>2299</v>
      </c>
      <c r="D23">
        <v>2008</v>
      </c>
      <c r="E23">
        <v>1914</v>
      </c>
      <c r="F23">
        <v>0</v>
      </c>
      <c r="G23">
        <v>1029</v>
      </c>
      <c r="H23">
        <v>874</v>
      </c>
      <c r="I23">
        <v>758</v>
      </c>
      <c r="J23">
        <v>672</v>
      </c>
      <c r="K23">
        <v>750</v>
      </c>
      <c r="L23">
        <v>0</v>
      </c>
      <c r="M23">
        <v>784</v>
      </c>
      <c r="N23">
        <v>688</v>
      </c>
      <c r="O23">
        <v>576</v>
      </c>
      <c r="P23">
        <v>515</v>
      </c>
      <c r="Q23">
        <v>566</v>
      </c>
      <c r="R23">
        <v>0</v>
      </c>
      <c r="S23">
        <v>339</v>
      </c>
      <c r="T23">
        <v>302</v>
      </c>
      <c r="U23">
        <v>323</v>
      </c>
      <c r="V23">
        <v>319</v>
      </c>
      <c r="W23">
        <v>210</v>
      </c>
      <c r="X23">
        <v>0</v>
      </c>
      <c r="Y23">
        <v>573</v>
      </c>
      <c r="Z23">
        <v>636</v>
      </c>
      <c r="AA23">
        <v>642</v>
      </c>
      <c r="AB23">
        <v>502</v>
      </c>
      <c r="AC23">
        <v>388</v>
      </c>
      <c r="AD23">
        <v>0</v>
      </c>
      <c r="AE23">
        <v>0</v>
      </c>
    </row>
    <row r="24" spans="1:31" x14ac:dyDescent="0.2">
      <c r="A24">
        <v>2805</v>
      </c>
      <c r="B24">
        <v>2570</v>
      </c>
      <c r="C24">
        <v>2383</v>
      </c>
      <c r="D24">
        <v>2070</v>
      </c>
      <c r="E24">
        <v>1984</v>
      </c>
      <c r="F24">
        <v>0</v>
      </c>
      <c r="G24">
        <v>1188</v>
      </c>
      <c r="H24">
        <v>1033</v>
      </c>
      <c r="I24">
        <v>948</v>
      </c>
      <c r="J24">
        <v>815</v>
      </c>
      <c r="K24">
        <v>856</v>
      </c>
      <c r="L24">
        <v>0</v>
      </c>
      <c r="M24">
        <v>1142</v>
      </c>
      <c r="N24">
        <v>1087</v>
      </c>
      <c r="O24">
        <v>966</v>
      </c>
      <c r="P24">
        <v>775</v>
      </c>
      <c r="Q24">
        <v>794</v>
      </c>
      <c r="R24">
        <v>0</v>
      </c>
      <c r="S24">
        <v>356</v>
      </c>
      <c r="T24">
        <v>315</v>
      </c>
      <c r="U24">
        <v>326</v>
      </c>
      <c r="V24">
        <v>301</v>
      </c>
      <c r="W24">
        <v>214</v>
      </c>
      <c r="X24">
        <v>0</v>
      </c>
      <c r="Y24">
        <v>119</v>
      </c>
      <c r="Z24">
        <v>135</v>
      </c>
      <c r="AA24">
        <v>143</v>
      </c>
      <c r="AB24">
        <v>179</v>
      </c>
      <c r="AC24">
        <v>120</v>
      </c>
      <c r="AD24">
        <v>0</v>
      </c>
      <c r="AE24">
        <v>0</v>
      </c>
    </row>
    <row r="25" spans="1:31" x14ac:dyDescent="0.2">
      <c r="A25">
        <v>98</v>
      </c>
      <c r="B25">
        <v>147</v>
      </c>
      <c r="C25">
        <v>98</v>
      </c>
      <c r="D25">
        <v>104</v>
      </c>
      <c r="E25">
        <v>80</v>
      </c>
      <c r="F25">
        <v>89</v>
      </c>
      <c r="G25">
        <v>3</v>
      </c>
      <c r="H25">
        <v>5</v>
      </c>
      <c r="I25">
        <v>4</v>
      </c>
      <c r="J25" t="s">
        <v>535</v>
      </c>
      <c r="K25">
        <v>0</v>
      </c>
      <c r="L25">
        <v>3</v>
      </c>
      <c r="M25">
        <v>0</v>
      </c>
      <c r="N25">
        <v>9</v>
      </c>
      <c r="O25">
        <v>12</v>
      </c>
      <c r="P25" t="s">
        <v>535</v>
      </c>
      <c r="Q25">
        <v>0</v>
      </c>
      <c r="R25">
        <v>0</v>
      </c>
      <c r="S25">
        <v>6</v>
      </c>
      <c r="T25">
        <v>17</v>
      </c>
      <c r="U25">
        <v>9</v>
      </c>
      <c r="V25">
        <v>9</v>
      </c>
      <c r="W25">
        <v>7</v>
      </c>
      <c r="X25">
        <v>5</v>
      </c>
      <c r="Y25">
        <v>89</v>
      </c>
      <c r="Z25">
        <v>116</v>
      </c>
      <c r="AA25">
        <v>73</v>
      </c>
      <c r="AB25">
        <v>92</v>
      </c>
      <c r="AC25">
        <v>73</v>
      </c>
      <c r="AD25">
        <v>81</v>
      </c>
      <c r="AE25" t="s">
        <v>539</v>
      </c>
    </row>
    <row r="26" spans="1:31" x14ac:dyDescent="0.2">
      <c r="A26">
        <v>139</v>
      </c>
      <c r="B26">
        <v>191</v>
      </c>
      <c r="C26">
        <v>129</v>
      </c>
      <c r="D26">
        <v>139</v>
      </c>
      <c r="E26">
        <v>121</v>
      </c>
      <c r="F26">
        <v>112</v>
      </c>
      <c r="G26">
        <v>6</v>
      </c>
      <c r="H26">
        <v>8</v>
      </c>
      <c r="I26">
        <v>4</v>
      </c>
      <c r="J26">
        <v>6</v>
      </c>
      <c r="K26">
        <v>3</v>
      </c>
      <c r="L26">
        <v>7</v>
      </c>
      <c r="M26">
        <v>5</v>
      </c>
      <c r="N26">
        <v>17</v>
      </c>
      <c r="O26">
        <v>16</v>
      </c>
      <c r="P26">
        <v>8</v>
      </c>
      <c r="Q26">
        <v>3</v>
      </c>
      <c r="R26">
        <v>7</v>
      </c>
      <c r="S26">
        <v>10</v>
      </c>
      <c r="T26">
        <v>17</v>
      </c>
      <c r="U26">
        <v>11</v>
      </c>
      <c r="V26">
        <v>14</v>
      </c>
      <c r="W26">
        <v>10</v>
      </c>
      <c r="X26">
        <v>8</v>
      </c>
      <c r="Y26">
        <v>118</v>
      </c>
      <c r="Z26">
        <v>149</v>
      </c>
      <c r="AA26">
        <v>98</v>
      </c>
      <c r="AB26">
        <v>111</v>
      </c>
      <c r="AC26">
        <v>105</v>
      </c>
      <c r="AD26">
        <v>90</v>
      </c>
      <c r="AE26" t="s">
        <v>539</v>
      </c>
    </row>
    <row r="27" spans="1:31" x14ac:dyDescent="0.2">
      <c r="A27">
        <v>160</v>
      </c>
      <c r="B27">
        <v>215</v>
      </c>
      <c r="C27">
        <v>160</v>
      </c>
      <c r="D27">
        <v>159</v>
      </c>
      <c r="E27">
        <v>149</v>
      </c>
      <c r="F27">
        <v>146</v>
      </c>
      <c r="G27">
        <v>8</v>
      </c>
      <c r="H27">
        <v>11</v>
      </c>
      <c r="I27">
        <v>9</v>
      </c>
      <c r="J27">
        <v>13</v>
      </c>
      <c r="K27">
        <v>8</v>
      </c>
      <c r="L27">
        <v>13</v>
      </c>
      <c r="M27">
        <v>11</v>
      </c>
      <c r="N27">
        <v>21</v>
      </c>
      <c r="O27">
        <v>13</v>
      </c>
      <c r="P27">
        <v>19</v>
      </c>
      <c r="Q27">
        <v>8</v>
      </c>
      <c r="R27">
        <v>12</v>
      </c>
      <c r="S27">
        <v>12</v>
      </c>
      <c r="T27">
        <v>17</v>
      </c>
      <c r="U27">
        <v>10</v>
      </c>
      <c r="V27">
        <v>14</v>
      </c>
      <c r="W27">
        <v>15</v>
      </c>
      <c r="X27">
        <v>11</v>
      </c>
      <c r="Y27">
        <v>129</v>
      </c>
      <c r="Z27">
        <v>166</v>
      </c>
      <c r="AA27">
        <v>128</v>
      </c>
      <c r="AB27">
        <v>113</v>
      </c>
      <c r="AC27">
        <v>118</v>
      </c>
      <c r="AD27">
        <v>110</v>
      </c>
      <c r="AE27" t="s">
        <v>539</v>
      </c>
    </row>
    <row r="28" spans="1:31" x14ac:dyDescent="0.2">
      <c r="A28">
        <v>187</v>
      </c>
      <c r="B28">
        <v>229</v>
      </c>
      <c r="C28">
        <v>185</v>
      </c>
      <c r="D28">
        <v>169</v>
      </c>
      <c r="E28">
        <v>165</v>
      </c>
      <c r="F28">
        <v>157</v>
      </c>
      <c r="G28">
        <v>14</v>
      </c>
      <c r="H28">
        <v>18</v>
      </c>
      <c r="I28">
        <v>16</v>
      </c>
      <c r="J28">
        <v>14</v>
      </c>
      <c r="K28">
        <v>14</v>
      </c>
      <c r="L28">
        <v>20</v>
      </c>
      <c r="M28">
        <v>12</v>
      </c>
      <c r="N28">
        <v>26</v>
      </c>
      <c r="O28">
        <v>16</v>
      </c>
      <c r="P28">
        <v>22</v>
      </c>
      <c r="Q28">
        <v>14</v>
      </c>
      <c r="R28">
        <v>18</v>
      </c>
      <c r="S28">
        <v>15</v>
      </c>
      <c r="T28">
        <v>18</v>
      </c>
      <c r="U28">
        <v>15</v>
      </c>
      <c r="V28">
        <v>12</v>
      </c>
      <c r="W28">
        <v>16</v>
      </c>
      <c r="X28">
        <v>16</v>
      </c>
      <c r="Y28">
        <v>146</v>
      </c>
      <c r="Z28">
        <v>167</v>
      </c>
      <c r="AA28">
        <v>138</v>
      </c>
      <c r="AB28">
        <v>121</v>
      </c>
      <c r="AC28">
        <v>121</v>
      </c>
      <c r="AD28">
        <v>103</v>
      </c>
      <c r="AE28" t="s">
        <v>539</v>
      </c>
    </row>
    <row r="29" spans="1:31" x14ac:dyDescent="0.2">
      <c r="A29">
        <v>213</v>
      </c>
      <c r="B29">
        <v>251</v>
      </c>
      <c r="C29">
        <v>203</v>
      </c>
      <c r="D29">
        <v>190</v>
      </c>
      <c r="E29">
        <v>176</v>
      </c>
      <c r="F29">
        <v>168</v>
      </c>
      <c r="G29">
        <v>21</v>
      </c>
      <c r="H29">
        <v>28</v>
      </c>
      <c r="I29">
        <v>20</v>
      </c>
      <c r="J29">
        <v>27</v>
      </c>
      <c r="K29">
        <v>19</v>
      </c>
      <c r="L29">
        <v>30</v>
      </c>
      <c r="M29">
        <v>17</v>
      </c>
      <c r="N29">
        <v>46</v>
      </c>
      <c r="O29">
        <v>25</v>
      </c>
      <c r="P29">
        <v>26</v>
      </c>
      <c r="Q29">
        <v>20</v>
      </c>
      <c r="R29">
        <v>23</v>
      </c>
      <c r="S29">
        <v>17</v>
      </c>
      <c r="T29">
        <v>16</v>
      </c>
      <c r="U29">
        <v>15</v>
      </c>
      <c r="V29">
        <v>14</v>
      </c>
      <c r="W29">
        <v>18</v>
      </c>
      <c r="X29">
        <v>19</v>
      </c>
      <c r="Y29">
        <v>158</v>
      </c>
      <c r="Z29">
        <v>161</v>
      </c>
      <c r="AA29">
        <v>143</v>
      </c>
      <c r="AB29">
        <v>123</v>
      </c>
      <c r="AC29">
        <v>119</v>
      </c>
      <c r="AD29">
        <v>96</v>
      </c>
      <c r="AE29" t="s">
        <v>539</v>
      </c>
    </row>
    <row r="30" spans="1:31" x14ac:dyDescent="0.2">
      <c r="A30">
        <v>238</v>
      </c>
      <c r="B30">
        <v>262</v>
      </c>
      <c r="C30">
        <v>221</v>
      </c>
      <c r="D30">
        <v>205</v>
      </c>
      <c r="E30">
        <v>188</v>
      </c>
      <c r="F30">
        <v>192</v>
      </c>
      <c r="G30">
        <v>28</v>
      </c>
      <c r="H30">
        <v>41</v>
      </c>
      <c r="I30">
        <v>32</v>
      </c>
      <c r="J30">
        <v>35</v>
      </c>
      <c r="K30">
        <v>25</v>
      </c>
      <c r="L30">
        <v>38</v>
      </c>
      <c r="M30">
        <v>22</v>
      </c>
      <c r="N30">
        <v>54</v>
      </c>
      <c r="O30">
        <v>35</v>
      </c>
      <c r="P30">
        <v>35</v>
      </c>
      <c r="Q30">
        <v>27</v>
      </c>
      <c r="R30">
        <v>32</v>
      </c>
      <c r="S30">
        <v>19</v>
      </c>
      <c r="T30">
        <v>17</v>
      </c>
      <c r="U30">
        <v>18</v>
      </c>
      <c r="V30">
        <v>13</v>
      </c>
      <c r="W30">
        <v>18</v>
      </c>
      <c r="X30">
        <v>28</v>
      </c>
      <c r="Y30">
        <v>169</v>
      </c>
      <c r="Z30">
        <v>150</v>
      </c>
      <c r="AA30">
        <v>136</v>
      </c>
      <c r="AB30">
        <v>122</v>
      </c>
      <c r="AC30">
        <v>118</v>
      </c>
      <c r="AD30">
        <v>94</v>
      </c>
      <c r="AE30" t="s">
        <v>539</v>
      </c>
    </row>
    <row r="31" spans="1:31" x14ac:dyDescent="0.2">
      <c r="A31">
        <v>252</v>
      </c>
      <c r="B31">
        <v>277</v>
      </c>
      <c r="C31">
        <v>227</v>
      </c>
      <c r="D31">
        <v>217</v>
      </c>
      <c r="E31">
        <v>202</v>
      </c>
      <c r="F31">
        <v>0</v>
      </c>
      <c r="G31">
        <v>43</v>
      </c>
      <c r="H31">
        <v>51</v>
      </c>
      <c r="I31">
        <v>38</v>
      </c>
      <c r="J31">
        <v>43</v>
      </c>
      <c r="K31">
        <v>42</v>
      </c>
      <c r="L31">
        <v>0</v>
      </c>
      <c r="M31">
        <v>38</v>
      </c>
      <c r="N31">
        <v>62</v>
      </c>
      <c r="O31">
        <v>45</v>
      </c>
      <c r="P31">
        <v>43</v>
      </c>
      <c r="Q31">
        <v>37</v>
      </c>
      <c r="R31">
        <v>0</v>
      </c>
      <c r="S31">
        <v>21</v>
      </c>
      <c r="T31">
        <v>21</v>
      </c>
      <c r="U31">
        <v>27</v>
      </c>
      <c r="V31">
        <v>11</v>
      </c>
      <c r="W31">
        <v>17</v>
      </c>
      <c r="X31">
        <v>0</v>
      </c>
      <c r="Y31">
        <v>150</v>
      </c>
      <c r="Z31">
        <v>143</v>
      </c>
      <c r="AA31">
        <v>117</v>
      </c>
      <c r="AB31">
        <v>120</v>
      </c>
      <c r="AC31">
        <v>106</v>
      </c>
      <c r="AD31">
        <v>0</v>
      </c>
      <c r="AE31">
        <v>0</v>
      </c>
    </row>
    <row r="32" spans="1:31" x14ac:dyDescent="0.2">
      <c r="A32">
        <v>272</v>
      </c>
      <c r="B32">
        <v>285</v>
      </c>
      <c r="C32">
        <v>244</v>
      </c>
      <c r="D32">
        <v>222</v>
      </c>
      <c r="E32">
        <v>215</v>
      </c>
      <c r="F32">
        <v>0</v>
      </c>
      <c r="G32">
        <v>61</v>
      </c>
      <c r="H32">
        <v>62</v>
      </c>
      <c r="I32">
        <v>45</v>
      </c>
      <c r="J32">
        <v>56</v>
      </c>
      <c r="K32">
        <v>49</v>
      </c>
      <c r="L32">
        <v>0</v>
      </c>
      <c r="M32">
        <v>60</v>
      </c>
      <c r="N32">
        <v>66</v>
      </c>
      <c r="O32">
        <v>62</v>
      </c>
      <c r="P32">
        <v>59</v>
      </c>
      <c r="Q32">
        <v>53</v>
      </c>
      <c r="R32">
        <v>0</v>
      </c>
      <c r="S32">
        <v>20</v>
      </c>
      <c r="T32">
        <v>21</v>
      </c>
      <c r="U32">
        <v>26</v>
      </c>
      <c r="V32">
        <v>9</v>
      </c>
      <c r="W32">
        <v>12</v>
      </c>
      <c r="X32">
        <v>0</v>
      </c>
      <c r="Y32">
        <v>131</v>
      </c>
      <c r="Z32">
        <v>136</v>
      </c>
      <c r="AA32">
        <v>111</v>
      </c>
      <c r="AB32">
        <v>98</v>
      </c>
      <c r="AC32">
        <v>101</v>
      </c>
      <c r="AD32">
        <v>0</v>
      </c>
      <c r="AE32">
        <v>0</v>
      </c>
    </row>
    <row r="33" spans="1:31" x14ac:dyDescent="0.2">
      <c r="A33">
        <v>286</v>
      </c>
      <c r="B33">
        <v>302</v>
      </c>
      <c r="C33">
        <v>251</v>
      </c>
      <c r="D33">
        <v>238</v>
      </c>
      <c r="E33">
        <v>228</v>
      </c>
      <c r="F33">
        <v>0</v>
      </c>
      <c r="G33">
        <v>78</v>
      </c>
      <c r="H33">
        <v>76</v>
      </c>
      <c r="I33">
        <v>54</v>
      </c>
      <c r="J33">
        <v>68</v>
      </c>
      <c r="K33">
        <v>59</v>
      </c>
      <c r="L33">
        <v>0</v>
      </c>
      <c r="M33">
        <v>76</v>
      </c>
      <c r="N33">
        <v>81</v>
      </c>
      <c r="O33">
        <v>81</v>
      </c>
      <c r="P33">
        <v>68</v>
      </c>
      <c r="Q33">
        <v>75</v>
      </c>
      <c r="R33">
        <v>0</v>
      </c>
      <c r="S33">
        <v>20</v>
      </c>
      <c r="T33">
        <v>26</v>
      </c>
      <c r="U33">
        <v>22</v>
      </c>
      <c r="V33">
        <v>12</v>
      </c>
      <c r="W33">
        <v>16</v>
      </c>
      <c r="X33">
        <v>0</v>
      </c>
      <c r="Y33">
        <v>112</v>
      </c>
      <c r="Z33">
        <v>119</v>
      </c>
      <c r="AA33">
        <v>94</v>
      </c>
      <c r="AB33">
        <v>90</v>
      </c>
      <c r="AC33">
        <v>78</v>
      </c>
      <c r="AD33">
        <v>0</v>
      </c>
      <c r="AE33">
        <v>0</v>
      </c>
    </row>
    <row r="34" spans="1:31" x14ac:dyDescent="0.2">
      <c r="A34">
        <v>304</v>
      </c>
      <c r="B34">
        <v>311</v>
      </c>
      <c r="C34">
        <v>261</v>
      </c>
      <c r="D34">
        <v>257</v>
      </c>
      <c r="E34">
        <v>243</v>
      </c>
      <c r="F34">
        <v>0</v>
      </c>
      <c r="G34">
        <v>107</v>
      </c>
      <c r="H34">
        <v>100</v>
      </c>
      <c r="I34">
        <v>69</v>
      </c>
      <c r="J34">
        <v>88</v>
      </c>
      <c r="K34">
        <v>85</v>
      </c>
      <c r="L34">
        <v>0</v>
      </c>
      <c r="M34">
        <v>92</v>
      </c>
      <c r="N34">
        <v>92</v>
      </c>
      <c r="O34">
        <v>99</v>
      </c>
      <c r="P34">
        <v>75</v>
      </c>
      <c r="Q34">
        <v>90</v>
      </c>
      <c r="R34">
        <v>0</v>
      </c>
      <c r="S34">
        <v>26</v>
      </c>
      <c r="T34">
        <v>28</v>
      </c>
      <c r="U34">
        <v>22</v>
      </c>
      <c r="V34">
        <v>22</v>
      </c>
      <c r="W34">
        <v>19</v>
      </c>
      <c r="X34">
        <v>0</v>
      </c>
      <c r="Y34">
        <v>79</v>
      </c>
      <c r="Z34">
        <v>91</v>
      </c>
      <c r="AA34">
        <v>71</v>
      </c>
      <c r="AB34">
        <v>72</v>
      </c>
      <c r="AC34">
        <v>49</v>
      </c>
      <c r="AD34">
        <v>0</v>
      </c>
      <c r="AE34">
        <v>0</v>
      </c>
    </row>
    <row r="35" spans="1:31" x14ac:dyDescent="0.2">
      <c r="A35">
        <v>314</v>
      </c>
      <c r="B35">
        <v>321</v>
      </c>
      <c r="C35">
        <v>269</v>
      </c>
      <c r="D35">
        <v>264</v>
      </c>
      <c r="E35">
        <v>250</v>
      </c>
      <c r="F35">
        <v>0</v>
      </c>
      <c r="G35">
        <v>124</v>
      </c>
      <c r="H35">
        <v>127</v>
      </c>
      <c r="I35">
        <v>89</v>
      </c>
      <c r="J35">
        <v>106</v>
      </c>
      <c r="K35">
        <v>100</v>
      </c>
      <c r="L35">
        <v>0</v>
      </c>
      <c r="M35">
        <v>106</v>
      </c>
      <c r="N35">
        <v>114</v>
      </c>
      <c r="O35">
        <v>103</v>
      </c>
      <c r="P35">
        <v>93</v>
      </c>
      <c r="Q35">
        <v>99</v>
      </c>
      <c r="R35">
        <v>0</v>
      </c>
      <c r="S35">
        <v>29</v>
      </c>
      <c r="T35">
        <v>30</v>
      </c>
      <c r="U35">
        <v>24</v>
      </c>
      <c r="V35">
        <v>24</v>
      </c>
      <c r="W35">
        <v>17</v>
      </c>
      <c r="X35">
        <v>0</v>
      </c>
      <c r="Y35">
        <v>55</v>
      </c>
      <c r="Z35">
        <v>50</v>
      </c>
      <c r="AA35">
        <v>53</v>
      </c>
      <c r="AB35">
        <v>41</v>
      </c>
      <c r="AC35">
        <v>34</v>
      </c>
      <c r="AD35">
        <v>0</v>
      </c>
      <c r="AE35">
        <v>0</v>
      </c>
    </row>
    <row r="36" spans="1:31" x14ac:dyDescent="0.2">
      <c r="A36">
        <v>327</v>
      </c>
      <c r="B36">
        <v>325</v>
      </c>
      <c r="C36">
        <v>279</v>
      </c>
      <c r="D36">
        <v>265</v>
      </c>
      <c r="E36">
        <v>264</v>
      </c>
      <c r="F36">
        <v>0</v>
      </c>
      <c r="G36">
        <v>152</v>
      </c>
      <c r="H36">
        <v>151</v>
      </c>
      <c r="I36">
        <v>103</v>
      </c>
      <c r="J36">
        <v>121</v>
      </c>
      <c r="K36">
        <v>113</v>
      </c>
      <c r="L36">
        <v>0</v>
      </c>
      <c r="M36">
        <v>129</v>
      </c>
      <c r="N36">
        <v>134</v>
      </c>
      <c r="O36">
        <v>133</v>
      </c>
      <c r="P36">
        <v>109</v>
      </c>
      <c r="Q36">
        <v>128</v>
      </c>
      <c r="R36">
        <v>0</v>
      </c>
      <c r="S36">
        <v>35</v>
      </c>
      <c r="T36">
        <v>26</v>
      </c>
      <c r="U36">
        <v>31</v>
      </c>
      <c r="V36">
        <v>29</v>
      </c>
      <c r="W36">
        <v>17</v>
      </c>
      <c r="X36">
        <v>0</v>
      </c>
      <c r="Y36">
        <v>11</v>
      </c>
      <c r="Z36">
        <v>14</v>
      </c>
      <c r="AA36">
        <v>12</v>
      </c>
      <c r="AB36">
        <v>6</v>
      </c>
      <c r="AC36">
        <v>6</v>
      </c>
      <c r="AD36">
        <v>0</v>
      </c>
      <c r="AE36">
        <v>0</v>
      </c>
    </row>
    <row r="37" spans="1:31" x14ac:dyDescent="0.2">
      <c r="A37">
        <v>131</v>
      </c>
      <c r="B37">
        <v>145</v>
      </c>
      <c r="C37">
        <v>137</v>
      </c>
      <c r="D37">
        <v>119</v>
      </c>
      <c r="E37">
        <v>118</v>
      </c>
      <c r="F37">
        <v>113</v>
      </c>
      <c r="G37">
        <v>3</v>
      </c>
      <c r="H37">
        <v>7</v>
      </c>
      <c r="I37">
        <v>4</v>
      </c>
      <c r="J37" t="s">
        <v>535</v>
      </c>
      <c r="K37" t="s">
        <v>535</v>
      </c>
      <c r="L37" t="s">
        <v>535</v>
      </c>
      <c r="M37" t="s">
        <v>535</v>
      </c>
      <c r="N37" t="s">
        <v>535</v>
      </c>
      <c r="O37" t="s">
        <v>535</v>
      </c>
      <c r="P37">
        <v>3</v>
      </c>
      <c r="Q37" t="s">
        <v>535</v>
      </c>
      <c r="R37" t="s">
        <v>535</v>
      </c>
      <c r="S37">
        <v>9</v>
      </c>
      <c r="T37">
        <v>14</v>
      </c>
      <c r="U37">
        <v>13</v>
      </c>
      <c r="V37">
        <v>12</v>
      </c>
      <c r="W37">
        <v>15</v>
      </c>
      <c r="X37">
        <v>9</v>
      </c>
      <c r="Y37">
        <v>118</v>
      </c>
      <c r="Z37">
        <v>123</v>
      </c>
      <c r="AA37">
        <v>118</v>
      </c>
      <c r="AB37">
        <v>102</v>
      </c>
      <c r="AC37">
        <v>101</v>
      </c>
      <c r="AD37">
        <v>101</v>
      </c>
      <c r="AE37" t="s">
        <v>540</v>
      </c>
    </row>
    <row r="38" spans="1:31" x14ac:dyDescent="0.2">
      <c r="A38">
        <v>172</v>
      </c>
      <c r="B38">
        <v>170</v>
      </c>
      <c r="C38">
        <v>172</v>
      </c>
      <c r="D38">
        <v>161</v>
      </c>
      <c r="E38">
        <v>155</v>
      </c>
      <c r="F38">
        <v>150</v>
      </c>
      <c r="G38">
        <v>11</v>
      </c>
      <c r="H38">
        <v>11</v>
      </c>
      <c r="I38">
        <v>7</v>
      </c>
      <c r="J38">
        <v>5</v>
      </c>
      <c r="K38" t="s">
        <v>535</v>
      </c>
      <c r="L38">
        <v>5</v>
      </c>
      <c r="M38">
        <v>10</v>
      </c>
      <c r="N38">
        <v>9</v>
      </c>
      <c r="O38">
        <v>13</v>
      </c>
      <c r="P38">
        <v>12</v>
      </c>
      <c r="Q38">
        <v>4</v>
      </c>
      <c r="R38">
        <v>7</v>
      </c>
      <c r="S38">
        <v>7</v>
      </c>
      <c r="T38">
        <v>13</v>
      </c>
      <c r="U38">
        <v>16</v>
      </c>
      <c r="V38">
        <v>11</v>
      </c>
      <c r="W38">
        <v>17</v>
      </c>
      <c r="X38">
        <v>15</v>
      </c>
      <c r="Y38">
        <v>144</v>
      </c>
      <c r="Z38">
        <v>137</v>
      </c>
      <c r="AA38">
        <v>136</v>
      </c>
      <c r="AB38">
        <v>133</v>
      </c>
      <c r="AC38">
        <v>132</v>
      </c>
      <c r="AD38">
        <v>123</v>
      </c>
      <c r="AE38" t="s">
        <v>540</v>
      </c>
    </row>
    <row r="39" spans="1:31" x14ac:dyDescent="0.2">
      <c r="A39">
        <v>225</v>
      </c>
      <c r="B39">
        <v>209</v>
      </c>
      <c r="C39">
        <v>200</v>
      </c>
      <c r="D39">
        <v>199</v>
      </c>
      <c r="E39">
        <v>191</v>
      </c>
      <c r="F39">
        <v>169</v>
      </c>
      <c r="G39">
        <v>20</v>
      </c>
      <c r="H39">
        <v>18</v>
      </c>
      <c r="I39">
        <v>17</v>
      </c>
      <c r="J39">
        <v>8</v>
      </c>
      <c r="K39">
        <v>6</v>
      </c>
      <c r="L39">
        <v>11</v>
      </c>
      <c r="M39">
        <v>16</v>
      </c>
      <c r="N39">
        <v>12</v>
      </c>
      <c r="O39">
        <v>16</v>
      </c>
      <c r="P39">
        <v>19</v>
      </c>
      <c r="Q39">
        <v>11</v>
      </c>
      <c r="R39">
        <v>11</v>
      </c>
      <c r="S39">
        <v>7</v>
      </c>
      <c r="T39">
        <v>13</v>
      </c>
      <c r="U39">
        <v>17</v>
      </c>
      <c r="V39">
        <v>12</v>
      </c>
      <c r="W39">
        <v>19</v>
      </c>
      <c r="X39">
        <v>17</v>
      </c>
      <c r="Y39">
        <v>182</v>
      </c>
      <c r="Z39">
        <v>166</v>
      </c>
      <c r="AA39">
        <v>150</v>
      </c>
      <c r="AB39">
        <v>160</v>
      </c>
      <c r="AC39">
        <v>155</v>
      </c>
      <c r="AD39">
        <v>130</v>
      </c>
      <c r="AE39" t="s">
        <v>540</v>
      </c>
    </row>
    <row r="40" spans="1:31" x14ac:dyDescent="0.2">
      <c r="A40">
        <v>268</v>
      </c>
      <c r="B40">
        <v>235</v>
      </c>
      <c r="C40">
        <v>235</v>
      </c>
      <c r="D40">
        <v>220</v>
      </c>
      <c r="E40">
        <v>212</v>
      </c>
      <c r="F40">
        <v>182</v>
      </c>
      <c r="G40">
        <v>28</v>
      </c>
      <c r="H40">
        <v>23</v>
      </c>
      <c r="I40">
        <v>27</v>
      </c>
      <c r="J40">
        <v>20</v>
      </c>
      <c r="K40">
        <v>16</v>
      </c>
      <c r="L40">
        <v>14</v>
      </c>
      <c r="M40">
        <v>21</v>
      </c>
      <c r="N40">
        <v>19</v>
      </c>
      <c r="O40">
        <v>26</v>
      </c>
      <c r="P40">
        <v>23</v>
      </c>
      <c r="Q40">
        <v>20</v>
      </c>
      <c r="R40">
        <v>16</v>
      </c>
      <c r="S40">
        <v>16</v>
      </c>
      <c r="T40">
        <v>13</v>
      </c>
      <c r="U40">
        <v>21</v>
      </c>
      <c r="V40">
        <v>15</v>
      </c>
      <c r="W40">
        <v>16</v>
      </c>
      <c r="X40">
        <v>15</v>
      </c>
      <c r="Y40">
        <v>203</v>
      </c>
      <c r="Z40">
        <v>180</v>
      </c>
      <c r="AA40">
        <v>161</v>
      </c>
      <c r="AB40">
        <v>162</v>
      </c>
      <c r="AC40">
        <v>160</v>
      </c>
      <c r="AD40">
        <v>137</v>
      </c>
      <c r="AE40" t="s">
        <v>540</v>
      </c>
    </row>
    <row r="41" spans="1:31" x14ac:dyDescent="0.2">
      <c r="A41">
        <v>304</v>
      </c>
      <c r="B41">
        <v>274</v>
      </c>
      <c r="C41">
        <v>255</v>
      </c>
      <c r="D41">
        <v>236</v>
      </c>
      <c r="E41">
        <v>238</v>
      </c>
      <c r="F41">
        <v>222</v>
      </c>
      <c r="G41">
        <v>40</v>
      </c>
      <c r="H41">
        <v>45</v>
      </c>
      <c r="I41">
        <v>33</v>
      </c>
      <c r="J41">
        <v>35</v>
      </c>
      <c r="K41">
        <v>27</v>
      </c>
      <c r="L41">
        <v>24</v>
      </c>
      <c r="M41">
        <v>30</v>
      </c>
      <c r="N41">
        <v>34</v>
      </c>
      <c r="O41">
        <v>34</v>
      </c>
      <c r="P41">
        <v>31</v>
      </c>
      <c r="Q41">
        <v>23</v>
      </c>
      <c r="R41">
        <v>24</v>
      </c>
      <c r="S41">
        <v>18</v>
      </c>
      <c r="T41">
        <v>13</v>
      </c>
      <c r="U41">
        <v>19</v>
      </c>
      <c r="V41">
        <v>16</v>
      </c>
      <c r="W41">
        <v>20</v>
      </c>
      <c r="X41">
        <v>20</v>
      </c>
      <c r="Y41">
        <v>216</v>
      </c>
      <c r="Z41">
        <v>182</v>
      </c>
      <c r="AA41">
        <v>169</v>
      </c>
      <c r="AB41">
        <v>154</v>
      </c>
      <c r="AC41">
        <v>168</v>
      </c>
      <c r="AD41">
        <v>154</v>
      </c>
      <c r="AE41" t="s">
        <v>540</v>
      </c>
    </row>
    <row r="42" spans="1:31" x14ac:dyDescent="0.2">
      <c r="A42">
        <v>328</v>
      </c>
      <c r="B42">
        <v>302</v>
      </c>
      <c r="C42">
        <v>278</v>
      </c>
      <c r="D42">
        <v>259</v>
      </c>
      <c r="E42">
        <v>263</v>
      </c>
      <c r="F42">
        <v>237</v>
      </c>
      <c r="G42">
        <v>58</v>
      </c>
      <c r="H42">
        <v>62</v>
      </c>
      <c r="I42">
        <v>47</v>
      </c>
      <c r="J42">
        <v>48</v>
      </c>
      <c r="K42">
        <v>36</v>
      </c>
      <c r="L42">
        <v>34</v>
      </c>
      <c r="M42">
        <v>41</v>
      </c>
      <c r="N42">
        <v>45</v>
      </c>
      <c r="O42">
        <v>40</v>
      </c>
      <c r="P42">
        <v>36</v>
      </c>
      <c r="Q42">
        <v>29</v>
      </c>
      <c r="R42">
        <v>36</v>
      </c>
      <c r="S42">
        <v>18</v>
      </c>
      <c r="T42">
        <v>16</v>
      </c>
      <c r="U42">
        <v>24</v>
      </c>
      <c r="V42">
        <v>17</v>
      </c>
      <c r="W42">
        <v>27</v>
      </c>
      <c r="X42">
        <v>25</v>
      </c>
      <c r="Y42">
        <v>211</v>
      </c>
      <c r="Z42">
        <v>179</v>
      </c>
      <c r="AA42">
        <v>167</v>
      </c>
      <c r="AB42">
        <v>158</v>
      </c>
      <c r="AC42">
        <v>171</v>
      </c>
      <c r="AD42">
        <v>142</v>
      </c>
      <c r="AE42" t="s">
        <v>540</v>
      </c>
    </row>
    <row r="43" spans="1:31" x14ac:dyDescent="0.2">
      <c r="A43">
        <v>348</v>
      </c>
      <c r="B43">
        <v>322</v>
      </c>
      <c r="C43">
        <v>292</v>
      </c>
      <c r="D43">
        <v>279</v>
      </c>
      <c r="E43">
        <v>291</v>
      </c>
      <c r="F43">
        <v>0</v>
      </c>
      <c r="G43">
        <v>82</v>
      </c>
      <c r="H43">
        <v>79</v>
      </c>
      <c r="I43">
        <v>60</v>
      </c>
      <c r="J43">
        <v>60</v>
      </c>
      <c r="K43">
        <v>52</v>
      </c>
      <c r="L43">
        <v>0</v>
      </c>
      <c r="M43">
        <v>65</v>
      </c>
      <c r="N43">
        <v>64</v>
      </c>
      <c r="O43">
        <v>53</v>
      </c>
      <c r="P43">
        <v>45</v>
      </c>
      <c r="Q43">
        <v>44</v>
      </c>
      <c r="R43">
        <v>0</v>
      </c>
      <c r="S43">
        <v>22</v>
      </c>
      <c r="T43">
        <v>17</v>
      </c>
      <c r="U43">
        <v>36</v>
      </c>
      <c r="V43">
        <v>28</v>
      </c>
      <c r="W43">
        <v>29</v>
      </c>
      <c r="X43">
        <v>0</v>
      </c>
      <c r="Y43">
        <v>179</v>
      </c>
      <c r="Z43">
        <v>162</v>
      </c>
      <c r="AA43">
        <v>143</v>
      </c>
      <c r="AB43">
        <v>146</v>
      </c>
      <c r="AC43">
        <v>166</v>
      </c>
      <c r="AD43">
        <v>0</v>
      </c>
      <c r="AE43">
        <v>0</v>
      </c>
    </row>
    <row r="44" spans="1:31" x14ac:dyDescent="0.2">
      <c r="A44">
        <v>365</v>
      </c>
      <c r="B44">
        <v>334</v>
      </c>
      <c r="C44">
        <v>306</v>
      </c>
      <c r="D44">
        <v>287</v>
      </c>
      <c r="E44">
        <v>310</v>
      </c>
      <c r="F44">
        <v>0</v>
      </c>
      <c r="G44">
        <v>113</v>
      </c>
      <c r="H44">
        <v>95</v>
      </c>
      <c r="I44">
        <v>73</v>
      </c>
      <c r="J44">
        <v>71</v>
      </c>
      <c r="K44">
        <v>72</v>
      </c>
      <c r="L44">
        <v>0</v>
      </c>
      <c r="M44">
        <v>80</v>
      </c>
      <c r="N44">
        <v>76</v>
      </c>
      <c r="O44">
        <v>71</v>
      </c>
      <c r="P44">
        <v>67</v>
      </c>
      <c r="Q44">
        <v>58</v>
      </c>
      <c r="R44">
        <v>0</v>
      </c>
      <c r="S44">
        <v>21</v>
      </c>
      <c r="T44">
        <v>16</v>
      </c>
      <c r="U44">
        <v>39</v>
      </c>
      <c r="V44">
        <v>26</v>
      </c>
      <c r="W44">
        <v>34</v>
      </c>
      <c r="X44">
        <v>0</v>
      </c>
      <c r="Y44">
        <v>151</v>
      </c>
      <c r="Z44">
        <v>147</v>
      </c>
      <c r="AA44">
        <v>123</v>
      </c>
      <c r="AB44">
        <v>123</v>
      </c>
      <c r="AC44">
        <v>146</v>
      </c>
      <c r="AD44">
        <v>0</v>
      </c>
      <c r="AE44">
        <v>0</v>
      </c>
    </row>
    <row r="45" spans="1:31" x14ac:dyDescent="0.2">
      <c r="A45">
        <v>375</v>
      </c>
      <c r="B45">
        <v>352</v>
      </c>
      <c r="C45">
        <v>322</v>
      </c>
      <c r="D45">
        <v>310</v>
      </c>
      <c r="E45">
        <v>329</v>
      </c>
      <c r="F45">
        <v>0</v>
      </c>
      <c r="G45">
        <v>133</v>
      </c>
      <c r="H45">
        <v>127</v>
      </c>
      <c r="I45">
        <v>92</v>
      </c>
      <c r="J45">
        <v>86</v>
      </c>
      <c r="K45">
        <v>102</v>
      </c>
      <c r="L45">
        <v>0</v>
      </c>
      <c r="M45">
        <v>103</v>
      </c>
      <c r="N45">
        <v>93</v>
      </c>
      <c r="O45">
        <v>95</v>
      </c>
      <c r="P45">
        <v>84</v>
      </c>
      <c r="Q45">
        <v>75</v>
      </c>
      <c r="R45">
        <v>0</v>
      </c>
      <c r="S45">
        <v>20</v>
      </c>
      <c r="T45">
        <v>14</v>
      </c>
      <c r="U45">
        <v>39</v>
      </c>
      <c r="V45">
        <v>40</v>
      </c>
      <c r="W45">
        <v>33</v>
      </c>
      <c r="X45">
        <v>0</v>
      </c>
      <c r="Y45">
        <v>119</v>
      </c>
      <c r="Z45">
        <v>118</v>
      </c>
      <c r="AA45">
        <v>96</v>
      </c>
      <c r="AB45">
        <v>100</v>
      </c>
      <c r="AC45">
        <v>119</v>
      </c>
      <c r="AD45">
        <v>0</v>
      </c>
      <c r="AE45">
        <v>0</v>
      </c>
    </row>
    <row r="46" spans="1:31" x14ac:dyDescent="0.2">
      <c r="A46">
        <v>390</v>
      </c>
      <c r="B46">
        <v>365</v>
      </c>
      <c r="C46">
        <v>348</v>
      </c>
      <c r="D46">
        <v>321</v>
      </c>
      <c r="E46">
        <v>343</v>
      </c>
      <c r="F46">
        <v>0</v>
      </c>
      <c r="G46">
        <v>162</v>
      </c>
      <c r="H46">
        <v>142</v>
      </c>
      <c r="I46">
        <v>110</v>
      </c>
      <c r="J46">
        <v>105</v>
      </c>
      <c r="K46">
        <v>125</v>
      </c>
      <c r="L46">
        <v>0</v>
      </c>
      <c r="M46">
        <v>124</v>
      </c>
      <c r="N46">
        <v>122</v>
      </c>
      <c r="O46">
        <v>116</v>
      </c>
      <c r="P46">
        <v>106</v>
      </c>
      <c r="Q46">
        <v>108</v>
      </c>
      <c r="R46">
        <v>0</v>
      </c>
      <c r="S46">
        <v>25</v>
      </c>
      <c r="T46">
        <v>19</v>
      </c>
      <c r="U46">
        <v>41</v>
      </c>
      <c r="V46">
        <v>42</v>
      </c>
      <c r="W46">
        <v>36</v>
      </c>
      <c r="X46">
        <v>0</v>
      </c>
      <c r="Y46">
        <v>79</v>
      </c>
      <c r="Z46">
        <v>82</v>
      </c>
      <c r="AA46">
        <v>81</v>
      </c>
      <c r="AB46">
        <v>68</v>
      </c>
      <c r="AC46">
        <v>74</v>
      </c>
      <c r="AD46">
        <v>0</v>
      </c>
      <c r="AE46">
        <v>0</v>
      </c>
    </row>
    <row r="47" spans="1:31" x14ac:dyDescent="0.2">
      <c r="A47">
        <v>400</v>
      </c>
      <c r="B47">
        <v>377</v>
      </c>
      <c r="C47">
        <v>367</v>
      </c>
      <c r="D47">
        <v>327</v>
      </c>
      <c r="E47">
        <v>367</v>
      </c>
      <c r="F47">
        <v>0</v>
      </c>
      <c r="G47">
        <v>194</v>
      </c>
      <c r="H47">
        <v>174</v>
      </c>
      <c r="I47">
        <v>135</v>
      </c>
      <c r="J47">
        <v>118</v>
      </c>
      <c r="K47">
        <v>152</v>
      </c>
      <c r="L47">
        <v>0</v>
      </c>
      <c r="M47">
        <v>140</v>
      </c>
      <c r="N47">
        <v>139</v>
      </c>
      <c r="O47">
        <v>128</v>
      </c>
      <c r="P47">
        <v>119</v>
      </c>
      <c r="Q47">
        <v>119</v>
      </c>
      <c r="R47">
        <v>0</v>
      </c>
      <c r="S47">
        <v>24</v>
      </c>
      <c r="T47">
        <v>19</v>
      </c>
      <c r="U47">
        <v>45</v>
      </c>
      <c r="V47">
        <v>46</v>
      </c>
      <c r="W47">
        <v>45</v>
      </c>
      <c r="X47">
        <v>0</v>
      </c>
      <c r="Y47">
        <v>42</v>
      </c>
      <c r="Z47">
        <v>45</v>
      </c>
      <c r="AA47">
        <v>59</v>
      </c>
      <c r="AB47">
        <v>44</v>
      </c>
      <c r="AC47">
        <v>51</v>
      </c>
      <c r="AD47">
        <v>0</v>
      </c>
      <c r="AE47">
        <v>0</v>
      </c>
    </row>
    <row r="48" spans="1:31" x14ac:dyDescent="0.2">
      <c r="A48">
        <v>407</v>
      </c>
      <c r="B48">
        <v>393</v>
      </c>
      <c r="C48">
        <v>376</v>
      </c>
      <c r="D48">
        <v>334</v>
      </c>
      <c r="E48">
        <v>386</v>
      </c>
      <c r="F48">
        <v>0</v>
      </c>
      <c r="G48">
        <v>214</v>
      </c>
      <c r="H48">
        <v>189</v>
      </c>
      <c r="I48">
        <v>158</v>
      </c>
      <c r="J48">
        <v>145</v>
      </c>
      <c r="K48">
        <v>181</v>
      </c>
      <c r="L48">
        <v>0</v>
      </c>
      <c r="M48">
        <v>158</v>
      </c>
      <c r="N48">
        <v>165</v>
      </c>
      <c r="O48">
        <v>154</v>
      </c>
      <c r="P48">
        <v>128</v>
      </c>
      <c r="Q48">
        <v>147</v>
      </c>
      <c r="R48">
        <v>0</v>
      </c>
      <c r="S48">
        <v>26</v>
      </c>
      <c r="T48">
        <v>29</v>
      </c>
      <c r="U48">
        <v>49</v>
      </c>
      <c r="V48">
        <v>47</v>
      </c>
      <c r="W48">
        <v>46</v>
      </c>
      <c r="X48">
        <v>0</v>
      </c>
      <c r="Y48">
        <v>9</v>
      </c>
      <c r="Z48">
        <v>10</v>
      </c>
      <c r="AA48">
        <v>15</v>
      </c>
      <c r="AB48">
        <v>14</v>
      </c>
      <c r="AC48">
        <v>12</v>
      </c>
      <c r="AD48">
        <v>0</v>
      </c>
      <c r="AE48">
        <v>0</v>
      </c>
    </row>
    <row r="49" spans="1:31" x14ac:dyDescent="0.2">
      <c r="A49">
        <v>859</v>
      </c>
      <c r="B49">
        <v>1035</v>
      </c>
      <c r="C49">
        <v>796</v>
      </c>
      <c r="D49">
        <v>833</v>
      </c>
      <c r="E49">
        <v>631</v>
      </c>
      <c r="F49">
        <v>632</v>
      </c>
      <c r="G49">
        <v>13</v>
      </c>
      <c r="H49">
        <v>9</v>
      </c>
      <c r="I49">
        <v>19</v>
      </c>
      <c r="J49">
        <v>24</v>
      </c>
      <c r="K49">
        <v>14</v>
      </c>
      <c r="L49">
        <v>13</v>
      </c>
      <c r="M49">
        <v>11</v>
      </c>
      <c r="N49">
        <v>44</v>
      </c>
      <c r="O49">
        <v>29</v>
      </c>
      <c r="P49">
        <v>14</v>
      </c>
      <c r="Q49">
        <v>12</v>
      </c>
      <c r="R49">
        <v>17</v>
      </c>
      <c r="S49">
        <v>41</v>
      </c>
      <c r="T49">
        <v>108</v>
      </c>
      <c r="U49">
        <v>71</v>
      </c>
      <c r="V49">
        <v>70</v>
      </c>
      <c r="W49">
        <v>57</v>
      </c>
      <c r="X49">
        <v>45</v>
      </c>
      <c r="Y49">
        <v>794</v>
      </c>
      <c r="Z49">
        <v>874</v>
      </c>
      <c r="AA49">
        <v>677</v>
      </c>
      <c r="AB49">
        <v>725</v>
      </c>
      <c r="AC49">
        <v>548</v>
      </c>
      <c r="AD49">
        <v>557</v>
      </c>
      <c r="AE49" t="s">
        <v>541</v>
      </c>
    </row>
    <row r="50" spans="1:31" x14ac:dyDescent="0.2">
      <c r="A50">
        <v>1207</v>
      </c>
      <c r="B50">
        <v>1252</v>
      </c>
      <c r="C50">
        <v>969</v>
      </c>
      <c r="D50">
        <v>1065</v>
      </c>
      <c r="E50">
        <v>896</v>
      </c>
      <c r="F50">
        <v>882</v>
      </c>
      <c r="G50">
        <v>37</v>
      </c>
      <c r="H50">
        <v>40</v>
      </c>
      <c r="I50">
        <v>44</v>
      </c>
      <c r="J50">
        <v>55</v>
      </c>
      <c r="K50">
        <v>32</v>
      </c>
      <c r="L50">
        <v>35</v>
      </c>
      <c r="M50">
        <v>59</v>
      </c>
      <c r="N50">
        <v>89</v>
      </c>
      <c r="O50">
        <v>52</v>
      </c>
      <c r="P50">
        <v>68</v>
      </c>
      <c r="Q50">
        <v>47</v>
      </c>
      <c r="R50">
        <v>54</v>
      </c>
      <c r="S50">
        <v>65</v>
      </c>
      <c r="T50">
        <v>100</v>
      </c>
      <c r="U50">
        <v>98</v>
      </c>
      <c r="V50">
        <v>92</v>
      </c>
      <c r="W50">
        <v>81</v>
      </c>
      <c r="X50">
        <v>71</v>
      </c>
      <c r="Y50">
        <v>1046</v>
      </c>
      <c r="Z50">
        <v>1023</v>
      </c>
      <c r="AA50">
        <v>775</v>
      </c>
      <c r="AB50">
        <v>850</v>
      </c>
      <c r="AC50">
        <v>736</v>
      </c>
      <c r="AD50">
        <v>722</v>
      </c>
      <c r="AE50" t="s">
        <v>541</v>
      </c>
    </row>
    <row r="51" spans="1:31" x14ac:dyDescent="0.2">
      <c r="A51">
        <v>1454</v>
      </c>
      <c r="B51">
        <v>1489</v>
      </c>
      <c r="C51">
        <v>1230</v>
      </c>
      <c r="D51">
        <v>1283</v>
      </c>
      <c r="E51">
        <v>1099</v>
      </c>
      <c r="F51">
        <v>1079</v>
      </c>
      <c r="G51">
        <v>78</v>
      </c>
      <c r="H51">
        <v>83</v>
      </c>
      <c r="I51">
        <v>69</v>
      </c>
      <c r="J51">
        <v>97</v>
      </c>
      <c r="K51">
        <v>60</v>
      </c>
      <c r="L51">
        <v>69</v>
      </c>
      <c r="M51">
        <v>85</v>
      </c>
      <c r="N51">
        <v>135</v>
      </c>
      <c r="O51">
        <v>86</v>
      </c>
      <c r="P51">
        <v>101</v>
      </c>
      <c r="Q51">
        <v>90</v>
      </c>
      <c r="R51">
        <v>89</v>
      </c>
      <c r="S51">
        <v>76</v>
      </c>
      <c r="T51">
        <v>104</v>
      </c>
      <c r="U51">
        <v>113</v>
      </c>
      <c r="V51">
        <v>95</v>
      </c>
      <c r="W51">
        <v>95</v>
      </c>
      <c r="X51">
        <v>91</v>
      </c>
      <c r="Y51">
        <v>1215</v>
      </c>
      <c r="Z51">
        <v>1167</v>
      </c>
      <c r="AA51">
        <v>962</v>
      </c>
      <c r="AB51">
        <v>990</v>
      </c>
      <c r="AC51">
        <v>854</v>
      </c>
      <c r="AD51">
        <v>830</v>
      </c>
      <c r="AE51" t="s">
        <v>541</v>
      </c>
    </row>
    <row r="52" spans="1:31" x14ac:dyDescent="0.2">
      <c r="A52">
        <v>1642</v>
      </c>
      <c r="B52">
        <v>1590</v>
      </c>
      <c r="C52">
        <v>1360</v>
      </c>
      <c r="D52">
        <v>1382</v>
      </c>
      <c r="E52">
        <v>1213</v>
      </c>
      <c r="F52">
        <v>1178</v>
      </c>
      <c r="G52">
        <v>117</v>
      </c>
      <c r="H52">
        <v>106</v>
      </c>
      <c r="I52">
        <v>118</v>
      </c>
      <c r="J52">
        <v>126</v>
      </c>
      <c r="K52">
        <v>90</v>
      </c>
      <c r="L52">
        <v>103</v>
      </c>
      <c r="M52">
        <v>125</v>
      </c>
      <c r="N52">
        <v>157</v>
      </c>
      <c r="O52">
        <v>114</v>
      </c>
      <c r="P52">
        <v>134</v>
      </c>
      <c r="Q52">
        <v>125</v>
      </c>
      <c r="R52">
        <v>118</v>
      </c>
      <c r="S52">
        <v>92</v>
      </c>
      <c r="T52">
        <v>112</v>
      </c>
      <c r="U52">
        <v>125</v>
      </c>
      <c r="V52">
        <v>93</v>
      </c>
      <c r="W52">
        <v>106</v>
      </c>
      <c r="X52">
        <v>102</v>
      </c>
      <c r="Y52">
        <v>1308</v>
      </c>
      <c r="Z52">
        <v>1215</v>
      </c>
      <c r="AA52">
        <v>1003</v>
      </c>
      <c r="AB52">
        <v>1029</v>
      </c>
      <c r="AC52">
        <v>892</v>
      </c>
      <c r="AD52">
        <v>855</v>
      </c>
      <c r="AE52" t="s">
        <v>541</v>
      </c>
    </row>
    <row r="53" spans="1:31" x14ac:dyDescent="0.2">
      <c r="A53">
        <v>1810</v>
      </c>
      <c r="B53">
        <v>1780</v>
      </c>
      <c r="C53">
        <v>1523</v>
      </c>
      <c r="D53">
        <v>1520</v>
      </c>
      <c r="E53">
        <v>1368</v>
      </c>
      <c r="F53">
        <v>1308</v>
      </c>
      <c r="G53">
        <v>186</v>
      </c>
      <c r="H53">
        <v>190</v>
      </c>
      <c r="I53">
        <v>177</v>
      </c>
      <c r="J53">
        <v>192</v>
      </c>
      <c r="K53">
        <v>140</v>
      </c>
      <c r="L53">
        <v>156</v>
      </c>
      <c r="M53">
        <v>186</v>
      </c>
      <c r="N53">
        <v>230</v>
      </c>
      <c r="O53">
        <v>158</v>
      </c>
      <c r="P53">
        <v>181</v>
      </c>
      <c r="Q53">
        <v>155</v>
      </c>
      <c r="R53">
        <v>168</v>
      </c>
      <c r="S53">
        <v>112</v>
      </c>
      <c r="T53">
        <v>127</v>
      </c>
      <c r="U53">
        <v>129</v>
      </c>
      <c r="V53">
        <v>103</v>
      </c>
      <c r="W53">
        <v>122</v>
      </c>
      <c r="X53">
        <v>108</v>
      </c>
      <c r="Y53">
        <v>1326</v>
      </c>
      <c r="Z53">
        <v>1233</v>
      </c>
      <c r="AA53">
        <v>1059</v>
      </c>
      <c r="AB53">
        <v>1044</v>
      </c>
      <c r="AC53">
        <v>951</v>
      </c>
      <c r="AD53">
        <v>876</v>
      </c>
      <c r="AE53" t="s">
        <v>541</v>
      </c>
    </row>
    <row r="54" spans="1:31" x14ac:dyDescent="0.2">
      <c r="A54">
        <v>1997</v>
      </c>
      <c r="B54">
        <v>1875</v>
      </c>
      <c r="C54">
        <v>1655</v>
      </c>
      <c r="D54">
        <v>1627</v>
      </c>
      <c r="E54">
        <v>1504</v>
      </c>
      <c r="F54">
        <v>1427</v>
      </c>
      <c r="G54">
        <v>298</v>
      </c>
      <c r="H54">
        <v>271</v>
      </c>
      <c r="I54">
        <v>255</v>
      </c>
      <c r="J54">
        <v>261</v>
      </c>
      <c r="K54">
        <v>219</v>
      </c>
      <c r="L54">
        <v>232</v>
      </c>
      <c r="M54">
        <v>249</v>
      </c>
      <c r="N54">
        <v>306</v>
      </c>
      <c r="O54">
        <v>209</v>
      </c>
      <c r="P54">
        <v>243</v>
      </c>
      <c r="Q54">
        <v>223</v>
      </c>
      <c r="R54">
        <v>220</v>
      </c>
      <c r="S54">
        <v>124</v>
      </c>
      <c r="T54">
        <v>135</v>
      </c>
      <c r="U54">
        <v>141</v>
      </c>
      <c r="V54">
        <v>102</v>
      </c>
      <c r="W54">
        <v>130</v>
      </c>
      <c r="X54">
        <v>119</v>
      </c>
      <c r="Y54">
        <v>1326</v>
      </c>
      <c r="Z54">
        <v>1163</v>
      </c>
      <c r="AA54">
        <v>1050</v>
      </c>
      <c r="AB54">
        <v>1021</v>
      </c>
      <c r="AC54">
        <v>932</v>
      </c>
      <c r="AD54">
        <v>856</v>
      </c>
      <c r="AE54" t="s">
        <v>541</v>
      </c>
    </row>
    <row r="55" spans="1:31" x14ac:dyDescent="0.2">
      <c r="A55">
        <v>2098</v>
      </c>
      <c r="B55">
        <v>1990</v>
      </c>
      <c r="C55">
        <v>1740</v>
      </c>
      <c r="D55">
        <v>1712</v>
      </c>
      <c r="E55">
        <v>1654</v>
      </c>
      <c r="F55">
        <v>0</v>
      </c>
      <c r="G55">
        <v>420</v>
      </c>
      <c r="H55">
        <v>380</v>
      </c>
      <c r="I55">
        <v>341</v>
      </c>
      <c r="J55">
        <v>322</v>
      </c>
      <c r="K55">
        <v>326</v>
      </c>
      <c r="L55">
        <v>0</v>
      </c>
      <c r="M55">
        <v>362</v>
      </c>
      <c r="N55">
        <v>419</v>
      </c>
      <c r="O55">
        <v>302</v>
      </c>
      <c r="P55">
        <v>318</v>
      </c>
      <c r="Q55">
        <v>287</v>
      </c>
      <c r="R55">
        <v>0</v>
      </c>
      <c r="S55">
        <v>163</v>
      </c>
      <c r="T55">
        <v>166</v>
      </c>
      <c r="U55">
        <v>173</v>
      </c>
      <c r="V55">
        <v>115</v>
      </c>
      <c r="W55">
        <v>156</v>
      </c>
      <c r="X55">
        <v>0</v>
      </c>
      <c r="Y55">
        <v>1153</v>
      </c>
      <c r="Z55">
        <v>1025</v>
      </c>
      <c r="AA55">
        <v>924</v>
      </c>
      <c r="AB55">
        <v>957</v>
      </c>
      <c r="AC55">
        <v>885</v>
      </c>
      <c r="AD55">
        <v>0</v>
      </c>
      <c r="AE55">
        <v>0</v>
      </c>
    </row>
    <row r="56" spans="1:31" x14ac:dyDescent="0.2">
      <c r="A56">
        <v>2222</v>
      </c>
      <c r="B56">
        <v>2048</v>
      </c>
      <c r="C56">
        <v>1793</v>
      </c>
      <c r="D56">
        <v>1798</v>
      </c>
      <c r="E56">
        <v>1754</v>
      </c>
      <c r="F56">
        <v>0</v>
      </c>
      <c r="G56">
        <v>569</v>
      </c>
      <c r="H56">
        <v>480</v>
      </c>
      <c r="I56">
        <v>430</v>
      </c>
      <c r="J56">
        <v>435</v>
      </c>
      <c r="K56">
        <v>433</v>
      </c>
      <c r="L56">
        <v>0</v>
      </c>
      <c r="M56">
        <v>484</v>
      </c>
      <c r="N56">
        <v>510</v>
      </c>
      <c r="O56">
        <v>376</v>
      </c>
      <c r="P56">
        <v>398</v>
      </c>
      <c r="Q56">
        <v>335</v>
      </c>
      <c r="R56">
        <v>0</v>
      </c>
      <c r="S56">
        <v>169</v>
      </c>
      <c r="T56">
        <v>166</v>
      </c>
      <c r="U56">
        <v>173</v>
      </c>
      <c r="V56">
        <v>132</v>
      </c>
      <c r="W56">
        <v>173</v>
      </c>
      <c r="X56">
        <v>0</v>
      </c>
      <c r="Y56">
        <v>1000</v>
      </c>
      <c r="Z56">
        <v>892</v>
      </c>
      <c r="AA56">
        <v>814</v>
      </c>
      <c r="AB56">
        <v>833</v>
      </c>
      <c r="AC56">
        <v>813</v>
      </c>
      <c r="AD56">
        <v>0</v>
      </c>
      <c r="AE56">
        <v>0</v>
      </c>
    </row>
    <row r="57" spans="1:31" x14ac:dyDescent="0.2">
      <c r="A57">
        <v>2325</v>
      </c>
      <c r="B57">
        <v>2135</v>
      </c>
      <c r="C57">
        <v>1866</v>
      </c>
      <c r="D57">
        <v>1869</v>
      </c>
      <c r="E57">
        <v>1829</v>
      </c>
      <c r="F57">
        <v>0</v>
      </c>
      <c r="G57">
        <v>722</v>
      </c>
      <c r="H57">
        <v>610</v>
      </c>
      <c r="I57">
        <v>540</v>
      </c>
      <c r="J57">
        <v>526</v>
      </c>
      <c r="K57">
        <v>537</v>
      </c>
      <c r="L57">
        <v>0</v>
      </c>
      <c r="M57">
        <v>614</v>
      </c>
      <c r="N57">
        <v>604</v>
      </c>
      <c r="O57">
        <v>512</v>
      </c>
      <c r="P57">
        <v>495</v>
      </c>
      <c r="Q57">
        <v>420</v>
      </c>
      <c r="R57">
        <v>0</v>
      </c>
      <c r="S57">
        <v>156</v>
      </c>
      <c r="T57">
        <v>177</v>
      </c>
      <c r="U57">
        <v>158</v>
      </c>
      <c r="V57">
        <v>134</v>
      </c>
      <c r="W57">
        <v>162</v>
      </c>
      <c r="X57">
        <v>0</v>
      </c>
      <c r="Y57">
        <v>833</v>
      </c>
      <c r="Z57">
        <v>744</v>
      </c>
      <c r="AA57">
        <v>656</v>
      </c>
      <c r="AB57">
        <v>714</v>
      </c>
      <c r="AC57">
        <v>710</v>
      </c>
      <c r="AD57">
        <v>0</v>
      </c>
      <c r="AE57">
        <v>0</v>
      </c>
    </row>
    <row r="58" spans="1:31" x14ac:dyDescent="0.2">
      <c r="A58">
        <v>2428</v>
      </c>
      <c r="B58">
        <v>2193</v>
      </c>
      <c r="C58">
        <v>1964</v>
      </c>
      <c r="D58">
        <v>1963</v>
      </c>
      <c r="E58">
        <v>1900</v>
      </c>
      <c r="F58">
        <v>0</v>
      </c>
      <c r="G58">
        <v>877</v>
      </c>
      <c r="H58">
        <v>739</v>
      </c>
      <c r="I58">
        <v>672</v>
      </c>
      <c r="J58">
        <v>674</v>
      </c>
      <c r="K58">
        <v>687</v>
      </c>
      <c r="L58">
        <v>0</v>
      </c>
      <c r="M58">
        <v>748</v>
      </c>
      <c r="N58">
        <v>750</v>
      </c>
      <c r="O58">
        <v>635</v>
      </c>
      <c r="P58">
        <v>606</v>
      </c>
      <c r="Q58">
        <v>553</v>
      </c>
      <c r="R58">
        <v>0</v>
      </c>
      <c r="S58">
        <v>174</v>
      </c>
      <c r="T58">
        <v>172</v>
      </c>
      <c r="U58">
        <v>158</v>
      </c>
      <c r="V58">
        <v>168</v>
      </c>
      <c r="W58">
        <v>194</v>
      </c>
      <c r="X58">
        <v>0</v>
      </c>
      <c r="Y58">
        <v>629</v>
      </c>
      <c r="Z58">
        <v>532</v>
      </c>
      <c r="AA58">
        <v>499</v>
      </c>
      <c r="AB58">
        <v>515</v>
      </c>
      <c r="AC58">
        <v>466</v>
      </c>
      <c r="AD58">
        <v>0</v>
      </c>
      <c r="AE58">
        <v>0</v>
      </c>
    </row>
    <row r="59" spans="1:31" x14ac:dyDescent="0.2">
      <c r="A59">
        <v>2497</v>
      </c>
      <c r="B59">
        <v>2269</v>
      </c>
      <c r="C59">
        <v>2034</v>
      </c>
      <c r="D59">
        <v>2010</v>
      </c>
      <c r="E59">
        <v>1956</v>
      </c>
      <c r="F59">
        <v>0</v>
      </c>
      <c r="G59">
        <v>1042</v>
      </c>
      <c r="H59">
        <v>894</v>
      </c>
      <c r="I59">
        <v>804</v>
      </c>
      <c r="J59">
        <v>773</v>
      </c>
      <c r="K59">
        <v>829</v>
      </c>
      <c r="L59">
        <v>0</v>
      </c>
      <c r="M59">
        <v>926</v>
      </c>
      <c r="N59">
        <v>896</v>
      </c>
      <c r="O59">
        <v>722</v>
      </c>
      <c r="P59">
        <v>701</v>
      </c>
      <c r="Q59">
        <v>645</v>
      </c>
      <c r="R59">
        <v>0</v>
      </c>
      <c r="S59">
        <v>201</v>
      </c>
      <c r="T59">
        <v>201</v>
      </c>
      <c r="U59">
        <v>177</v>
      </c>
      <c r="V59">
        <v>201</v>
      </c>
      <c r="W59">
        <v>187</v>
      </c>
      <c r="X59">
        <v>0</v>
      </c>
      <c r="Y59">
        <v>328</v>
      </c>
      <c r="Z59">
        <v>278</v>
      </c>
      <c r="AA59">
        <v>331</v>
      </c>
      <c r="AB59">
        <v>335</v>
      </c>
      <c r="AC59">
        <v>295</v>
      </c>
      <c r="AD59">
        <v>0</v>
      </c>
      <c r="AE59">
        <v>0</v>
      </c>
    </row>
    <row r="60" spans="1:31" x14ac:dyDescent="0.2">
      <c r="A60">
        <v>2553</v>
      </c>
      <c r="B60">
        <v>2348</v>
      </c>
      <c r="C60">
        <v>2106</v>
      </c>
      <c r="D60">
        <v>2083</v>
      </c>
      <c r="E60">
        <v>2037</v>
      </c>
      <c r="F60">
        <v>0</v>
      </c>
      <c r="G60">
        <v>1198</v>
      </c>
      <c r="H60">
        <v>1047</v>
      </c>
      <c r="I60">
        <v>927</v>
      </c>
      <c r="J60">
        <v>892</v>
      </c>
      <c r="K60">
        <v>933</v>
      </c>
      <c r="L60">
        <v>0</v>
      </c>
      <c r="M60">
        <v>1075</v>
      </c>
      <c r="N60">
        <v>1008</v>
      </c>
      <c r="O60">
        <v>876</v>
      </c>
      <c r="P60">
        <v>904</v>
      </c>
      <c r="Q60">
        <v>839</v>
      </c>
      <c r="R60">
        <v>0</v>
      </c>
      <c r="S60">
        <v>222</v>
      </c>
      <c r="T60">
        <v>219</v>
      </c>
      <c r="U60">
        <v>221</v>
      </c>
      <c r="V60">
        <v>211</v>
      </c>
      <c r="W60">
        <v>207</v>
      </c>
      <c r="X60">
        <v>0</v>
      </c>
      <c r="Y60">
        <v>58</v>
      </c>
      <c r="Z60">
        <v>74</v>
      </c>
      <c r="AA60">
        <v>82</v>
      </c>
      <c r="AB60">
        <v>76</v>
      </c>
      <c r="AC60">
        <v>58</v>
      </c>
      <c r="AD60">
        <v>0</v>
      </c>
      <c r="AE60">
        <v>0</v>
      </c>
    </row>
  </sheetData>
  <pageMargins left="0.7" right="0.7" top="0.78740157499999996" bottom="0.78740157499999996"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244D8D-DF27-4064-8573-061C0F888E76}">
  <sheetPr codeName="Tabelle55"/>
  <dimension ref="A1:U28"/>
  <sheetViews>
    <sheetView showGridLines="0" zoomScaleNormal="100" zoomScaleSheetLayoutView="85" workbookViewId="0"/>
  </sheetViews>
  <sheetFormatPr baseColWidth="10" defaultRowHeight="14.25" x14ac:dyDescent="0.2"/>
  <cols>
    <col min="1" max="1" width="10.875" style="456" customWidth="1"/>
    <col min="2" max="7" width="10.625" style="456" customWidth="1"/>
    <col min="8" max="16384" width="11" style="456"/>
  </cols>
  <sheetData>
    <row r="1" spans="1:21" ht="35.25" customHeight="1" x14ac:dyDescent="0.2">
      <c r="A1" s="309"/>
      <c r="B1" s="294"/>
      <c r="C1" s="294"/>
      <c r="D1" s="302"/>
      <c r="E1" s="294"/>
      <c r="F1" s="294"/>
      <c r="G1" s="133" t="s">
        <v>68</v>
      </c>
      <c r="H1" s="130"/>
      <c r="I1" s="130"/>
      <c r="J1" s="130"/>
      <c r="K1" s="130"/>
    </row>
    <row r="2" spans="1:21" ht="10.9" customHeight="1" x14ac:dyDescent="0.2">
      <c r="A2" s="319"/>
      <c r="B2" s="319"/>
      <c r="C2" s="319"/>
      <c r="D2" s="319"/>
      <c r="E2" s="319"/>
      <c r="F2" s="319"/>
      <c r="G2" s="319"/>
    </row>
    <row r="3" spans="1:21" ht="19.899999999999999" customHeight="1" x14ac:dyDescent="0.2">
      <c r="A3" s="320" t="s">
        <v>276</v>
      </c>
      <c r="B3" s="320"/>
      <c r="C3" s="320"/>
      <c r="D3" s="320"/>
      <c r="E3" s="320"/>
      <c r="F3" s="320"/>
      <c r="G3" s="320"/>
      <c r="H3" s="31"/>
      <c r="I3" s="32"/>
    </row>
    <row r="4" spans="1:21" ht="10.9" customHeight="1" x14ac:dyDescent="0.2">
      <c r="A4" s="321" t="str">
        <f>INDEX('Steuerung Klapplisten'!A80:A84,'Steuerung Klapplisten'!A79)</f>
        <v>AA Bonn</v>
      </c>
      <c r="B4" s="319"/>
      <c r="C4" s="319"/>
      <c r="D4" s="319"/>
      <c r="E4" s="319"/>
      <c r="F4" s="319"/>
      <c r="G4" s="319"/>
    </row>
    <row r="5" spans="1:21" ht="10.9" customHeight="1" x14ac:dyDescent="0.2">
      <c r="A5" s="322" t="s">
        <v>239</v>
      </c>
      <c r="B5" s="319"/>
      <c r="C5" s="319"/>
      <c r="D5" s="319"/>
      <c r="E5" s="319"/>
      <c r="F5" s="319"/>
      <c r="G5" s="297"/>
    </row>
    <row r="6" spans="1:21" ht="10.9" customHeight="1" x14ac:dyDescent="0.2">
      <c r="A6" s="319"/>
      <c r="B6" s="319"/>
      <c r="C6" s="319"/>
      <c r="D6" s="319"/>
      <c r="E6" s="319"/>
      <c r="F6" s="319"/>
      <c r="G6" s="319"/>
    </row>
    <row r="7" spans="1:21" ht="15" customHeight="1" x14ac:dyDescent="0.2">
      <c r="A7" s="692" t="s">
        <v>240</v>
      </c>
      <c r="B7" s="695" t="s">
        <v>356</v>
      </c>
      <c r="C7" s="696"/>
      <c r="D7" s="696"/>
      <c r="E7" s="696"/>
      <c r="F7" s="696"/>
      <c r="G7" s="697"/>
    </row>
    <row r="8" spans="1:21" ht="15" customHeight="1" x14ac:dyDescent="0.2">
      <c r="A8" s="693"/>
      <c r="B8" s="519" t="s">
        <v>581</v>
      </c>
      <c r="C8" s="519" t="s">
        <v>582</v>
      </c>
      <c r="D8" s="519" t="s">
        <v>583</v>
      </c>
      <c r="E8" s="519" t="s">
        <v>578</v>
      </c>
      <c r="F8" s="519" t="s">
        <v>579</v>
      </c>
      <c r="G8" s="519" t="s">
        <v>580</v>
      </c>
    </row>
    <row r="9" spans="1:21" s="111" customFormat="1" ht="10.9" customHeight="1" x14ac:dyDescent="0.2">
      <c r="A9" s="694"/>
      <c r="B9" s="348">
        <v>1</v>
      </c>
      <c r="C9" s="206">
        <v>2</v>
      </c>
      <c r="D9" s="206">
        <v>3</v>
      </c>
      <c r="E9" s="206">
        <v>4</v>
      </c>
      <c r="F9" s="206">
        <v>5</v>
      </c>
      <c r="G9" s="349">
        <v>6</v>
      </c>
    </row>
    <row r="10" spans="1:21" ht="15" customHeight="1" x14ac:dyDescent="0.2">
      <c r="A10" s="220" t="s">
        <v>241</v>
      </c>
      <c r="B10" s="350">
        <f ca="1">OFFSET(IF('Steuerung Klapplisten'!$A$56=1,roh_8_2!A1,IF('Steuerung Klapplisten'!$A$56=2,roh_8_2!G1,roh_8_2!M1)),'Steuerung Klapplisten'!$A$79*'Steuerung Klapplisten'!$D$53-'Steuerung Klapplisten'!$D$53,0)</f>
        <v>2007</v>
      </c>
      <c r="C10" s="350">
        <f ca="1">OFFSET(IF('Steuerung Klapplisten'!$A$56=1,roh_8_2!B1,IF('Steuerung Klapplisten'!$A$56=2,roh_8_2!H1,roh_8_2!N1)),'Steuerung Klapplisten'!$A$79*'Steuerung Klapplisten'!$D$53-'Steuerung Klapplisten'!$D$53,0)</f>
        <v>1830</v>
      </c>
      <c r="D10" s="350">
        <f ca="1">OFFSET(IF('Steuerung Klapplisten'!$A$56=1,roh_8_2!C1,IF('Steuerung Klapplisten'!$A$56=2,roh_8_2!I1,roh_8_2!O1)),'Steuerung Klapplisten'!$A$79*'Steuerung Klapplisten'!$D$53-'Steuerung Klapplisten'!$D$53,0)</f>
        <v>1666</v>
      </c>
      <c r="E10" s="350">
        <f ca="1">OFFSET(IF('Steuerung Klapplisten'!$A$56=1,roh_8_2!D1,IF('Steuerung Klapplisten'!$A$56=2,roh_8_2!J1,roh_8_2!P1)),'Steuerung Klapplisten'!$A$79*'Steuerung Klapplisten'!$D$53-'Steuerung Klapplisten'!$D$53,0)</f>
        <v>1908</v>
      </c>
      <c r="F10" s="350">
        <f ca="1">OFFSET(IF('Steuerung Klapplisten'!$A$56=1,roh_8_2!E1,IF('Steuerung Klapplisten'!$A$56=2,roh_8_2!K1,roh_8_2!Q1)),'Steuerung Klapplisten'!$A$79*'Steuerung Klapplisten'!$D$53-'Steuerung Klapplisten'!$D$53,0)</f>
        <v>1515</v>
      </c>
      <c r="G10" s="350">
        <f ca="1">OFFSET(IF('Steuerung Klapplisten'!$A$56=1,roh_8_2!F1,IF('Steuerung Klapplisten'!$A$56=2,roh_8_2!L1,roh_8_2!R1)),'Steuerung Klapplisten'!$A$79*'Steuerung Klapplisten'!$D$53-'Steuerung Klapplisten'!$D$53,0)</f>
        <v>1510</v>
      </c>
    </row>
    <row r="11" spans="1:21" ht="15" customHeight="1" x14ac:dyDescent="0.2">
      <c r="A11" s="221" t="s">
        <v>242</v>
      </c>
      <c r="B11" s="351">
        <f ca="1">OFFSET(IF('Steuerung Klapplisten'!$A$56=1,roh_8_2!A2,IF('Steuerung Klapplisten'!$A$56=2,roh_8_2!G2,roh_8_2!M2)),'Steuerung Klapplisten'!$A$79*'Steuerung Klapplisten'!$D$53-'Steuerung Klapplisten'!$D$53,0)</f>
        <v>2753</v>
      </c>
      <c r="C11" s="351">
        <f ca="1">OFFSET(IF('Steuerung Klapplisten'!$A$56=1,roh_8_2!B2,IF('Steuerung Klapplisten'!$A$56=2,roh_8_2!H2,roh_8_2!N2)),'Steuerung Klapplisten'!$A$79*'Steuerung Klapplisten'!$D$53-'Steuerung Klapplisten'!$D$53,0)</f>
        <v>2438</v>
      </c>
      <c r="D11" s="351">
        <f ca="1">OFFSET(IF('Steuerung Klapplisten'!$A$56=1,roh_8_2!C2,IF('Steuerung Klapplisten'!$A$56=2,roh_8_2!I2,roh_8_2!O2)),'Steuerung Klapplisten'!$A$79*'Steuerung Klapplisten'!$D$53-'Steuerung Klapplisten'!$D$53,0)</f>
        <v>2534</v>
      </c>
      <c r="E11" s="351">
        <f ca="1">OFFSET(IF('Steuerung Klapplisten'!$A$56=1,roh_8_2!D2,IF('Steuerung Klapplisten'!$A$56=2,roh_8_2!J2,roh_8_2!P2)),'Steuerung Klapplisten'!$A$79*'Steuerung Klapplisten'!$D$53-'Steuerung Klapplisten'!$D$53,0)</f>
        <v>2200</v>
      </c>
      <c r="F11" s="351">
        <f ca="1">OFFSET(IF('Steuerung Klapplisten'!$A$56=1,roh_8_2!E2,IF('Steuerung Klapplisten'!$A$56=2,roh_8_2!K2,roh_8_2!Q2)),'Steuerung Klapplisten'!$A$79*'Steuerung Klapplisten'!$D$53-'Steuerung Klapplisten'!$D$53,0)</f>
        <v>2029</v>
      </c>
      <c r="G11" s="351">
        <f ca="1">OFFSET(IF('Steuerung Klapplisten'!$A$56=1,roh_8_2!F2,IF('Steuerung Klapplisten'!$A$56=2,roh_8_2!L2,roh_8_2!R2)),'Steuerung Klapplisten'!$A$79*'Steuerung Klapplisten'!$D$53-'Steuerung Klapplisten'!$D$53,0)</f>
        <v>1877</v>
      </c>
      <c r="I11" s="148"/>
      <c r="J11" s="148"/>
      <c r="K11" s="148"/>
      <c r="L11" s="148"/>
      <c r="M11" s="148"/>
      <c r="N11" s="148"/>
      <c r="O11" s="148"/>
      <c r="P11" s="148"/>
      <c r="Q11" s="148"/>
      <c r="R11" s="148"/>
      <c r="S11" s="148"/>
      <c r="T11" s="148"/>
    </row>
    <row r="12" spans="1:21" ht="15" customHeight="1" x14ac:dyDescent="0.2">
      <c r="A12" s="221" t="s">
        <v>243</v>
      </c>
      <c r="B12" s="351">
        <f ca="1">OFFSET(IF('Steuerung Klapplisten'!$A$56=1,roh_8_2!A3,IF('Steuerung Klapplisten'!$A$56=2,roh_8_2!G3,roh_8_2!M3)),'Steuerung Klapplisten'!$A$79*'Steuerung Klapplisten'!$D$53-'Steuerung Klapplisten'!$D$53,0)</f>
        <v>3378</v>
      </c>
      <c r="C12" s="351">
        <f ca="1">OFFSET(IF('Steuerung Klapplisten'!$A$56=1,roh_8_2!B3,IF('Steuerung Klapplisten'!$A$56=2,roh_8_2!H3,roh_8_2!N3)),'Steuerung Klapplisten'!$A$79*'Steuerung Klapplisten'!$D$53-'Steuerung Klapplisten'!$D$53,0)</f>
        <v>2979</v>
      </c>
      <c r="D12" s="351">
        <f ca="1">OFFSET(IF('Steuerung Klapplisten'!$A$56=1,roh_8_2!C3,IF('Steuerung Klapplisten'!$A$56=2,roh_8_2!I3,roh_8_2!O3)),'Steuerung Klapplisten'!$A$79*'Steuerung Klapplisten'!$D$53-'Steuerung Klapplisten'!$D$53,0)</f>
        <v>2995</v>
      </c>
      <c r="E12" s="351">
        <f ca="1">OFFSET(IF('Steuerung Klapplisten'!$A$56=1,roh_8_2!D3,IF('Steuerung Klapplisten'!$A$56=2,roh_8_2!J3,roh_8_2!P3)),'Steuerung Klapplisten'!$A$79*'Steuerung Klapplisten'!$D$53-'Steuerung Klapplisten'!$D$53,0)</f>
        <v>2735</v>
      </c>
      <c r="F12" s="351">
        <f ca="1">OFFSET(IF('Steuerung Klapplisten'!$A$56=1,roh_8_2!E3,IF('Steuerung Klapplisten'!$A$56=2,roh_8_2!K3,roh_8_2!Q3)),'Steuerung Klapplisten'!$A$79*'Steuerung Klapplisten'!$D$53-'Steuerung Klapplisten'!$D$53,0)</f>
        <v>2539</v>
      </c>
      <c r="G12" s="351">
        <f ca="1">OFFSET(IF('Steuerung Klapplisten'!$A$56=1,roh_8_2!F3,IF('Steuerung Klapplisten'!$A$56=2,roh_8_2!L3,roh_8_2!R3)),'Steuerung Klapplisten'!$A$79*'Steuerung Klapplisten'!$D$53-'Steuerung Klapplisten'!$D$53,0)</f>
        <v>2302</v>
      </c>
      <c r="I12" s="143"/>
      <c r="J12" s="142"/>
      <c r="K12" s="142"/>
      <c r="L12" s="142"/>
      <c r="M12" s="142"/>
      <c r="N12" s="142"/>
      <c r="O12" s="142"/>
      <c r="P12" s="142"/>
      <c r="Q12" s="142"/>
      <c r="R12" s="142"/>
      <c r="S12" s="142"/>
      <c r="T12" s="142"/>
      <c r="U12" s="143"/>
    </row>
    <row r="13" spans="1:21" ht="15" customHeight="1" x14ac:dyDescent="0.2">
      <c r="A13" s="221" t="s">
        <v>244</v>
      </c>
      <c r="B13" s="351">
        <f ca="1">OFFSET(IF('Steuerung Klapplisten'!$A$56=1,roh_8_2!A4,IF('Steuerung Klapplisten'!$A$56=2,roh_8_2!G4,roh_8_2!M4)),'Steuerung Klapplisten'!$A$79*'Steuerung Klapplisten'!$D$53-'Steuerung Klapplisten'!$D$53,0)</f>
        <v>3800</v>
      </c>
      <c r="C13" s="351">
        <f ca="1">OFFSET(IF('Steuerung Klapplisten'!$A$56=1,roh_8_2!B4,IF('Steuerung Klapplisten'!$A$56=2,roh_8_2!H4,roh_8_2!N4)),'Steuerung Klapplisten'!$A$79*'Steuerung Klapplisten'!$D$53-'Steuerung Klapplisten'!$D$53,0)</f>
        <v>3258</v>
      </c>
      <c r="D13" s="351">
        <f ca="1">OFFSET(IF('Steuerung Klapplisten'!$A$56=1,roh_8_2!C4,IF('Steuerung Klapplisten'!$A$56=2,roh_8_2!I4,roh_8_2!O4)),'Steuerung Klapplisten'!$A$79*'Steuerung Klapplisten'!$D$53-'Steuerung Klapplisten'!$D$53,0)</f>
        <v>3251</v>
      </c>
      <c r="E13" s="351">
        <f ca="1">OFFSET(IF('Steuerung Klapplisten'!$A$56=1,roh_8_2!D4,IF('Steuerung Klapplisten'!$A$56=2,roh_8_2!J4,roh_8_2!P4)),'Steuerung Klapplisten'!$A$79*'Steuerung Klapplisten'!$D$53-'Steuerung Klapplisten'!$D$53,0)</f>
        <v>3005</v>
      </c>
      <c r="F13" s="351">
        <f ca="1">OFFSET(IF('Steuerung Klapplisten'!$A$56=1,roh_8_2!E4,IF('Steuerung Klapplisten'!$A$56=2,roh_8_2!K4,roh_8_2!Q4)),'Steuerung Klapplisten'!$A$79*'Steuerung Klapplisten'!$D$53-'Steuerung Klapplisten'!$D$53,0)</f>
        <v>2838</v>
      </c>
      <c r="G13" s="351">
        <f ca="1">OFFSET(IF('Steuerung Klapplisten'!$A$56=1,roh_8_2!F4,IF('Steuerung Klapplisten'!$A$56=2,roh_8_2!L4,roh_8_2!R4)),'Steuerung Klapplisten'!$A$79*'Steuerung Klapplisten'!$D$53-'Steuerung Klapplisten'!$D$53,0)</f>
        <v>2677</v>
      </c>
      <c r="I13" s="113"/>
      <c r="J13" s="117"/>
      <c r="K13" s="117"/>
      <c r="L13" s="117"/>
      <c r="M13" s="117"/>
      <c r="N13" s="117"/>
      <c r="O13" s="117"/>
      <c r="P13" s="117"/>
      <c r="Q13" s="117"/>
      <c r="R13" s="117"/>
      <c r="S13" s="117"/>
      <c r="T13" s="117"/>
      <c r="U13" s="143"/>
    </row>
    <row r="14" spans="1:21" ht="15" customHeight="1" x14ac:dyDescent="0.2">
      <c r="A14" s="221" t="s">
        <v>245</v>
      </c>
      <c r="B14" s="351">
        <f ca="1">OFFSET(IF('Steuerung Klapplisten'!$A$56=1,roh_8_2!A5,IF('Steuerung Klapplisten'!$A$56=2,roh_8_2!G5,roh_8_2!M5)),'Steuerung Klapplisten'!$A$79*'Steuerung Klapplisten'!$D$53-'Steuerung Klapplisten'!$D$53,0)</f>
        <v>4166</v>
      </c>
      <c r="C14" s="351">
        <f ca="1">OFFSET(IF('Steuerung Klapplisten'!$A$56=1,roh_8_2!B5,IF('Steuerung Klapplisten'!$A$56=2,roh_8_2!H5,roh_8_2!N5)),'Steuerung Klapplisten'!$A$79*'Steuerung Klapplisten'!$D$53-'Steuerung Klapplisten'!$D$53,0)</f>
        <v>3808</v>
      </c>
      <c r="D14" s="351">
        <f ca="1">OFFSET(IF('Steuerung Klapplisten'!$A$56=1,roh_8_2!C5,IF('Steuerung Klapplisten'!$A$56=2,roh_8_2!I5,roh_8_2!O5)),'Steuerung Klapplisten'!$A$79*'Steuerung Klapplisten'!$D$53-'Steuerung Klapplisten'!$D$53,0)</f>
        <v>3722</v>
      </c>
      <c r="E14" s="351">
        <f ca="1">OFFSET(IF('Steuerung Klapplisten'!$A$56=1,roh_8_2!D5,IF('Steuerung Klapplisten'!$A$56=2,roh_8_2!J5,roh_8_2!P5)),'Steuerung Klapplisten'!$A$79*'Steuerung Klapplisten'!$D$53-'Steuerung Klapplisten'!$D$53,0)</f>
        <v>3313</v>
      </c>
      <c r="F14" s="351">
        <f ca="1">OFFSET(IF('Steuerung Klapplisten'!$A$56=1,roh_8_2!E5,IF('Steuerung Klapplisten'!$A$56=2,roh_8_2!K5,roh_8_2!Q5)),'Steuerung Klapplisten'!$A$79*'Steuerung Klapplisten'!$D$53-'Steuerung Klapplisten'!$D$53,0)</f>
        <v>3222</v>
      </c>
      <c r="G14" s="351">
        <f ca="1">OFFSET(IF('Steuerung Klapplisten'!$A$56=1,roh_8_2!F5,IF('Steuerung Klapplisten'!$A$56=2,roh_8_2!L5,roh_8_2!R5)),'Steuerung Klapplisten'!$A$79*'Steuerung Klapplisten'!$D$53-'Steuerung Klapplisten'!$D$53,0)</f>
        <v>2938</v>
      </c>
      <c r="I14" s="143"/>
      <c r="J14" s="143"/>
      <c r="K14" s="143"/>
      <c r="L14" s="143"/>
      <c r="M14" s="143"/>
      <c r="N14" s="143"/>
      <c r="O14" s="143"/>
      <c r="P14" s="143"/>
      <c r="Q14" s="143"/>
      <c r="R14" s="143"/>
      <c r="S14" s="143"/>
      <c r="T14" s="143"/>
      <c r="U14" s="143"/>
    </row>
    <row r="15" spans="1:21" ht="15" customHeight="1" x14ac:dyDescent="0.2">
      <c r="A15" s="221" t="s">
        <v>246</v>
      </c>
      <c r="B15" s="351">
        <f ca="1">OFFSET(IF('Steuerung Klapplisten'!$A$56=1,roh_8_2!A6,IF('Steuerung Klapplisten'!$A$56=2,roh_8_2!G6,roh_8_2!M6)),'Steuerung Klapplisten'!$A$79*'Steuerung Klapplisten'!$D$53-'Steuerung Klapplisten'!$D$53,0)</f>
        <v>4589</v>
      </c>
      <c r="C15" s="351">
        <f ca="1">OFFSET(IF('Steuerung Klapplisten'!$A$56=1,roh_8_2!B6,IF('Steuerung Klapplisten'!$A$56=2,roh_8_2!H6,roh_8_2!N6)),'Steuerung Klapplisten'!$A$79*'Steuerung Klapplisten'!$D$53-'Steuerung Klapplisten'!$D$53,0)</f>
        <v>4207</v>
      </c>
      <c r="D15" s="351">
        <f ca="1">OFFSET(IF('Steuerung Klapplisten'!$A$56=1,roh_8_2!C6,IF('Steuerung Klapplisten'!$A$56=2,roh_8_2!I6,roh_8_2!O6)),'Steuerung Klapplisten'!$A$79*'Steuerung Klapplisten'!$D$53-'Steuerung Klapplisten'!$D$53,0)</f>
        <v>4061</v>
      </c>
      <c r="E15" s="351">
        <f ca="1">OFFSET(IF('Steuerung Klapplisten'!$A$56=1,roh_8_2!D6,IF('Steuerung Klapplisten'!$A$56=2,roh_8_2!J6,roh_8_2!P6)),'Steuerung Klapplisten'!$A$79*'Steuerung Klapplisten'!$D$53-'Steuerung Klapplisten'!$D$53,0)</f>
        <v>3593</v>
      </c>
      <c r="F15" s="351">
        <f ca="1">OFFSET(IF('Steuerung Klapplisten'!$A$56=1,roh_8_2!E6,IF('Steuerung Klapplisten'!$A$56=2,roh_8_2!K6,roh_8_2!Q6)),'Steuerung Klapplisten'!$A$79*'Steuerung Klapplisten'!$D$53-'Steuerung Klapplisten'!$D$53,0)</f>
        <v>3467</v>
      </c>
      <c r="G15" s="351">
        <f ca="1">OFFSET(IF('Steuerung Klapplisten'!$A$56=1,roh_8_2!F6,IF('Steuerung Klapplisten'!$A$56=2,roh_8_2!L6,roh_8_2!R6)),'Steuerung Klapplisten'!$A$79*'Steuerung Klapplisten'!$D$53-'Steuerung Klapplisten'!$D$53,0)</f>
        <v>3128</v>
      </c>
    </row>
    <row r="16" spans="1:21" ht="15" customHeight="1" x14ac:dyDescent="0.2">
      <c r="A16" s="221" t="s">
        <v>247</v>
      </c>
      <c r="B16" s="351">
        <f ca="1">OFFSET(IF('Steuerung Klapplisten'!$A$56=1,roh_8_2!A7,IF('Steuerung Klapplisten'!$A$56=2,roh_8_2!G7,roh_8_2!M7)),'Steuerung Klapplisten'!$A$79*'Steuerung Klapplisten'!$D$53-'Steuerung Klapplisten'!$D$53,0)</f>
        <v>4819</v>
      </c>
      <c r="C16" s="351">
        <f ca="1">OFFSET(IF('Steuerung Klapplisten'!$A$56=1,roh_8_2!B7,IF('Steuerung Klapplisten'!$A$56=2,roh_8_2!H7,roh_8_2!N7)),'Steuerung Klapplisten'!$A$79*'Steuerung Klapplisten'!$D$53-'Steuerung Klapplisten'!$D$53,0)</f>
        <v>4435</v>
      </c>
      <c r="D16" s="351">
        <f ca="1">OFFSET(IF('Steuerung Klapplisten'!$A$56=1,roh_8_2!C7,IF('Steuerung Klapplisten'!$A$56=2,roh_8_2!I7,roh_8_2!O7)),'Steuerung Klapplisten'!$A$79*'Steuerung Klapplisten'!$D$53-'Steuerung Klapplisten'!$D$53,0)</f>
        <v>4122</v>
      </c>
      <c r="E16" s="351">
        <f ca="1">OFFSET(IF('Steuerung Klapplisten'!$A$56=1,roh_8_2!D7,IF('Steuerung Klapplisten'!$A$56=2,roh_8_2!J7,roh_8_2!P7)),'Steuerung Klapplisten'!$A$79*'Steuerung Klapplisten'!$D$53-'Steuerung Klapplisten'!$D$53,0)</f>
        <v>3851</v>
      </c>
      <c r="F16" s="351">
        <f ca="1">OFFSET(IF('Steuerung Klapplisten'!$A$56=1,roh_8_2!E7,IF('Steuerung Klapplisten'!$A$56=2,roh_8_2!K7,roh_8_2!Q7)),'Steuerung Klapplisten'!$A$79*'Steuerung Klapplisten'!$D$53-'Steuerung Klapplisten'!$D$53,0)</f>
        <v>3754</v>
      </c>
      <c r="G16" s="351">
        <f ca="1">OFFSET(IF('Steuerung Klapplisten'!$A$56=1,roh_8_2!F7,IF('Steuerung Klapplisten'!$A$56=2,roh_8_2!L7,roh_8_2!R7)),'Steuerung Klapplisten'!$A$79*'Steuerung Klapplisten'!$D$53-'Steuerung Klapplisten'!$D$53,0)</f>
        <v>0</v>
      </c>
    </row>
    <row r="17" spans="1:7" ht="15" customHeight="1" x14ac:dyDescent="0.2">
      <c r="A17" s="221" t="s">
        <v>248</v>
      </c>
      <c r="B17" s="351">
        <f ca="1">OFFSET(IF('Steuerung Klapplisten'!$A$56=1,roh_8_2!A8,IF('Steuerung Klapplisten'!$A$56=2,roh_8_2!G8,roh_8_2!M8)),'Steuerung Klapplisten'!$A$79*'Steuerung Klapplisten'!$D$53-'Steuerung Klapplisten'!$D$53,0)</f>
        <v>5055</v>
      </c>
      <c r="C17" s="351">
        <f ca="1">OFFSET(IF('Steuerung Klapplisten'!$A$56=1,roh_8_2!B8,IF('Steuerung Klapplisten'!$A$56=2,roh_8_2!H8,roh_8_2!N8)),'Steuerung Klapplisten'!$A$79*'Steuerung Klapplisten'!$D$53-'Steuerung Klapplisten'!$D$53,0)</f>
        <v>4693</v>
      </c>
      <c r="D17" s="351">
        <f ca="1">OFFSET(IF('Steuerung Klapplisten'!$A$56=1,roh_8_2!C8,IF('Steuerung Klapplisten'!$A$56=2,roh_8_2!I8,roh_8_2!O8)),'Steuerung Klapplisten'!$A$79*'Steuerung Klapplisten'!$D$53-'Steuerung Klapplisten'!$D$53,0)</f>
        <v>4250</v>
      </c>
      <c r="E17" s="351">
        <f ca="1">OFFSET(IF('Steuerung Klapplisten'!$A$56=1,roh_8_2!D8,IF('Steuerung Klapplisten'!$A$56=2,roh_8_2!J8,roh_8_2!P8)),'Steuerung Klapplisten'!$A$79*'Steuerung Klapplisten'!$D$53-'Steuerung Klapplisten'!$D$53,0)</f>
        <v>4089</v>
      </c>
      <c r="F17" s="351">
        <f ca="1">OFFSET(IF('Steuerung Klapplisten'!$A$56=1,roh_8_2!E8,IF('Steuerung Klapplisten'!$A$56=2,roh_8_2!K8,roh_8_2!Q8)),'Steuerung Klapplisten'!$A$79*'Steuerung Klapplisten'!$D$53-'Steuerung Klapplisten'!$D$53,0)</f>
        <v>3948</v>
      </c>
      <c r="G17" s="351">
        <f ca="1">OFFSET(IF('Steuerung Klapplisten'!$A$56=1,roh_8_2!F8,IF('Steuerung Klapplisten'!$A$56=2,roh_8_2!L8,roh_8_2!R8)),'Steuerung Klapplisten'!$A$79*'Steuerung Klapplisten'!$D$53-'Steuerung Klapplisten'!$D$53,0)</f>
        <v>0</v>
      </c>
    </row>
    <row r="18" spans="1:7" ht="15" customHeight="1" x14ac:dyDescent="0.2">
      <c r="A18" s="221" t="s">
        <v>249</v>
      </c>
      <c r="B18" s="351">
        <f ca="1">OFFSET(IF('Steuerung Klapplisten'!$A$56=1,roh_8_2!A9,IF('Steuerung Klapplisten'!$A$56=2,roh_8_2!G9,roh_8_2!M9)),'Steuerung Klapplisten'!$A$79*'Steuerung Klapplisten'!$D$53-'Steuerung Klapplisten'!$D$53,0)</f>
        <v>5227</v>
      </c>
      <c r="C18" s="351">
        <f ca="1">OFFSET(IF('Steuerung Klapplisten'!$A$56=1,roh_8_2!B9,IF('Steuerung Klapplisten'!$A$56=2,roh_8_2!H9,roh_8_2!N9)),'Steuerung Klapplisten'!$A$79*'Steuerung Klapplisten'!$D$53-'Steuerung Klapplisten'!$D$53,0)</f>
        <v>4899</v>
      </c>
      <c r="D18" s="351">
        <f ca="1">OFFSET(IF('Steuerung Klapplisten'!$A$56=1,roh_8_2!C9,IF('Steuerung Klapplisten'!$A$56=2,roh_8_2!I9,roh_8_2!O9)),'Steuerung Klapplisten'!$A$79*'Steuerung Klapplisten'!$D$53-'Steuerung Klapplisten'!$D$53,0)</f>
        <v>4435</v>
      </c>
      <c r="E18" s="351">
        <f ca="1">OFFSET(IF('Steuerung Klapplisten'!$A$56=1,roh_8_2!D9,IF('Steuerung Klapplisten'!$A$56=2,roh_8_2!J9,roh_8_2!P9)),'Steuerung Klapplisten'!$A$79*'Steuerung Klapplisten'!$D$53-'Steuerung Klapplisten'!$D$53,0)</f>
        <v>4298</v>
      </c>
      <c r="F18" s="351">
        <f ca="1">OFFSET(IF('Steuerung Klapplisten'!$A$56=1,roh_8_2!E9,IF('Steuerung Klapplisten'!$A$56=2,roh_8_2!K9,roh_8_2!Q9)),'Steuerung Klapplisten'!$A$79*'Steuerung Klapplisten'!$D$53-'Steuerung Klapplisten'!$D$53,0)</f>
        <v>4091</v>
      </c>
      <c r="G18" s="351">
        <f ca="1">OFFSET(IF('Steuerung Klapplisten'!$A$56=1,roh_8_2!F9,IF('Steuerung Klapplisten'!$A$56=2,roh_8_2!L9,roh_8_2!R9)),'Steuerung Klapplisten'!$A$79*'Steuerung Klapplisten'!$D$53-'Steuerung Klapplisten'!$D$53,0)</f>
        <v>0</v>
      </c>
    </row>
    <row r="19" spans="1:7" ht="15" customHeight="1" x14ac:dyDescent="0.2">
      <c r="A19" s="221" t="s">
        <v>250</v>
      </c>
      <c r="B19" s="351">
        <f ca="1">OFFSET(IF('Steuerung Klapplisten'!$A$56=1,roh_8_2!A10,IF('Steuerung Klapplisten'!$A$56=2,roh_8_2!G10,roh_8_2!M10)),'Steuerung Klapplisten'!$A$79*'Steuerung Klapplisten'!$D$53-'Steuerung Klapplisten'!$D$53,0)</f>
        <v>5440</v>
      </c>
      <c r="C19" s="351">
        <f ca="1">OFFSET(IF('Steuerung Klapplisten'!$A$56=1,roh_8_2!B10,IF('Steuerung Klapplisten'!$A$56=2,roh_8_2!H10,roh_8_2!N10)),'Steuerung Klapplisten'!$A$79*'Steuerung Klapplisten'!$D$53-'Steuerung Klapplisten'!$D$53,0)</f>
        <v>5072</v>
      </c>
      <c r="D19" s="351">
        <f ca="1">OFFSET(IF('Steuerung Klapplisten'!$A$56=1,roh_8_2!C10,IF('Steuerung Klapplisten'!$A$56=2,roh_8_2!I10,roh_8_2!O10)),'Steuerung Klapplisten'!$A$79*'Steuerung Klapplisten'!$D$53-'Steuerung Klapplisten'!$D$53,0)</f>
        <v>4602</v>
      </c>
      <c r="E19" s="351">
        <f ca="1">OFFSET(IF('Steuerung Klapplisten'!$A$56=1,roh_8_2!D10,IF('Steuerung Klapplisten'!$A$56=2,roh_8_2!J10,roh_8_2!P10)),'Steuerung Klapplisten'!$A$79*'Steuerung Klapplisten'!$D$53-'Steuerung Klapplisten'!$D$53,0)</f>
        <v>4500</v>
      </c>
      <c r="F19" s="351">
        <f ca="1">OFFSET(IF('Steuerung Klapplisten'!$A$56=1,roh_8_2!E10,IF('Steuerung Klapplisten'!$A$56=2,roh_8_2!K10,roh_8_2!Q10)),'Steuerung Klapplisten'!$A$79*'Steuerung Klapplisten'!$D$53-'Steuerung Klapplisten'!$D$53,0)</f>
        <v>4241</v>
      </c>
      <c r="G19" s="351">
        <f ca="1">OFFSET(IF('Steuerung Klapplisten'!$A$56=1,roh_8_2!F10,IF('Steuerung Klapplisten'!$A$56=2,roh_8_2!L10,roh_8_2!R10)),'Steuerung Klapplisten'!$A$79*'Steuerung Klapplisten'!$D$53-'Steuerung Klapplisten'!$D$53,0)</f>
        <v>0</v>
      </c>
    </row>
    <row r="20" spans="1:7" ht="15" customHeight="1" x14ac:dyDescent="0.2">
      <c r="A20" s="221" t="s">
        <v>251</v>
      </c>
      <c r="B20" s="351">
        <f ca="1">OFFSET(IF('Steuerung Klapplisten'!$A$56=1,roh_8_2!A11,IF('Steuerung Klapplisten'!$A$56=2,roh_8_2!G11,roh_8_2!M11)),'Steuerung Klapplisten'!$A$79*'Steuerung Klapplisten'!$D$53-'Steuerung Klapplisten'!$D$53,0)</f>
        <v>5551</v>
      </c>
      <c r="C20" s="351">
        <f ca="1">OFFSET(IF('Steuerung Klapplisten'!$A$56=1,roh_8_2!B11,IF('Steuerung Klapplisten'!$A$56=2,roh_8_2!H11,roh_8_2!N11)),'Steuerung Klapplisten'!$A$79*'Steuerung Klapplisten'!$D$53-'Steuerung Klapplisten'!$D$53,0)</f>
        <v>5237</v>
      </c>
      <c r="D20" s="351">
        <f ca="1">OFFSET(IF('Steuerung Klapplisten'!$A$56=1,roh_8_2!C11,IF('Steuerung Klapplisten'!$A$56=2,roh_8_2!I11,roh_8_2!O11)),'Steuerung Klapplisten'!$A$79*'Steuerung Klapplisten'!$D$53-'Steuerung Klapplisten'!$D$53,0)</f>
        <v>4724</v>
      </c>
      <c r="E20" s="351">
        <f ca="1">OFFSET(IF('Steuerung Klapplisten'!$A$56=1,roh_8_2!D11,IF('Steuerung Klapplisten'!$A$56=2,roh_8_2!J11,roh_8_2!P11)),'Steuerung Klapplisten'!$A$79*'Steuerung Klapplisten'!$D$53-'Steuerung Klapplisten'!$D$53,0)</f>
        <v>4667</v>
      </c>
      <c r="F20" s="351">
        <f ca="1">OFFSET(IF('Steuerung Klapplisten'!$A$56=1,roh_8_2!E11,IF('Steuerung Klapplisten'!$A$56=2,roh_8_2!K11,roh_8_2!Q11)),'Steuerung Klapplisten'!$A$79*'Steuerung Klapplisten'!$D$53-'Steuerung Klapplisten'!$D$53,0)</f>
        <v>4383</v>
      </c>
      <c r="G20" s="351">
        <f ca="1">OFFSET(IF('Steuerung Klapplisten'!$A$56=1,roh_8_2!F11,IF('Steuerung Klapplisten'!$A$56=2,roh_8_2!L11,roh_8_2!R11)),'Steuerung Klapplisten'!$A$79*'Steuerung Klapplisten'!$D$53-'Steuerung Klapplisten'!$D$53,0)</f>
        <v>0</v>
      </c>
    </row>
    <row r="21" spans="1:7" ht="15" customHeight="1" x14ac:dyDescent="0.2">
      <c r="A21" s="222" t="s">
        <v>252</v>
      </c>
      <c r="B21" s="352">
        <f ca="1">OFFSET(IF('Steuerung Klapplisten'!$A$56=1,roh_8_2!A12,IF('Steuerung Klapplisten'!$A$56=2,roh_8_2!G12,roh_8_2!M12)),'Steuerung Klapplisten'!$A$79*'Steuerung Klapplisten'!$D$53-'Steuerung Klapplisten'!$D$53,0)</f>
        <v>5836</v>
      </c>
      <c r="C21" s="352">
        <f ca="1">OFFSET(IF('Steuerung Klapplisten'!$A$56=1,roh_8_2!B12,IF('Steuerung Klapplisten'!$A$56=2,roh_8_2!H12,roh_8_2!N12)),'Steuerung Klapplisten'!$A$79*'Steuerung Klapplisten'!$D$53-'Steuerung Klapplisten'!$D$53,0)</f>
        <v>5499</v>
      </c>
      <c r="D21" s="352">
        <f ca="1">OFFSET(IF('Steuerung Klapplisten'!$A$56=1,roh_8_2!C12,IF('Steuerung Klapplisten'!$A$56=2,roh_8_2!I12,roh_8_2!O12)),'Steuerung Klapplisten'!$A$79*'Steuerung Klapplisten'!$D$53-'Steuerung Klapplisten'!$D$53,0)</f>
        <v>4971</v>
      </c>
      <c r="E21" s="352">
        <f ca="1">OFFSET(IF('Steuerung Klapplisten'!$A$56=1,roh_8_2!D12,IF('Steuerung Klapplisten'!$A$56=2,roh_8_2!J12,roh_8_2!P12)),'Steuerung Klapplisten'!$A$79*'Steuerung Klapplisten'!$D$53-'Steuerung Klapplisten'!$D$53,0)</f>
        <v>4826</v>
      </c>
      <c r="F21" s="352">
        <f ca="1">OFFSET(IF('Steuerung Klapplisten'!$A$56=1,roh_8_2!E12,IF('Steuerung Klapplisten'!$A$56=2,roh_8_2!K12,roh_8_2!Q12)),'Steuerung Klapplisten'!$A$79*'Steuerung Klapplisten'!$D$53-'Steuerung Klapplisten'!$D$53,0)</f>
        <v>4538</v>
      </c>
      <c r="G21" s="352">
        <f ca="1">OFFSET(IF('Steuerung Klapplisten'!$A$56=1,roh_8_2!F12,IF('Steuerung Klapplisten'!$A$56=2,roh_8_2!L12,roh_8_2!R12)),'Steuerung Klapplisten'!$A$79*'Steuerung Klapplisten'!$D$53-'Steuerung Klapplisten'!$D$53,0)</f>
        <v>0</v>
      </c>
    </row>
    <row r="22" spans="1:7" ht="10.9" customHeight="1" x14ac:dyDescent="0.2">
      <c r="F22" s="118"/>
      <c r="G22" s="118" t="s">
        <v>10</v>
      </c>
    </row>
    <row r="23" spans="1:7" ht="10.9" customHeight="1" x14ac:dyDescent="0.2">
      <c r="A23" s="119" t="s">
        <v>337</v>
      </c>
      <c r="F23" s="118"/>
      <c r="G23" s="193"/>
    </row>
    <row r="24" spans="1:7" ht="10.9" customHeight="1" x14ac:dyDescent="0.2">
      <c r="A24" s="510" t="s">
        <v>353</v>
      </c>
      <c r="B24" s="148"/>
    </row>
    <row r="26" spans="1:7" x14ac:dyDescent="0.2">
      <c r="A26" s="592" t="s">
        <v>15</v>
      </c>
    </row>
    <row r="27" spans="1:7" x14ac:dyDescent="0.2">
      <c r="A27" s="93" t="str">
        <f>A4</f>
        <v>AA Bonn</v>
      </c>
      <c r="D27" s="122"/>
    </row>
    <row r="28" spans="1:7" x14ac:dyDescent="0.2">
      <c r="A28" s="93" t="s">
        <v>527</v>
      </c>
    </row>
  </sheetData>
  <mergeCells count="2">
    <mergeCell ref="A7:A9"/>
    <mergeCell ref="B7:G7"/>
  </mergeCells>
  <printOptions horizontalCentered="1"/>
  <pageMargins left="0.70866141732283472" right="0.70866141732283472" top="0.78740157480314965" bottom="0.59055118110236227" header="0.31496062992125984" footer="0.31496062992125984"/>
  <pageSetup paperSize="9" fitToWidth="0"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3425" r:id="rId4" name="Drop Down 1">
              <controlPr defaultSize="0" autoLine="0" autoPict="0">
                <anchor moveWithCells="1">
                  <from>
                    <xdr:col>2</xdr:col>
                    <xdr:colOff>209550</xdr:colOff>
                    <xdr:row>3</xdr:row>
                    <xdr:rowOff>85725</xdr:rowOff>
                  </from>
                  <to>
                    <xdr:col>4</xdr:col>
                    <xdr:colOff>228600</xdr:colOff>
                    <xdr:row>5</xdr:row>
                    <xdr:rowOff>47625</xdr:rowOff>
                  </to>
                </anchor>
              </controlPr>
            </control>
          </mc:Choice>
        </mc:AlternateContent>
        <mc:AlternateContent xmlns:mc="http://schemas.openxmlformats.org/markup-compatibility/2006">
          <mc:Choice Requires="x14">
            <control shapeId="103426" r:id="rId5" name="Dropdown Gst">
              <controlPr defaultSize="0" autoLine="0" autoPict="0">
                <anchor moveWithCells="1">
                  <from>
                    <xdr:col>4</xdr:col>
                    <xdr:colOff>476250</xdr:colOff>
                    <xdr:row>3</xdr:row>
                    <xdr:rowOff>85725</xdr:rowOff>
                  </from>
                  <to>
                    <xdr:col>6</xdr:col>
                    <xdr:colOff>790575</xdr:colOff>
                    <xdr:row>5</xdr:row>
                    <xdr:rowOff>38100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38">
    <tabColor rgb="FFFFC000"/>
  </sheetPr>
  <dimension ref="A1:S60"/>
  <sheetViews>
    <sheetView workbookViewId="0"/>
  </sheetViews>
  <sheetFormatPr baseColWidth="10" defaultRowHeight="14.25" x14ac:dyDescent="0.2"/>
  <sheetData>
    <row r="1" spans="1:19" x14ac:dyDescent="0.2">
      <c r="A1" s="254">
        <v>2007</v>
      </c>
      <c r="B1" s="254">
        <v>1830</v>
      </c>
      <c r="C1" s="254">
        <v>1666</v>
      </c>
      <c r="D1" s="254">
        <v>1908</v>
      </c>
      <c r="E1" s="254">
        <v>1515</v>
      </c>
      <c r="F1" s="254">
        <v>1510</v>
      </c>
      <c r="G1" s="254">
        <v>1998</v>
      </c>
      <c r="H1" s="254">
        <v>1825</v>
      </c>
      <c r="I1" s="254">
        <v>1663</v>
      </c>
      <c r="J1" s="254">
        <v>1896</v>
      </c>
      <c r="K1" s="254">
        <v>1514</v>
      </c>
      <c r="L1" s="254">
        <v>1506</v>
      </c>
      <c r="M1" s="254">
        <v>1668</v>
      </c>
      <c r="N1" s="254">
        <v>1551</v>
      </c>
      <c r="O1" s="254">
        <v>1438</v>
      </c>
      <c r="P1" s="254">
        <v>1746</v>
      </c>
      <c r="Q1" s="254">
        <v>1352</v>
      </c>
      <c r="R1" s="254">
        <v>1329</v>
      </c>
      <c r="S1" t="s">
        <v>537</v>
      </c>
    </row>
    <row r="2" spans="1:19" x14ac:dyDescent="0.2">
      <c r="A2" s="254">
        <v>2753</v>
      </c>
      <c r="B2" s="254">
        <v>2438</v>
      </c>
      <c r="C2" s="254">
        <v>2534</v>
      </c>
      <c r="D2" s="254">
        <v>2200</v>
      </c>
      <c r="E2" s="254">
        <v>2029</v>
      </c>
      <c r="F2" s="254">
        <v>1877</v>
      </c>
      <c r="G2" s="254">
        <v>2742</v>
      </c>
      <c r="H2" s="254">
        <v>2425</v>
      </c>
      <c r="I2" s="254">
        <v>2519</v>
      </c>
      <c r="J2" s="254">
        <v>2184</v>
      </c>
      <c r="K2" s="254">
        <v>2027</v>
      </c>
      <c r="L2" s="254">
        <v>1866</v>
      </c>
      <c r="M2" s="254">
        <v>2160</v>
      </c>
      <c r="N2" s="254">
        <v>1904</v>
      </c>
      <c r="O2" s="254">
        <v>2067</v>
      </c>
      <c r="P2" s="254">
        <v>1791</v>
      </c>
      <c r="Q2" s="254">
        <v>1703</v>
      </c>
      <c r="R2" s="254">
        <v>1506</v>
      </c>
      <c r="S2" t="s">
        <v>537</v>
      </c>
    </row>
    <row r="3" spans="1:19" x14ac:dyDescent="0.2">
      <c r="A3" s="254">
        <v>3378</v>
      </c>
      <c r="B3" s="254">
        <v>2979</v>
      </c>
      <c r="C3" s="254">
        <v>2995</v>
      </c>
      <c r="D3" s="254">
        <v>2735</v>
      </c>
      <c r="E3" s="254">
        <v>2539</v>
      </c>
      <c r="F3" s="254">
        <v>2302</v>
      </c>
      <c r="G3" s="254">
        <v>3365</v>
      </c>
      <c r="H3" s="254">
        <v>2966</v>
      </c>
      <c r="I3" s="254">
        <v>2979</v>
      </c>
      <c r="J3" s="254">
        <v>2712</v>
      </c>
      <c r="K3" s="254">
        <v>2520</v>
      </c>
      <c r="L3" s="254">
        <v>2286</v>
      </c>
      <c r="M3" s="254">
        <v>2606</v>
      </c>
      <c r="N3" s="254">
        <v>2284</v>
      </c>
      <c r="O3" s="254">
        <v>2385</v>
      </c>
      <c r="P3" s="254">
        <v>2078</v>
      </c>
      <c r="Q3" s="254">
        <v>2036</v>
      </c>
      <c r="R3" s="254">
        <v>1798</v>
      </c>
      <c r="S3" t="s">
        <v>537</v>
      </c>
    </row>
    <row r="4" spans="1:19" x14ac:dyDescent="0.2">
      <c r="A4" s="254">
        <v>3800</v>
      </c>
      <c r="B4" s="254">
        <v>3258</v>
      </c>
      <c r="C4" s="254">
        <v>3251</v>
      </c>
      <c r="D4" s="254">
        <v>3005</v>
      </c>
      <c r="E4" s="254">
        <v>2838</v>
      </c>
      <c r="F4" s="254">
        <v>2677</v>
      </c>
      <c r="G4" s="254">
        <v>3787</v>
      </c>
      <c r="H4" s="254">
        <v>3241</v>
      </c>
      <c r="I4" s="254">
        <v>3233</v>
      </c>
      <c r="J4" s="254">
        <v>2981</v>
      </c>
      <c r="K4" s="254">
        <v>2818</v>
      </c>
      <c r="L4" s="254">
        <v>2657</v>
      </c>
      <c r="M4" s="254">
        <v>2886</v>
      </c>
      <c r="N4" s="254">
        <v>2383</v>
      </c>
      <c r="O4" s="254">
        <v>2481</v>
      </c>
      <c r="P4" s="254">
        <v>2206</v>
      </c>
      <c r="Q4" s="254">
        <v>2216</v>
      </c>
      <c r="R4" s="254">
        <v>2070</v>
      </c>
      <c r="S4" t="s">
        <v>537</v>
      </c>
    </row>
    <row r="5" spans="1:19" x14ac:dyDescent="0.2">
      <c r="A5" s="254">
        <v>4166</v>
      </c>
      <c r="B5" s="254">
        <v>3808</v>
      </c>
      <c r="C5" s="254">
        <v>3722</v>
      </c>
      <c r="D5" s="254">
        <v>3313</v>
      </c>
      <c r="E5" s="254">
        <v>3222</v>
      </c>
      <c r="F5" s="254">
        <v>2938</v>
      </c>
      <c r="G5" s="254">
        <v>4152</v>
      </c>
      <c r="H5" s="254">
        <v>3789</v>
      </c>
      <c r="I5" s="254">
        <v>3692</v>
      </c>
      <c r="J5" s="254">
        <v>3287</v>
      </c>
      <c r="K5" s="254">
        <v>3197</v>
      </c>
      <c r="L5" s="254">
        <v>2911</v>
      </c>
      <c r="M5" s="254">
        <v>3064</v>
      </c>
      <c r="N5" s="254">
        <v>2684</v>
      </c>
      <c r="O5" s="254">
        <v>2739</v>
      </c>
      <c r="P5" s="254">
        <v>2273</v>
      </c>
      <c r="Q5" s="254">
        <v>2402</v>
      </c>
      <c r="R5" s="254">
        <v>2177</v>
      </c>
      <c r="S5" t="s">
        <v>537</v>
      </c>
    </row>
    <row r="6" spans="1:19" x14ac:dyDescent="0.2">
      <c r="A6" s="254">
        <v>4589</v>
      </c>
      <c r="B6" s="254">
        <v>4207</v>
      </c>
      <c r="C6" s="254">
        <v>4061</v>
      </c>
      <c r="D6" s="254">
        <v>3593</v>
      </c>
      <c r="E6" s="254">
        <v>3467</v>
      </c>
      <c r="F6" s="254">
        <v>3128</v>
      </c>
      <c r="G6" s="254">
        <v>4573</v>
      </c>
      <c r="H6" s="254">
        <v>4188</v>
      </c>
      <c r="I6" s="254">
        <v>4029</v>
      </c>
      <c r="J6" s="254">
        <v>3567</v>
      </c>
      <c r="K6" s="254">
        <v>3442</v>
      </c>
      <c r="L6" s="254">
        <v>3100</v>
      </c>
      <c r="M6" s="254">
        <v>3205</v>
      </c>
      <c r="N6" s="254">
        <v>2793</v>
      </c>
      <c r="O6" s="254">
        <v>2842</v>
      </c>
      <c r="P6" s="254">
        <v>2340</v>
      </c>
      <c r="Q6" s="254">
        <v>2425</v>
      </c>
      <c r="R6" s="254">
        <v>2161</v>
      </c>
      <c r="S6" t="s">
        <v>537</v>
      </c>
    </row>
    <row r="7" spans="1:19" x14ac:dyDescent="0.2">
      <c r="A7" s="254">
        <v>4819</v>
      </c>
      <c r="B7" s="254">
        <v>4435</v>
      </c>
      <c r="C7" s="254">
        <v>4122</v>
      </c>
      <c r="D7" s="254">
        <v>3851</v>
      </c>
      <c r="E7" s="254">
        <v>3754</v>
      </c>
      <c r="F7" s="254">
        <v>0</v>
      </c>
      <c r="G7" s="254">
        <v>4803</v>
      </c>
      <c r="H7" s="254">
        <v>4416</v>
      </c>
      <c r="I7" s="254">
        <v>4090</v>
      </c>
      <c r="J7" s="254">
        <v>3824</v>
      </c>
      <c r="K7" s="254">
        <v>3723</v>
      </c>
      <c r="L7" s="254">
        <v>0</v>
      </c>
      <c r="M7" s="254">
        <v>3035</v>
      </c>
      <c r="N7" s="254">
        <v>2681</v>
      </c>
      <c r="O7" s="254">
        <v>2709</v>
      </c>
      <c r="P7" s="254">
        <v>2239</v>
      </c>
      <c r="Q7" s="254">
        <v>2437</v>
      </c>
      <c r="R7" s="254">
        <v>0</v>
      </c>
      <c r="S7" t="s">
        <v>537</v>
      </c>
    </row>
    <row r="8" spans="1:19" x14ac:dyDescent="0.2">
      <c r="A8" s="254">
        <v>5055</v>
      </c>
      <c r="B8" s="254">
        <v>4693</v>
      </c>
      <c r="C8" s="254">
        <v>4250</v>
      </c>
      <c r="D8" s="254">
        <v>4089</v>
      </c>
      <c r="E8" s="254">
        <v>3948</v>
      </c>
      <c r="F8" s="254">
        <v>0</v>
      </c>
      <c r="G8" s="254">
        <v>5039</v>
      </c>
      <c r="H8" s="254">
        <v>4673</v>
      </c>
      <c r="I8" s="254">
        <v>4218</v>
      </c>
      <c r="J8" s="254">
        <v>4062</v>
      </c>
      <c r="K8" s="254">
        <v>3917</v>
      </c>
      <c r="L8" s="254">
        <v>0</v>
      </c>
      <c r="M8" s="254">
        <v>2785</v>
      </c>
      <c r="N8" s="254">
        <v>2622</v>
      </c>
      <c r="O8" s="254">
        <v>2458</v>
      </c>
      <c r="P8" s="254">
        <v>2054</v>
      </c>
      <c r="Q8" s="254">
        <v>2289</v>
      </c>
      <c r="R8" s="254">
        <v>0</v>
      </c>
      <c r="S8" t="s">
        <v>537</v>
      </c>
    </row>
    <row r="9" spans="1:19" x14ac:dyDescent="0.2">
      <c r="A9" s="254">
        <v>5227</v>
      </c>
      <c r="B9" s="254">
        <v>4899</v>
      </c>
      <c r="C9" s="254">
        <v>4435</v>
      </c>
      <c r="D9" s="254">
        <v>4298</v>
      </c>
      <c r="E9" s="254">
        <v>4091</v>
      </c>
      <c r="F9" s="254">
        <v>0</v>
      </c>
      <c r="G9" s="254">
        <v>5211</v>
      </c>
      <c r="H9" s="254">
        <v>4878</v>
      </c>
      <c r="I9" s="254">
        <v>4389</v>
      </c>
      <c r="J9" s="254">
        <v>4271</v>
      </c>
      <c r="K9" s="254">
        <v>4062</v>
      </c>
      <c r="L9" s="254">
        <v>0</v>
      </c>
      <c r="M9" s="254">
        <v>2492</v>
      </c>
      <c r="N9" s="254">
        <v>2266</v>
      </c>
      <c r="O9" s="254">
        <v>2223</v>
      </c>
      <c r="P9" s="254">
        <v>1904</v>
      </c>
      <c r="Q9" s="254">
        <v>2135</v>
      </c>
      <c r="R9" s="254">
        <v>0</v>
      </c>
      <c r="S9" t="s">
        <v>537</v>
      </c>
    </row>
    <row r="10" spans="1:19" x14ac:dyDescent="0.2">
      <c r="A10" s="254">
        <v>5440</v>
      </c>
      <c r="B10" s="254">
        <v>5072</v>
      </c>
      <c r="C10" s="254">
        <v>4602</v>
      </c>
      <c r="D10" s="254">
        <v>4500</v>
      </c>
      <c r="E10" s="254">
        <v>4241</v>
      </c>
      <c r="F10" s="254">
        <v>0</v>
      </c>
      <c r="G10" s="254">
        <v>5424</v>
      </c>
      <c r="H10" s="254">
        <v>5048</v>
      </c>
      <c r="I10" s="254">
        <v>4554</v>
      </c>
      <c r="J10" s="254">
        <v>4473</v>
      </c>
      <c r="K10" s="254">
        <v>4204</v>
      </c>
      <c r="L10" s="254">
        <v>0</v>
      </c>
      <c r="M10" s="254">
        <v>2092</v>
      </c>
      <c r="N10" s="254">
        <v>1863</v>
      </c>
      <c r="O10" s="254">
        <v>1712</v>
      </c>
      <c r="P10" s="254">
        <v>1632</v>
      </c>
      <c r="Q10" s="254">
        <v>1939</v>
      </c>
      <c r="R10" s="254">
        <v>0</v>
      </c>
      <c r="S10" t="s">
        <v>537</v>
      </c>
    </row>
    <row r="11" spans="1:19" x14ac:dyDescent="0.2">
      <c r="A11" s="254">
        <v>5551</v>
      </c>
      <c r="B11" s="254">
        <v>5237</v>
      </c>
      <c r="C11" s="254">
        <v>4724</v>
      </c>
      <c r="D11" s="254">
        <v>4667</v>
      </c>
      <c r="E11" s="254">
        <v>4383</v>
      </c>
      <c r="F11" s="254">
        <v>0</v>
      </c>
      <c r="G11" s="254">
        <v>5530</v>
      </c>
      <c r="H11" s="254">
        <v>5195</v>
      </c>
      <c r="I11" s="254">
        <v>4646</v>
      </c>
      <c r="J11" s="254">
        <v>4605</v>
      </c>
      <c r="K11" s="254">
        <v>4315</v>
      </c>
      <c r="L11" s="254">
        <v>0</v>
      </c>
      <c r="M11" s="254">
        <v>1631</v>
      </c>
      <c r="N11" s="254">
        <v>1346</v>
      </c>
      <c r="O11" s="254">
        <v>1186</v>
      </c>
      <c r="P11" s="254">
        <v>1166</v>
      </c>
      <c r="Q11" s="254">
        <v>1351</v>
      </c>
      <c r="R11" s="254">
        <v>0</v>
      </c>
      <c r="S11" t="s">
        <v>537</v>
      </c>
    </row>
    <row r="12" spans="1:19" x14ac:dyDescent="0.2">
      <c r="A12" s="254">
        <v>5836</v>
      </c>
      <c r="B12" s="254">
        <v>5499</v>
      </c>
      <c r="C12" s="254">
        <v>4971</v>
      </c>
      <c r="D12" s="254">
        <v>4826</v>
      </c>
      <c r="E12" s="254">
        <v>4538</v>
      </c>
      <c r="F12" s="254">
        <v>0</v>
      </c>
      <c r="G12" s="254">
        <v>5685</v>
      </c>
      <c r="H12" s="254">
        <v>5371</v>
      </c>
      <c r="I12" s="254">
        <v>4791</v>
      </c>
      <c r="J12" s="254">
        <v>4671</v>
      </c>
      <c r="K12" s="254">
        <v>4385</v>
      </c>
      <c r="L12" s="254">
        <v>0</v>
      </c>
      <c r="M12" s="254">
        <v>435</v>
      </c>
      <c r="N12" s="254">
        <v>335</v>
      </c>
      <c r="O12" s="254">
        <v>519</v>
      </c>
      <c r="P12" s="254">
        <v>204</v>
      </c>
      <c r="Q12" s="254">
        <v>315</v>
      </c>
      <c r="R12" s="254">
        <v>0</v>
      </c>
      <c r="S12" t="s">
        <v>537</v>
      </c>
    </row>
    <row r="13" spans="1:19" x14ac:dyDescent="0.2">
      <c r="A13">
        <v>1280</v>
      </c>
      <c r="B13">
        <v>1154</v>
      </c>
      <c r="C13">
        <v>1029</v>
      </c>
      <c r="D13">
        <v>1209</v>
      </c>
      <c r="E13">
        <v>909</v>
      </c>
      <c r="F13">
        <v>914</v>
      </c>
      <c r="G13">
        <v>1272</v>
      </c>
      <c r="H13">
        <v>1154</v>
      </c>
      <c r="I13">
        <v>1029</v>
      </c>
      <c r="J13">
        <v>1204</v>
      </c>
      <c r="K13">
        <v>909</v>
      </c>
      <c r="L13">
        <v>913</v>
      </c>
      <c r="M13">
        <v>1034</v>
      </c>
      <c r="N13">
        <v>976</v>
      </c>
      <c r="O13">
        <v>890</v>
      </c>
      <c r="P13">
        <v>1090</v>
      </c>
      <c r="Q13">
        <v>798</v>
      </c>
      <c r="R13">
        <v>791</v>
      </c>
      <c r="S13" t="s">
        <v>538</v>
      </c>
    </row>
    <row r="14" spans="1:19" x14ac:dyDescent="0.2">
      <c r="A14">
        <v>1736</v>
      </c>
      <c r="B14">
        <v>1600</v>
      </c>
      <c r="C14">
        <v>1543</v>
      </c>
      <c r="D14">
        <v>1387</v>
      </c>
      <c r="E14">
        <v>1215</v>
      </c>
      <c r="F14">
        <v>1153</v>
      </c>
      <c r="G14">
        <v>1728</v>
      </c>
      <c r="H14">
        <v>1600</v>
      </c>
      <c r="I14">
        <v>1535</v>
      </c>
      <c r="J14">
        <v>1381</v>
      </c>
      <c r="K14">
        <v>1215</v>
      </c>
      <c r="L14">
        <v>1149</v>
      </c>
      <c r="M14">
        <v>1339</v>
      </c>
      <c r="N14">
        <v>1316</v>
      </c>
      <c r="O14">
        <v>1270</v>
      </c>
      <c r="P14">
        <v>1155</v>
      </c>
      <c r="Q14">
        <v>996</v>
      </c>
      <c r="R14">
        <v>907</v>
      </c>
      <c r="S14" t="s">
        <v>538</v>
      </c>
    </row>
    <row r="15" spans="1:19" x14ac:dyDescent="0.2">
      <c r="A15">
        <v>2132</v>
      </c>
      <c r="B15">
        <v>1837</v>
      </c>
      <c r="C15">
        <v>1814</v>
      </c>
      <c r="D15">
        <v>1675</v>
      </c>
      <c r="E15">
        <v>1555</v>
      </c>
      <c r="F15">
        <v>1420</v>
      </c>
      <c r="G15">
        <v>2124</v>
      </c>
      <c r="H15">
        <v>1837</v>
      </c>
      <c r="I15">
        <v>1806</v>
      </c>
      <c r="J15">
        <v>1664</v>
      </c>
      <c r="K15">
        <v>1545</v>
      </c>
      <c r="L15">
        <v>1415</v>
      </c>
      <c r="M15">
        <v>1619</v>
      </c>
      <c r="N15">
        <v>1459</v>
      </c>
      <c r="O15">
        <v>1457</v>
      </c>
      <c r="P15">
        <v>1259</v>
      </c>
      <c r="Q15">
        <v>1213</v>
      </c>
      <c r="R15">
        <v>1096</v>
      </c>
      <c r="S15" t="s">
        <v>538</v>
      </c>
    </row>
    <row r="16" spans="1:19" x14ac:dyDescent="0.2">
      <c r="A16">
        <v>2418</v>
      </c>
      <c r="B16">
        <v>2023</v>
      </c>
      <c r="C16">
        <v>1952</v>
      </c>
      <c r="D16">
        <v>1832</v>
      </c>
      <c r="E16">
        <v>1755</v>
      </c>
      <c r="F16">
        <v>1632</v>
      </c>
      <c r="G16">
        <v>2410</v>
      </c>
      <c r="H16">
        <v>2022</v>
      </c>
      <c r="I16">
        <v>1944</v>
      </c>
      <c r="J16">
        <v>1821</v>
      </c>
      <c r="K16">
        <v>1745</v>
      </c>
      <c r="L16">
        <v>1625</v>
      </c>
      <c r="M16">
        <v>1799</v>
      </c>
      <c r="N16">
        <v>1545</v>
      </c>
      <c r="O16">
        <v>1516</v>
      </c>
      <c r="P16">
        <v>1324</v>
      </c>
      <c r="Q16">
        <v>1330</v>
      </c>
      <c r="R16">
        <v>1235</v>
      </c>
      <c r="S16" t="s">
        <v>538</v>
      </c>
    </row>
    <row r="17" spans="1:19" x14ac:dyDescent="0.2">
      <c r="A17">
        <v>2632</v>
      </c>
      <c r="B17">
        <v>2233</v>
      </c>
      <c r="C17">
        <v>2280</v>
      </c>
      <c r="D17">
        <v>1992</v>
      </c>
      <c r="E17">
        <v>1931</v>
      </c>
      <c r="F17">
        <v>1770</v>
      </c>
      <c r="G17">
        <v>2623</v>
      </c>
      <c r="H17">
        <v>2231</v>
      </c>
      <c r="I17">
        <v>2264</v>
      </c>
      <c r="J17">
        <v>1980</v>
      </c>
      <c r="K17">
        <v>1919</v>
      </c>
      <c r="L17">
        <v>1762</v>
      </c>
      <c r="M17">
        <v>1925</v>
      </c>
      <c r="N17">
        <v>1620</v>
      </c>
      <c r="O17">
        <v>1709</v>
      </c>
      <c r="P17">
        <v>1377</v>
      </c>
      <c r="Q17">
        <v>1393</v>
      </c>
      <c r="R17">
        <v>1269</v>
      </c>
      <c r="S17" t="s">
        <v>538</v>
      </c>
    </row>
    <row r="18" spans="1:19" x14ac:dyDescent="0.2">
      <c r="A18">
        <v>2925</v>
      </c>
      <c r="B18">
        <v>2438</v>
      </c>
      <c r="C18">
        <v>2441</v>
      </c>
      <c r="D18">
        <v>2165</v>
      </c>
      <c r="E18">
        <v>2060</v>
      </c>
      <c r="F18">
        <v>1883</v>
      </c>
      <c r="G18">
        <v>2915</v>
      </c>
      <c r="H18">
        <v>2436</v>
      </c>
      <c r="I18">
        <v>2423</v>
      </c>
      <c r="J18">
        <v>2153</v>
      </c>
      <c r="K18">
        <v>2048</v>
      </c>
      <c r="L18">
        <v>1874</v>
      </c>
      <c r="M18">
        <v>2065</v>
      </c>
      <c r="N18">
        <v>1645</v>
      </c>
      <c r="O18">
        <v>1749</v>
      </c>
      <c r="P18">
        <v>1434</v>
      </c>
      <c r="Q18">
        <v>1396</v>
      </c>
      <c r="R18">
        <v>1259</v>
      </c>
      <c r="S18" t="s">
        <v>538</v>
      </c>
    </row>
    <row r="19" spans="1:19" x14ac:dyDescent="0.2">
      <c r="A19">
        <v>3091</v>
      </c>
      <c r="B19">
        <v>2564</v>
      </c>
      <c r="C19">
        <v>2470</v>
      </c>
      <c r="D19">
        <v>2285</v>
      </c>
      <c r="E19">
        <v>2223</v>
      </c>
      <c r="F19">
        <v>0</v>
      </c>
      <c r="G19">
        <v>3081</v>
      </c>
      <c r="H19">
        <v>2562</v>
      </c>
      <c r="I19">
        <v>2452</v>
      </c>
      <c r="J19">
        <v>2273</v>
      </c>
      <c r="K19">
        <v>2206</v>
      </c>
      <c r="L19">
        <v>0</v>
      </c>
      <c r="M19">
        <v>1964</v>
      </c>
      <c r="N19">
        <v>1595</v>
      </c>
      <c r="O19">
        <v>1660</v>
      </c>
      <c r="P19">
        <v>1282</v>
      </c>
      <c r="Q19">
        <v>1381</v>
      </c>
      <c r="R19">
        <v>0</v>
      </c>
      <c r="S19" t="s">
        <v>538</v>
      </c>
    </row>
    <row r="20" spans="1:19" x14ac:dyDescent="0.2">
      <c r="A20">
        <v>3208</v>
      </c>
      <c r="B20">
        <v>2733</v>
      </c>
      <c r="C20">
        <v>2545</v>
      </c>
      <c r="D20">
        <v>2436</v>
      </c>
      <c r="E20">
        <v>2345</v>
      </c>
      <c r="F20">
        <v>0</v>
      </c>
      <c r="G20">
        <v>3198</v>
      </c>
      <c r="H20">
        <v>2731</v>
      </c>
      <c r="I20">
        <v>2527</v>
      </c>
      <c r="J20">
        <v>2424</v>
      </c>
      <c r="K20">
        <v>2328</v>
      </c>
      <c r="L20">
        <v>0</v>
      </c>
      <c r="M20">
        <v>1809</v>
      </c>
      <c r="N20">
        <v>1593</v>
      </c>
      <c r="O20">
        <v>1458</v>
      </c>
      <c r="P20">
        <v>1150</v>
      </c>
      <c r="Q20">
        <v>1286</v>
      </c>
      <c r="R20">
        <v>0</v>
      </c>
      <c r="S20" t="s">
        <v>538</v>
      </c>
    </row>
    <row r="21" spans="1:19" x14ac:dyDescent="0.2">
      <c r="A21">
        <v>3321</v>
      </c>
      <c r="B21">
        <v>2837</v>
      </c>
      <c r="C21">
        <v>2661</v>
      </c>
      <c r="D21">
        <v>2539</v>
      </c>
      <c r="E21">
        <v>2420</v>
      </c>
      <c r="F21">
        <v>0</v>
      </c>
      <c r="G21">
        <v>3311</v>
      </c>
      <c r="H21">
        <v>2835</v>
      </c>
      <c r="I21">
        <v>2632</v>
      </c>
      <c r="J21">
        <v>2527</v>
      </c>
      <c r="K21">
        <v>2406</v>
      </c>
      <c r="L21">
        <v>0</v>
      </c>
      <c r="M21">
        <v>1646</v>
      </c>
      <c r="N21">
        <v>1378</v>
      </c>
      <c r="O21">
        <v>1340</v>
      </c>
      <c r="P21">
        <v>1053</v>
      </c>
      <c r="Q21">
        <v>1180</v>
      </c>
      <c r="R21">
        <v>0</v>
      </c>
      <c r="S21" t="s">
        <v>538</v>
      </c>
    </row>
    <row r="22" spans="1:19" x14ac:dyDescent="0.2">
      <c r="A22">
        <v>3426</v>
      </c>
      <c r="B22">
        <v>2918</v>
      </c>
      <c r="C22">
        <v>2761</v>
      </c>
      <c r="D22">
        <v>2671</v>
      </c>
      <c r="E22">
        <v>2491</v>
      </c>
      <c r="F22">
        <v>0</v>
      </c>
      <c r="G22">
        <v>3416</v>
      </c>
      <c r="H22">
        <v>2914</v>
      </c>
      <c r="I22">
        <v>2732</v>
      </c>
      <c r="J22">
        <v>2659</v>
      </c>
      <c r="K22">
        <v>2477</v>
      </c>
      <c r="L22">
        <v>0</v>
      </c>
      <c r="M22">
        <v>1379</v>
      </c>
      <c r="N22">
        <v>1127</v>
      </c>
      <c r="O22">
        <v>1025</v>
      </c>
      <c r="P22">
        <v>920</v>
      </c>
      <c r="Q22">
        <v>1087</v>
      </c>
      <c r="R22">
        <v>0</v>
      </c>
      <c r="S22" t="s">
        <v>538</v>
      </c>
    </row>
    <row r="23" spans="1:19" x14ac:dyDescent="0.2">
      <c r="A23">
        <v>3487</v>
      </c>
      <c r="B23">
        <v>3007</v>
      </c>
      <c r="C23">
        <v>2801</v>
      </c>
      <c r="D23">
        <v>2746</v>
      </c>
      <c r="E23">
        <v>2579</v>
      </c>
      <c r="F23">
        <v>0</v>
      </c>
      <c r="G23">
        <v>3473</v>
      </c>
      <c r="H23">
        <v>2997</v>
      </c>
      <c r="I23">
        <v>2770</v>
      </c>
      <c r="J23">
        <v>2732</v>
      </c>
      <c r="K23">
        <v>2548</v>
      </c>
      <c r="L23">
        <v>0</v>
      </c>
      <c r="M23">
        <v>1080</v>
      </c>
      <c r="N23">
        <v>736</v>
      </c>
      <c r="O23">
        <v>703</v>
      </c>
      <c r="P23">
        <v>607</v>
      </c>
      <c r="Q23">
        <v>764</v>
      </c>
      <c r="R23">
        <v>0</v>
      </c>
      <c r="S23" t="s">
        <v>538</v>
      </c>
    </row>
    <row r="24" spans="1:19" x14ac:dyDescent="0.2">
      <c r="A24">
        <v>3617</v>
      </c>
      <c r="B24">
        <v>3096</v>
      </c>
      <c r="C24">
        <v>2920</v>
      </c>
      <c r="D24">
        <v>2826</v>
      </c>
      <c r="E24">
        <v>2654</v>
      </c>
      <c r="F24">
        <v>0</v>
      </c>
      <c r="G24">
        <v>3566</v>
      </c>
      <c r="H24">
        <v>3073</v>
      </c>
      <c r="I24">
        <v>2851</v>
      </c>
      <c r="J24">
        <v>2778</v>
      </c>
      <c r="K24">
        <v>2582</v>
      </c>
      <c r="L24">
        <v>0</v>
      </c>
      <c r="M24">
        <v>218</v>
      </c>
      <c r="N24">
        <v>177</v>
      </c>
      <c r="O24">
        <v>303</v>
      </c>
      <c r="P24">
        <v>117</v>
      </c>
      <c r="Q24">
        <v>159</v>
      </c>
      <c r="R24">
        <v>0</v>
      </c>
      <c r="S24" t="s">
        <v>538</v>
      </c>
    </row>
    <row r="25" spans="1:19" x14ac:dyDescent="0.2">
      <c r="A25">
        <v>52</v>
      </c>
      <c r="B25">
        <v>55</v>
      </c>
      <c r="C25">
        <v>59</v>
      </c>
      <c r="D25">
        <v>53</v>
      </c>
      <c r="E25">
        <v>43</v>
      </c>
      <c r="F25">
        <v>34</v>
      </c>
      <c r="G25">
        <v>52</v>
      </c>
      <c r="H25">
        <v>55</v>
      </c>
      <c r="I25">
        <v>59</v>
      </c>
      <c r="J25">
        <v>53</v>
      </c>
      <c r="K25">
        <v>43</v>
      </c>
      <c r="L25">
        <v>34</v>
      </c>
      <c r="M25">
        <v>46</v>
      </c>
      <c r="N25">
        <v>47</v>
      </c>
      <c r="O25">
        <v>51</v>
      </c>
      <c r="P25">
        <v>52</v>
      </c>
      <c r="Q25">
        <v>42</v>
      </c>
      <c r="R25">
        <v>27</v>
      </c>
      <c r="S25" t="s">
        <v>539</v>
      </c>
    </row>
    <row r="26" spans="1:19" x14ac:dyDescent="0.2">
      <c r="A26">
        <v>69</v>
      </c>
      <c r="B26">
        <v>66</v>
      </c>
      <c r="C26">
        <v>76</v>
      </c>
      <c r="D26">
        <v>61</v>
      </c>
      <c r="E26">
        <v>64</v>
      </c>
      <c r="F26">
        <v>43</v>
      </c>
      <c r="G26">
        <v>69</v>
      </c>
      <c r="H26">
        <v>66</v>
      </c>
      <c r="I26">
        <v>76</v>
      </c>
      <c r="J26">
        <v>61</v>
      </c>
      <c r="K26">
        <v>64</v>
      </c>
      <c r="L26">
        <v>43</v>
      </c>
      <c r="M26">
        <v>61</v>
      </c>
      <c r="N26">
        <v>53</v>
      </c>
      <c r="O26">
        <v>56</v>
      </c>
      <c r="P26">
        <v>56</v>
      </c>
      <c r="Q26">
        <v>63</v>
      </c>
      <c r="R26">
        <v>33</v>
      </c>
      <c r="S26" t="s">
        <v>539</v>
      </c>
    </row>
    <row r="27" spans="1:19" x14ac:dyDescent="0.2">
      <c r="A27">
        <v>76</v>
      </c>
      <c r="B27">
        <v>88</v>
      </c>
      <c r="C27">
        <v>83</v>
      </c>
      <c r="D27">
        <v>77</v>
      </c>
      <c r="E27">
        <v>66</v>
      </c>
      <c r="F27">
        <v>51</v>
      </c>
      <c r="G27">
        <v>76</v>
      </c>
      <c r="H27">
        <v>88</v>
      </c>
      <c r="I27">
        <v>83</v>
      </c>
      <c r="J27">
        <v>77</v>
      </c>
      <c r="K27">
        <v>66</v>
      </c>
      <c r="L27">
        <v>51</v>
      </c>
      <c r="M27">
        <v>62</v>
      </c>
      <c r="N27">
        <v>70</v>
      </c>
      <c r="O27">
        <v>59</v>
      </c>
      <c r="P27">
        <v>69</v>
      </c>
      <c r="Q27">
        <v>63</v>
      </c>
      <c r="R27">
        <v>39</v>
      </c>
      <c r="S27" t="s">
        <v>539</v>
      </c>
    </row>
    <row r="28" spans="1:19" x14ac:dyDescent="0.2">
      <c r="A28">
        <v>94</v>
      </c>
      <c r="B28">
        <v>95</v>
      </c>
      <c r="C28">
        <v>88</v>
      </c>
      <c r="D28">
        <v>82</v>
      </c>
      <c r="E28">
        <v>72</v>
      </c>
      <c r="F28">
        <v>64</v>
      </c>
      <c r="G28">
        <v>94</v>
      </c>
      <c r="H28">
        <v>95</v>
      </c>
      <c r="I28">
        <v>88</v>
      </c>
      <c r="J28">
        <v>82</v>
      </c>
      <c r="K28">
        <v>72</v>
      </c>
      <c r="L28">
        <v>64</v>
      </c>
      <c r="M28">
        <v>78</v>
      </c>
      <c r="N28">
        <v>70</v>
      </c>
      <c r="O28">
        <v>63</v>
      </c>
      <c r="P28">
        <v>59</v>
      </c>
      <c r="Q28">
        <v>67</v>
      </c>
      <c r="R28">
        <v>50</v>
      </c>
      <c r="S28" t="s">
        <v>539</v>
      </c>
    </row>
    <row r="29" spans="1:19" x14ac:dyDescent="0.2">
      <c r="A29">
        <v>105</v>
      </c>
      <c r="B29">
        <v>122</v>
      </c>
      <c r="C29">
        <v>95</v>
      </c>
      <c r="D29">
        <v>93</v>
      </c>
      <c r="E29">
        <v>90</v>
      </c>
      <c r="F29">
        <v>73</v>
      </c>
      <c r="G29">
        <v>105</v>
      </c>
      <c r="H29">
        <v>122</v>
      </c>
      <c r="I29">
        <v>95</v>
      </c>
      <c r="J29">
        <v>93</v>
      </c>
      <c r="K29">
        <v>90</v>
      </c>
      <c r="L29">
        <v>73</v>
      </c>
      <c r="M29">
        <v>73</v>
      </c>
      <c r="N29">
        <v>80</v>
      </c>
      <c r="O29">
        <v>69</v>
      </c>
      <c r="P29">
        <v>59</v>
      </c>
      <c r="Q29">
        <v>83</v>
      </c>
      <c r="R29">
        <v>58</v>
      </c>
      <c r="S29" t="s">
        <v>539</v>
      </c>
    </row>
    <row r="30" spans="1:19" x14ac:dyDescent="0.2">
      <c r="A30">
        <v>112</v>
      </c>
      <c r="B30">
        <v>141</v>
      </c>
      <c r="C30">
        <v>105</v>
      </c>
      <c r="D30">
        <v>104</v>
      </c>
      <c r="E30">
        <v>99</v>
      </c>
      <c r="F30">
        <v>83</v>
      </c>
      <c r="G30">
        <v>112</v>
      </c>
      <c r="H30">
        <v>141</v>
      </c>
      <c r="I30">
        <v>105</v>
      </c>
      <c r="J30">
        <v>104</v>
      </c>
      <c r="K30">
        <v>99</v>
      </c>
      <c r="L30">
        <v>83</v>
      </c>
      <c r="M30">
        <v>71</v>
      </c>
      <c r="N30">
        <v>93</v>
      </c>
      <c r="O30">
        <v>68</v>
      </c>
      <c r="P30">
        <v>69</v>
      </c>
      <c r="Q30">
        <v>90</v>
      </c>
      <c r="R30">
        <v>66</v>
      </c>
      <c r="S30" t="s">
        <v>539</v>
      </c>
    </row>
    <row r="31" spans="1:19" x14ac:dyDescent="0.2">
      <c r="A31">
        <v>114</v>
      </c>
      <c r="B31">
        <v>148</v>
      </c>
      <c r="C31">
        <v>109</v>
      </c>
      <c r="D31">
        <v>108</v>
      </c>
      <c r="E31">
        <v>109</v>
      </c>
      <c r="F31">
        <v>0</v>
      </c>
      <c r="G31">
        <v>114</v>
      </c>
      <c r="H31">
        <v>148</v>
      </c>
      <c r="I31">
        <v>109</v>
      </c>
      <c r="J31">
        <v>108</v>
      </c>
      <c r="K31">
        <v>109</v>
      </c>
      <c r="L31">
        <v>0</v>
      </c>
      <c r="M31">
        <v>67</v>
      </c>
      <c r="N31">
        <v>89</v>
      </c>
      <c r="O31">
        <v>69</v>
      </c>
      <c r="P31">
        <v>65</v>
      </c>
      <c r="Q31">
        <v>98</v>
      </c>
      <c r="R31">
        <v>0</v>
      </c>
      <c r="S31" t="s">
        <v>539</v>
      </c>
    </row>
    <row r="32" spans="1:19" x14ac:dyDescent="0.2">
      <c r="A32">
        <v>126</v>
      </c>
      <c r="B32">
        <v>153</v>
      </c>
      <c r="C32">
        <v>113</v>
      </c>
      <c r="D32">
        <v>114</v>
      </c>
      <c r="E32">
        <v>112</v>
      </c>
      <c r="F32">
        <v>0</v>
      </c>
      <c r="G32">
        <v>126</v>
      </c>
      <c r="H32">
        <v>153</v>
      </c>
      <c r="I32">
        <v>113</v>
      </c>
      <c r="J32">
        <v>114</v>
      </c>
      <c r="K32">
        <v>112</v>
      </c>
      <c r="L32">
        <v>0</v>
      </c>
      <c r="M32">
        <v>69</v>
      </c>
      <c r="N32">
        <v>83</v>
      </c>
      <c r="O32">
        <v>69</v>
      </c>
      <c r="P32">
        <v>63</v>
      </c>
      <c r="Q32">
        <v>88</v>
      </c>
      <c r="R32">
        <v>0</v>
      </c>
      <c r="S32" t="s">
        <v>539</v>
      </c>
    </row>
    <row r="33" spans="1:19" x14ac:dyDescent="0.2">
      <c r="A33">
        <v>130</v>
      </c>
      <c r="B33">
        <v>162</v>
      </c>
      <c r="C33">
        <v>118</v>
      </c>
      <c r="D33">
        <v>117</v>
      </c>
      <c r="E33">
        <v>114</v>
      </c>
      <c r="F33">
        <v>0</v>
      </c>
      <c r="G33">
        <v>130</v>
      </c>
      <c r="H33">
        <v>162</v>
      </c>
      <c r="I33">
        <v>118</v>
      </c>
      <c r="J33">
        <v>117</v>
      </c>
      <c r="K33">
        <v>114</v>
      </c>
      <c r="L33">
        <v>0</v>
      </c>
      <c r="M33">
        <v>61</v>
      </c>
      <c r="N33">
        <v>67</v>
      </c>
      <c r="O33">
        <v>61</v>
      </c>
      <c r="P33">
        <v>59</v>
      </c>
      <c r="Q33">
        <v>84</v>
      </c>
      <c r="R33">
        <v>0</v>
      </c>
      <c r="S33" t="s">
        <v>539</v>
      </c>
    </row>
    <row r="34" spans="1:19" x14ac:dyDescent="0.2">
      <c r="A34">
        <v>142</v>
      </c>
      <c r="B34">
        <v>167</v>
      </c>
      <c r="C34">
        <v>119</v>
      </c>
      <c r="D34">
        <v>124</v>
      </c>
      <c r="E34">
        <v>120</v>
      </c>
      <c r="F34">
        <v>0</v>
      </c>
      <c r="G34">
        <v>142</v>
      </c>
      <c r="H34">
        <v>167</v>
      </c>
      <c r="I34">
        <v>119</v>
      </c>
      <c r="J34">
        <v>124</v>
      </c>
      <c r="K34">
        <v>120</v>
      </c>
      <c r="L34">
        <v>0</v>
      </c>
      <c r="M34">
        <v>57</v>
      </c>
      <c r="N34">
        <v>50</v>
      </c>
      <c r="O34">
        <v>47</v>
      </c>
      <c r="P34">
        <v>54</v>
      </c>
      <c r="Q34">
        <v>79</v>
      </c>
      <c r="R34">
        <v>0</v>
      </c>
      <c r="S34" t="s">
        <v>539</v>
      </c>
    </row>
    <row r="35" spans="1:19" x14ac:dyDescent="0.2">
      <c r="A35">
        <v>145</v>
      </c>
      <c r="B35">
        <v>171</v>
      </c>
      <c r="C35">
        <v>123</v>
      </c>
      <c r="D35">
        <v>126</v>
      </c>
      <c r="E35">
        <v>122</v>
      </c>
      <c r="F35">
        <v>0</v>
      </c>
      <c r="G35">
        <v>145</v>
      </c>
      <c r="H35">
        <v>171</v>
      </c>
      <c r="I35">
        <v>123</v>
      </c>
      <c r="J35">
        <v>126</v>
      </c>
      <c r="K35">
        <v>122</v>
      </c>
      <c r="L35">
        <v>0</v>
      </c>
      <c r="M35">
        <v>35</v>
      </c>
      <c r="N35">
        <v>45</v>
      </c>
      <c r="O35">
        <v>30</v>
      </c>
      <c r="P35">
        <v>34</v>
      </c>
      <c r="Q35">
        <v>49</v>
      </c>
      <c r="R35">
        <v>0</v>
      </c>
      <c r="S35" t="s">
        <v>539</v>
      </c>
    </row>
    <row r="36" spans="1:19" x14ac:dyDescent="0.2">
      <c r="A36">
        <v>150</v>
      </c>
      <c r="B36">
        <v>176</v>
      </c>
      <c r="C36">
        <v>127</v>
      </c>
      <c r="D36">
        <v>127</v>
      </c>
      <c r="E36">
        <v>127</v>
      </c>
      <c r="F36">
        <v>0</v>
      </c>
      <c r="G36">
        <v>150</v>
      </c>
      <c r="H36">
        <v>176</v>
      </c>
      <c r="I36">
        <v>127</v>
      </c>
      <c r="J36">
        <v>127</v>
      </c>
      <c r="K36">
        <v>127</v>
      </c>
      <c r="L36">
        <v>0</v>
      </c>
      <c r="M36">
        <v>10</v>
      </c>
      <c r="N36">
        <v>10</v>
      </c>
      <c r="O36">
        <v>10</v>
      </c>
      <c r="P36">
        <v>4</v>
      </c>
      <c r="Q36">
        <v>14</v>
      </c>
      <c r="R36">
        <v>0</v>
      </c>
      <c r="S36" t="s">
        <v>539</v>
      </c>
    </row>
    <row r="37" spans="1:19" x14ac:dyDescent="0.2">
      <c r="A37">
        <v>105</v>
      </c>
      <c r="B37">
        <v>78</v>
      </c>
      <c r="C37">
        <v>69</v>
      </c>
      <c r="D37">
        <v>89</v>
      </c>
      <c r="E37">
        <v>87</v>
      </c>
      <c r="F37">
        <v>85</v>
      </c>
      <c r="G37">
        <v>105</v>
      </c>
      <c r="H37">
        <v>78</v>
      </c>
      <c r="I37">
        <v>69</v>
      </c>
      <c r="J37">
        <v>89</v>
      </c>
      <c r="K37">
        <v>87</v>
      </c>
      <c r="L37">
        <v>85</v>
      </c>
      <c r="M37">
        <v>96</v>
      </c>
      <c r="N37">
        <v>57</v>
      </c>
      <c r="O37">
        <v>57</v>
      </c>
      <c r="P37">
        <v>84</v>
      </c>
      <c r="Q37">
        <v>75</v>
      </c>
      <c r="R37">
        <v>81</v>
      </c>
      <c r="S37" t="s">
        <v>540</v>
      </c>
    </row>
    <row r="38" spans="1:19" x14ac:dyDescent="0.2">
      <c r="A38">
        <v>137</v>
      </c>
      <c r="B38">
        <v>103</v>
      </c>
      <c r="C38">
        <v>125</v>
      </c>
      <c r="D38">
        <v>98</v>
      </c>
      <c r="E38">
        <v>120</v>
      </c>
      <c r="F38">
        <v>99</v>
      </c>
      <c r="G38">
        <v>137</v>
      </c>
      <c r="H38">
        <v>103</v>
      </c>
      <c r="I38">
        <v>125</v>
      </c>
      <c r="J38">
        <v>98</v>
      </c>
      <c r="K38">
        <v>120</v>
      </c>
      <c r="L38">
        <v>99</v>
      </c>
      <c r="M38">
        <v>114</v>
      </c>
      <c r="N38">
        <v>70</v>
      </c>
      <c r="O38">
        <v>95</v>
      </c>
      <c r="P38">
        <v>67</v>
      </c>
      <c r="Q38">
        <v>98</v>
      </c>
      <c r="R38">
        <v>91</v>
      </c>
      <c r="S38" t="s">
        <v>540</v>
      </c>
    </row>
    <row r="39" spans="1:19" x14ac:dyDescent="0.2">
      <c r="A39">
        <v>170</v>
      </c>
      <c r="B39">
        <v>136</v>
      </c>
      <c r="C39">
        <v>151</v>
      </c>
      <c r="D39">
        <v>137</v>
      </c>
      <c r="E39">
        <v>150</v>
      </c>
      <c r="F39">
        <v>124</v>
      </c>
      <c r="G39">
        <v>170</v>
      </c>
      <c r="H39">
        <v>136</v>
      </c>
      <c r="I39">
        <v>151</v>
      </c>
      <c r="J39">
        <v>137</v>
      </c>
      <c r="K39">
        <v>150</v>
      </c>
      <c r="L39">
        <v>124</v>
      </c>
      <c r="M39">
        <v>137</v>
      </c>
      <c r="N39">
        <v>100</v>
      </c>
      <c r="O39">
        <v>116</v>
      </c>
      <c r="P39">
        <v>98</v>
      </c>
      <c r="Q39">
        <v>127</v>
      </c>
      <c r="R39">
        <v>108</v>
      </c>
      <c r="S39" t="s">
        <v>540</v>
      </c>
    </row>
    <row r="40" spans="1:19" x14ac:dyDescent="0.2">
      <c r="A40">
        <v>182</v>
      </c>
      <c r="B40">
        <v>141</v>
      </c>
      <c r="C40">
        <v>161</v>
      </c>
      <c r="D40">
        <v>159</v>
      </c>
      <c r="E40">
        <v>158</v>
      </c>
      <c r="F40">
        <v>147</v>
      </c>
      <c r="G40">
        <v>182</v>
      </c>
      <c r="H40">
        <v>141</v>
      </c>
      <c r="I40">
        <v>161</v>
      </c>
      <c r="J40">
        <v>159</v>
      </c>
      <c r="K40">
        <v>158</v>
      </c>
      <c r="L40">
        <v>147</v>
      </c>
      <c r="M40">
        <v>146</v>
      </c>
      <c r="N40">
        <v>98</v>
      </c>
      <c r="O40">
        <v>120</v>
      </c>
      <c r="P40">
        <v>115</v>
      </c>
      <c r="Q40">
        <v>132</v>
      </c>
      <c r="R40">
        <v>129</v>
      </c>
      <c r="S40" t="s">
        <v>540</v>
      </c>
    </row>
    <row r="41" spans="1:19" x14ac:dyDescent="0.2">
      <c r="A41">
        <v>194</v>
      </c>
      <c r="B41">
        <v>204</v>
      </c>
      <c r="C41">
        <v>181</v>
      </c>
      <c r="D41">
        <v>167</v>
      </c>
      <c r="E41">
        <v>187</v>
      </c>
      <c r="F41">
        <v>168</v>
      </c>
      <c r="G41">
        <v>194</v>
      </c>
      <c r="H41">
        <v>204</v>
      </c>
      <c r="I41">
        <v>181</v>
      </c>
      <c r="J41">
        <v>167</v>
      </c>
      <c r="K41">
        <v>187</v>
      </c>
      <c r="L41">
        <v>168</v>
      </c>
      <c r="M41">
        <v>148</v>
      </c>
      <c r="N41">
        <v>151</v>
      </c>
      <c r="O41">
        <v>138</v>
      </c>
      <c r="P41">
        <v>111</v>
      </c>
      <c r="Q41">
        <v>151</v>
      </c>
      <c r="R41">
        <v>149</v>
      </c>
      <c r="S41" t="s">
        <v>540</v>
      </c>
    </row>
    <row r="42" spans="1:19" x14ac:dyDescent="0.2">
      <c r="A42">
        <v>211</v>
      </c>
      <c r="B42">
        <v>232</v>
      </c>
      <c r="C42">
        <v>210</v>
      </c>
      <c r="D42">
        <v>191</v>
      </c>
      <c r="E42">
        <v>205</v>
      </c>
      <c r="F42">
        <v>171</v>
      </c>
      <c r="G42">
        <v>211</v>
      </c>
      <c r="H42">
        <v>232</v>
      </c>
      <c r="I42">
        <v>210</v>
      </c>
      <c r="J42">
        <v>191</v>
      </c>
      <c r="K42">
        <v>205</v>
      </c>
      <c r="L42">
        <v>171</v>
      </c>
      <c r="M42">
        <v>149</v>
      </c>
      <c r="N42">
        <v>162</v>
      </c>
      <c r="O42">
        <v>149</v>
      </c>
      <c r="P42">
        <v>120</v>
      </c>
      <c r="Q42">
        <v>163</v>
      </c>
      <c r="R42">
        <v>148</v>
      </c>
      <c r="S42" t="s">
        <v>540</v>
      </c>
    </row>
    <row r="43" spans="1:19" x14ac:dyDescent="0.2">
      <c r="A43">
        <v>221</v>
      </c>
      <c r="B43">
        <v>260</v>
      </c>
      <c r="C43">
        <v>214</v>
      </c>
      <c r="D43">
        <v>208</v>
      </c>
      <c r="E43">
        <v>217</v>
      </c>
      <c r="F43">
        <v>0</v>
      </c>
      <c r="G43">
        <v>221</v>
      </c>
      <c r="H43">
        <v>260</v>
      </c>
      <c r="I43">
        <v>214</v>
      </c>
      <c r="J43">
        <v>208</v>
      </c>
      <c r="K43">
        <v>217</v>
      </c>
      <c r="L43">
        <v>0</v>
      </c>
      <c r="M43">
        <v>139</v>
      </c>
      <c r="N43">
        <v>165</v>
      </c>
      <c r="O43">
        <v>146</v>
      </c>
      <c r="P43">
        <v>126</v>
      </c>
      <c r="Q43">
        <v>157</v>
      </c>
      <c r="R43">
        <v>0</v>
      </c>
      <c r="S43" t="s">
        <v>540</v>
      </c>
    </row>
    <row r="44" spans="1:19" x14ac:dyDescent="0.2">
      <c r="A44">
        <v>238</v>
      </c>
      <c r="B44">
        <v>275</v>
      </c>
      <c r="C44">
        <v>222</v>
      </c>
      <c r="D44">
        <v>222</v>
      </c>
      <c r="E44">
        <v>226</v>
      </c>
      <c r="F44">
        <v>0</v>
      </c>
      <c r="G44">
        <v>238</v>
      </c>
      <c r="H44">
        <v>275</v>
      </c>
      <c r="I44">
        <v>222</v>
      </c>
      <c r="J44">
        <v>222</v>
      </c>
      <c r="K44">
        <v>226</v>
      </c>
      <c r="L44">
        <v>0</v>
      </c>
      <c r="M44">
        <v>133</v>
      </c>
      <c r="N44">
        <v>158</v>
      </c>
      <c r="O44">
        <v>143</v>
      </c>
      <c r="P44">
        <v>128</v>
      </c>
      <c r="Q44">
        <v>147</v>
      </c>
      <c r="R44">
        <v>0</v>
      </c>
      <c r="S44" t="s">
        <v>540</v>
      </c>
    </row>
    <row r="45" spans="1:19" x14ac:dyDescent="0.2">
      <c r="A45">
        <v>248</v>
      </c>
      <c r="B45">
        <v>290</v>
      </c>
      <c r="C45">
        <v>227</v>
      </c>
      <c r="D45">
        <v>240</v>
      </c>
      <c r="E45">
        <v>231</v>
      </c>
      <c r="F45">
        <v>0</v>
      </c>
      <c r="G45">
        <v>248</v>
      </c>
      <c r="H45">
        <v>290</v>
      </c>
      <c r="I45">
        <v>227</v>
      </c>
      <c r="J45">
        <v>240</v>
      </c>
      <c r="K45">
        <v>231</v>
      </c>
      <c r="L45">
        <v>0</v>
      </c>
      <c r="M45">
        <v>118</v>
      </c>
      <c r="N45">
        <v>142</v>
      </c>
      <c r="O45">
        <v>125</v>
      </c>
      <c r="P45">
        <v>121</v>
      </c>
      <c r="Q45">
        <v>134</v>
      </c>
      <c r="R45">
        <v>0</v>
      </c>
      <c r="S45" t="s">
        <v>540</v>
      </c>
    </row>
    <row r="46" spans="1:19" x14ac:dyDescent="0.2">
      <c r="A46">
        <v>260</v>
      </c>
      <c r="B46">
        <v>297</v>
      </c>
      <c r="C46">
        <v>235</v>
      </c>
      <c r="D46">
        <v>248</v>
      </c>
      <c r="E46">
        <v>243</v>
      </c>
      <c r="F46">
        <v>0</v>
      </c>
      <c r="G46">
        <v>260</v>
      </c>
      <c r="H46">
        <v>297</v>
      </c>
      <c r="I46">
        <v>235</v>
      </c>
      <c r="J46">
        <v>248</v>
      </c>
      <c r="K46">
        <v>243</v>
      </c>
      <c r="L46">
        <v>0</v>
      </c>
      <c r="M46">
        <v>95</v>
      </c>
      <c r="N46">
        <v>114</v>
      </c>
      <c r="O46">
        <v>91</v>
      </c>
      <c r="P46">
        <v>109</v>
      </c>
      <c r="Q46">
        <v>129</v>
      </c>
      <c r="R46">
        <v>0</v>
      </c>
      <c r="S46" t="s">
        <v>540</v>
      </c>
    </row>
    <row r="47" spans="1:19" x14ac:dyDescent="0.2">
      <c r="A47">
        <v>264</v>
      </c>
      <c r="B47">
        <v>314</v>
      </c>
      <c r="C47">
        <v>258</v>
      </c>
      <c r="D47">
        <v>262</v>
      </c>
      <c r="E47">
        <v>250</v>
      </c>
      <c r="F47">
        <v>0</v>
      </c>
      <c r="G47">
        <v>264</v>
      </c>
      <c r="H47">
        <v>313</v>
      </c>
      <c r="I47">
        <v>258</v>
      </c>
      <c r="J47">
        <v>262</v>
      </c>
      <c r="K47">
        <v>250</v>
      </c>
      <c r="L47">
        <v>0</v>
      </c>
      <c r="M47">
        <v>71</v>
      </c>
      <c r="N47">
        <v>88</v>
      </c>
      <c r="O47">
        <v>89</v>
      </c>
      <c r="P47">
        <v>103</v>
      </c>
      <c r="Q47">
        <v>106</v>
      </c>
      <c r="R47">
        <v>0</v>
      </c>
      <c r="S47" t="s">
        <v>540</v>
      </c>
    </row>
    <row r="48" spans="1:19" x14ac:dyDescent="0.2">
      <c r="A48">
        <v>271</v>
      </c>
      <c r="B48">
        <v>326</v>
      </c>
      <c r="C48">
        <v>268</v>
      </c>
      <c r="D48">
        <v>268</v>
      </c>
      <c r="E48">
        <v>253</v>
      </c>
      <c r="F48">
        <v>0</v>
      </c>
      <c r="G48">
        <v>271</v>
      </c>
      <c r="H48">
        <v>324</v>
      </c>
      <c r="I48">
        <v>268</v>
      </c>
      <c r="J48">
        <v>268</v>
      </c>
      <c r="K48">
        <v>253</v>
      </c>
      <c r="L48">
        <v>0</v>
      </c>
      <c r="M48">
        <v>30</v>
      </c>
      <c r="N48">
        <v>25</v>
      </c>
      <c r="O48">
        <v>43</v>
      </c>
      <c r="P48">
        <v>22</v>
      </c>
      <c r="Q48">
        <v>21</v>
      </c>
      <c r="R48">
        <v>0</v>
      </c>
      <c r="S48" t="s">
        <v>540</v>
      </c>
    </row>
    <row r="49" spans="1:19" x14ac:dyDescent="0.2">
      <c r="A49">
        <v>570</v>
      </c>
      <c r="B49">
        <v>543</v>
      </c>
      <c r="C49">
        <v>509</v>
      </c>
      <c r="D49">
        <v>557</v>
      </c>
      <c r="E49">
        <v>476</v>
      </c>
      <c r="F49">
        <v>477</v>
      </c>
      <c r="G49">
        <v>569</v>
      </c>
      <c r="H49">
        <v>538</v>
      </c>
      <c r="I49">
        <v>506</v>
      </c>
      <c r="J49">
        <v>550</v>
      </c>
      <c r="K49">
        <v>475</v>
      </c>
      <c r="L49">
        <v>474</v>
      </c>
      <c r="M49">
        <v>492</v>
      </c>
      <c r="N49">
        <v>471</v>
      </c>
      <c r="O49">
        <v>440</v>
      </c>
      <c r="P49">
        <v>520</v>
      </c>
      <c r="Q49">
        <v>437</v>
      </c>
      <c r="R49">
        <v>430</v>
      </c>
      <c r="S49" t="s">
        <v>541</v>
      </c>
    </row>
    <row r="50" spans="1:19" x14ac:dyDescent="0.2">
      <c r="A50">
        <v>811</v>
      </c>
      <c r="B50">
        <v>669</v>
      </c>
      <c r="C50">
        <v>790</v>
      </c>
      <c r="D50">
        <v>654</v>
      </c>
      <c r="E50">
        <v>630</v>
      </c>
      <c r="F50">
        <v>582</v>
      </c>
      <c r="G50">
        <v>808</v>
      </c>
      <c r="H50">
        <v>656</v>
      </c>
      <c r="I50">
        <v>783</v>
      </c>
      <c r="J50">
        <v>644</v>
      </c>
      <c r="K50">
        <v>628</v>
      </c>
      <c r="L50">
        <v>575</v>
      </c>
      <c r="M50">
        <v>646</v>
      </c>
      <c r="N50">
        <v>465</v>
      </c>
      <c r="O50">
        <v>646</v>
      </c>
      <c r="P50">
        <v>513</v>
      </c>
      <c r="Q50">
        <v>546</v>
      </c>
      <c r="R50">
        <v>475</v>
      </c>
      <c r="S50" t="s">
        <v>541</v>
      </c>
    </row>
    <row r="51" spans="1:19" x14ac:dyDescent="0.2">
      <c r="A51">
        <v>1000</v>
      </c>
      <c r="B51">
        <v>918</v>
      </c>
      <c r="C51">
        <v>947</v>
      </c>
      <c r="D51">
        <v>846</v>
      </c>
      <c r="E51">
        <v>768</v>
      </c>
      <c r="F51">
        <v>707</v>
      </c>
      <c r="G51">
        <v>995</v>
      </c>
      <c r="H51">
        <v>905</v>
      </c>
      <c r="I51">
        <v>939</v>
      </c>
      <c r="J51">
        <v>834</v>
      </c>
      <c r="K51">
        <v>759</v>
      </c>
      <c r="L51">
        <v>696</v>
      </c>
      <c r="M51">
        <v>788</v>
      </c>
      <c r="N51">
        <v>655</v>
      </c>
      <c r="O51">
        <v>753</v>
      </c>
      <c r="P51">
        <v>652</v>
      </c>
      <c r="Q51">
        <v>633</v>
      </c>
      <c r="R51">
        <v>555</v>
      </c>
      <c r="S51" t="s">
        <v>541</v>
      </c>
    </row>
    <row r="52" spans="1:19" x14ac:dyDescent="0.2">
      <c r="A52">
        <v>1106</v>
      </c>
      <c r="B52">
        <v>999</v>
      </c>
      <c r="C52">
        <v>1050</v>
      </c>
      <c r="D52">
        <v>932</v>
      </c>
      <c r="E52">
        <v>853</v>
      </c>
      <c r="F52">
        <v>834</v>
      </c>
      <c r="G52">
        <v>1101</v>
      </c>
      <c r="H52">
        <v>983</v>
      </c>
      <c r="I52">
        <v>1040</v>
      </c>
      <c r="J52">
        <v>919</v>
      </c>
      <c r="K52">
        <v>843</v>
      </c>
      <c r="L52">
        <v>821</v>
      </c>
      <c r="M52">
        <v>863</v>
      </c>
      <c r="N52">
        <v>670</v>
      </c>
      <c r="O52">
        <v>782</v>
      </c>
      <c r="P52">
        <v>708</v>
      </c>
      <c r="Q52">
        <v>687</v>
      </c>
      <c r="R52">
        <v>656</v>
      </c>
      <c r="S52" t="s">
        <v>541</v>
      </c>
    </row>
    <row r="53" spans="1:19" x14ac:dyDescent="0.2">
      <c r="A53">
        <v>1235</v>
      </c>
      <c r="B53">
        <v>1249</v>
      </c>
      <c r="C53">
        <v>1166</v>
      </c>
      <c r="D53">
        <v>1061</v>
      </c>
      <c r="E53">
        <v>1014</v>
      </c>
      <c r="F53">
        <v>927</v>
      </c>
      <c r="G53">
        <v>1230</v>
      </c>
      <c r="H53">
        <v>1232</v>
      </c>
      <c r="I53">
        <v>1152</v>
      </c>
      <c r="J53">
        <v>1047</v>
      </c>
      <c r="K53">
        <v>1001</v>
      </c>
      <c r="L53">
        <v>908</v>
      </c>
      <c r="M53">
        <v>918</v>
      </c>
      <c r="N53">
        <v>833</v>
      </c>
      <c r="O53">
        <v>823</v>
      </c>
      <c r="P53">
        <v>726</v>
      </c>
      <c r="Q53">
        <v>775</v>
      </c>
      <c r="R53">
        <v>701</v>
      </c>
      <c r="S53" t="s">
        <v>541</v>
      </c>
    </row>
    <row r="54" spans="1:19" x14ac:dyDescent="0.2">
      <c r="A54">
        <v>1341</v>
      </c>
      <c r="B54">
        <v>1396</v>
      </c>
      <c r="C54">
        <v>1305</v>
      </c>
      <c r="D54">
        <v>1133</v>
      </c>
      <c r="E54">
        <v>1103</v>
      </c>
      <c r="F54">
        <v>991</v>
      </c>
      <c r="G54">
        <v>1335</v>
      </c>
      <c r="H54">
        <v>1379</v>
      </c>
      <c r="I54">
        <v>1291</v>
      </c>
      <c r="J54">
        <v>1119</v>
      </c>
      <c r="K54">
        <v>1090</v>
      </c>
      <c r="L54">
        <v>972</v>
      </c>
      <c r="M54">
        <v>920</v>
      </c>
      <c r="N54">
        <v>893</v>
      </c>
      <c r="O54">
        <v>876</v>
      </c>
      <c r="P54">
        <v>717</v>
      </c>
      <c r="Q54">
        <v>776</v>
      </c>
      <c r="R54">
        <v>688</v>
      </c>
      <c r="S54" t="s">
        <v>541</v>
      </c>
    </row>
    <row r="55" spans="1:19" x14ac:dyDescent="0.2">
      <c r="A55">
        <v>1393</v>
      </c>
      <c r="B55">
        <v>1463</v>
      </c>
      <c r="C55">
        <v>1329</v>
      </c>
      <c r="D55">
        <v>1250</v>
      </c>
      <c r="E55">
        <v>1205</v>
      </c>
      <c r="F55">
        <v>0</v>
      </c>
      <c r="G55">
        <v>1387</v>
      </c>
      <c r="H55">
        <v>1446</v>
      </c>
      <c r="I55">
        <v>1315</v>
      </c>
      <c r="J55">
        <v>1235</v>
      </c>
      <c r="K55">
        <v>1191</v>
      </c>
      <c r="L55">
        <v>0</v>
      </c>
      <c r="M55">
        <v>865</v>
      </c>
      <c r="N55">
        <v>832</v>
      </c>
      <c r="O55">
        <v>834</v>
      </c>
      <c r="P55">
        <v>766</v>
      </c>
      <c r="Q55">
        <v>801</v>
      </c>
      <c r="R55">
        <v>0</v>
      </c>
      <c r="S55" t="s">
        <v>541</v>
      </c>
    </row>
    <row r="56" spans="1:19" x14ac:dyDescent="0.2">
      <c r="A56">
        <v>1483</v>
      </c>
      <c r="B56">
        <v>1532</v>
      </c>
      <c r="C56">
        <v>1370</v>
      </c>
      <c r="D56">
        <v>1317</v>
      </c>
      <c r="E56">
        <v>1265</v>
      </c>
      <c r="F56">
        <v>0</v>
      </c>
      <c r="G56">
        <v>1477</v>
      </c>
      <c r="H56">
        <v>1514</v>
      </c>
      <c r="I56">
        <v>1356</v>
      </c>
      <c r="J56">
        <v>1302</v>
      </c>
      <c r="K56">
        <v>1251</v>
      </c>
      <c r="L56">
        <v>0</v>
      </c>
      <c r="M56">
        <v>774</v>
      </c>
      <c r="N56">
        <v>788</v>
      </c>
      <c r="O56">
        <v>788</v>
      </c>
      <c r="P56">
        <v>713</v>
      </c>
      <c r="Q56">
        <v>768</v>
      </c>
      <c r="R56">
        <v>0</v>
      </c>
      <c r="S56" t="s">
        <v>541</v>
      </c>
    </row>
    <row r="57" spans="1:19" x14ac:dyDescent="0.2">
      <c r="A57">
        <v>1528</v>
      </c>
      <c r="B57">
        <v>1610</v>
      </c>
      <c r="C57">
        <v>1429</v>
      </c>
      <c r="D57">
        <v>1402</v>
      </c>
      <c r="E57">
        <v>1326</v>
      </c>
      <c r="F57">
        <v>0</v>
      </c>
      <c r="G57">
        <v>1522</v>
      </c>
      <c r="H57">
        <v>1591</v>
      </c>
      <c r="I57">
        <v>1412</v>
      </c>
      <c r="J57">
        <v>1387</v>
      </c>
      <c r="K57">
        <v>1311</v>
      </c>
      <c r="L57">
        <v>0</v>
      </c>
      <c r="M57">
        <v>667</v>
      </c>
      <c r="N57">
        <v>679</v>
      </c>
      <c r="O57">
        <v>697</v>
      </c>
      <c r="P57">
        <v>671</v>
      </c>
      <c r="Q57">
        <v>737</v>
      </c>
      <c r="R57">
        <v>0</v>
      </c>
      <c r="S57" t="s">
        <v>541</v>
      </c>
    </row>
    <row r="58" spans="1:19" x14ac:dyDescent="0.2">
      <c r="A58">
        <v>1612</v>
      </c>
      <c r="B58">
        <v>1690</v>
      </c>
      <c r="C58">
        <v>1487</v>
      </c>
      <c r="D58">
        <v>1457</v>
      </c>
      <c r="E58">
        <v>1387</v>
      </c>
      <c r="F58">
        <v>0</v>
      </c>
      <c r="G58">
        <v>1606</v>
      </c>
      <c r="H58">
        <v>1670</v>
      </c>
      <c r="I58">
        <v>1468</v>
      </c>
      <c r="J58">
        <v>1442</v>
      </c>
      <c r="K58">
        <v>1364</v>
      </c>
      <c r="L58">
        <v>0</v>
      </c>
      <c r="M58">
        <v>561</v>
      </c>
      <c r="N58">
        <v>572</v>
      </c>
      <c r="O58">
        <v>549</v>
      </c>
      <c r="P58">
        <v>549</v>
      </c>
      <c r="Q58">
        <v>644</v>
      </c>
      <c r="R58">
        <v>0</v>
      </c>
      <c r="S58" t="s">
        <v>541</v>
      </c>
    </row>
    <row r="59" spans="1:19" x14ac:dyDescent="0.2">
      <c r="A59">
        <v>1655</v>
      </c>
      <c r="B59">
        <v>1745</v>
      </c>
      <c r="C59">
        <v>1542</v>
      </c>
      <c r="D59">
        <v>1533</v>
      </c>
      <c r="E59">
        <v>1432</v>
      </c>
      <c r="F59">
        <v>0</v>
      </c>
      <c r="G59">
        <v>1648</v>
      </c>
      <c r="H59">
        <v>1714</v>
      </c>
      <c r="I59">
        <v>1495</v>
      </c>
      <c r="J59">
        <v>1485</v>
      </c>
      <c r="K59">
        <v>1395</v>
      </c>
      <c r="L59">
        <v>0</v>
      </c>
      <c r="M59">
        <v>445</v>
      </c>
      <c r="N59">
        <v>477</v>
      </c>
      <c r="O59">
        <v>364</v>
      </c>
      <c r="P59">
        <v>422</v>
      </c>
      <c r="Q59">
        <v>432</v>
      </c>
      <c r="R59">
        <v>0</v>
      </c>
      <c r="S59" t="s">
        <v>541</v>
      </c>
    </row>
    <row r="60" spans="1:19" x14ac:dyDescent="0.2">
      <c r="A60">
        <v>1798</v>
      </c>
      <c r="B60">
        <v>1901</v>
      </c>
      <c r="C60">
        <v>1656</v>
      </c>
      <c r="D60">
        <v>1605</v>
      </c>
      <c r="E60">
        <v>1504</v>
      </c>
      <c r="F60">
        <v>0</v>
      </c>
      <c r="G60">
        <v>1698</v>
      </c>
      <c r="H60">
        <v>1798</v>
      </c>
      <c r="I60">
        <v>1545</v>
      </c>
      <c r="J60">
        <v>1498</v>
      </c>
      <c r="K60">
        <v>1423</v>
      </c>
      <c r="L60">
        <v>0</v>
      </c>
      <c r="M60">
        <v>177</v>
      </c>
      <c r="N60">
        <v>123</v>
      </c>
      <c r="O60">
        <v>163</v>
      </c>
      <c r="P60">
        <v>61</v>
      </c>
      <c r="Q60">
        <v>121</v>
      </c>
      <c r="R60">
        <v>0</v>
      </c>
      <c r="S60" t="s">
        <v>541</v>
      </c>
    </row>
  </sheetData>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F5991-32C2-40BD-ACF6-1CD0D57BE57A}">
  <dimension ref="A1:M50"/>
  <sheetViews>
    <sheetView showGridLines="0" zoomScaleNormal="100" workbookViewId="0"/>
  </sheetViews>
  <sheetFormatPr baseColWidth="10" defaultColWidth="11" defaultRowHeight="14.25" x14ac:dyDescent="0.2"/>
  <cols>
    <col min="1" max="1" width="5.375" style="528" customWidth="1"/>
    <col min="2" max="6" width="11" style="528"/>
    <col min="7" max="7" width="15.5" style="528" customWidth="1"/>
    <col min="8" max="8" width="10.125" style="529" customWidth="1"/>
    <col min="9" max="16384" width="11" style="259"/>
  </cols>
  <sheetData>
    <row r="1" spans="1:9" ht="35.25" customHeight="1" x14ac:dyDescent="0.2">
      <c r="A1" s="525"/>
      <c r="B1" s="314"/>
      <c r="C1" s="314"/>
      <c r="D1" s="605" t="s">
        <v>68</v>
      </c>
      <c r="E1" s="605"/>
      <c r="F1" s="605"/>
      <c r="G1" s="605"/>
      <c r="H1" s="605"/>
    </row>
    <row r="3" spans="1:9" ht="15.75" x14ac:dyDescent="0.2">
      <c r="A3" s="278" t="s">
        <v>29</v>
      </c>
      <c r="B3" s="526"/>
      <c r="C3" s="526"/>
      <c r="D3" s="526"/>
      <c r="E3" s="526"/>
      <c r="F3" s="526"/>
      <c r="G3" s="526"/>
      <c r="H3" s="527"/>
    </row>
    <row r="4" spans="1:9" ht="15.75" x14ac:dyDescent="0.2">
      <c r="A4" s="278"/>
      <c r="B4" s="526"/>
      <c r="C4" s="526"/>
      <c r="D4" s="526"/>
      <c r="E4" s="526"/>
      <c r="F4" s="526"/>
      <c r="G4" s="526"/>
      <c r="H4" s="527"/>
    </row>
    <row r="5" spans="1:9" ht="15.75" x14ac:dyDescent="0.2">
      <c r="A5" s="278"/>
      <c r="B5" s="526"/>
      <c r="C5" s="526"/>
      <c r="D5" s="526"/>
      <c r="E5" s="526"/>
      <c r="F5" s="526"/>
      <c r="G5" s="526"/>
      <c r="H5" s="527"/>
    </row>
    <row r="6" spans="1:9" ht="19.5" customHeight="1" x14ac:dyDescent="0.2">
      <c r="A6" s="601" t="s">
        <v>258</v>
      </c>
      <c r="B6" s="601"/>
      <c r="C6" s="601"/>
      <c r="D6" s="601"/>
      <c r="E6" s="601"/>
      <c r="F6" s="601"/>
      <c r="G6" s="601"/>
      <c r="H6" s="601"/>
    </row>
    <row r="7" spans="1:9" ht="14.25" customHeight="1" x14ac:dyDescent="0.2">
      <c r="A7" s="332" t="s">
        <v>585</v>
      </c>
      <c r="B7" s="332"/>
      <c r="C7" s="332"/>
      <c r="D7" s="332"/>
      <c r="E7" s="332"/>
      <c r="F7" s="332"/>
      <c r="G7" s="332"/>
      <c r="H7" s="332"/>
    </row>
    <row r="8" spans="1:9" x14ac:dyDescent="0.2">
      <c r="A8" s="279" t="s">
        <v>584</v>
      </c>
    </row>
    <row r="9" spans="1:9" x14ac:dyDescent="0.2">
      <c r="A9" s="602"/>
      <c r="B9" s="602"/>
      <c r="C9" s="602"/>
      <c r="D9" s="602"/>
      <c r="E9" s="602"/>
      <c r="F9" s="602"/>
      <c r="G9" s="602"/>
      <c r="H9" s="602"/>
    </row>
    <row r="10" spans="1:9" x14ac:dyDescent="0.2">
      <c r="A10" s="280" t="s">
        <v>30</v>
      </c>
      <c r="H10" s="281"/>
    </row>
    <row r="12" spans="1:9" ht="17.25" customHeight="1" x14ac:dyDescent="0.2">
      <c r="B12" s="280" t="s">
        <v>290</v>
      </c>
      <c r="C12" s="280"/>
      <c r="D12" s="280"/>
      <c r="E12" s="280"/>
      <c r="F12" s="280"/>
      <c r="G12" s="280"/>
      <c r="H12" s="282"/>
    </row>
    <row r="13" spans="1:9" ht="25.5" customHeight="1" x14ac:dyDescent="0.2">
      <c r="A13" s="283" t="s">
        <v>300</v>
      </c>
      <c r="B13" s="600" t="s">
        <v>269</v>
      </c>
      <c r="C13" s="600"/>
      <c r="D13" s="600"/>
      <c r="E13" s="600"/>
      <c r="F13" s="600"/>
      <c r="G13" s="600"/>
      <c r="H13" s="283"/>
    </row>
    <row r="14" spans="1:9" ht="17.25" customHeight="1" x14ac:dyDescent="0.2">
      <c r="A14" s="282"/>
      <c r="B14" s="524"/>
      <c r="C14" s="290"/>
      <c r="D14" s="290"/>
      <c r="E14" s="290"/>
      <c r="F14" s="290"/>
      <c r="G14" s="290"/>
      <c r="H14" s="282"/>
    </row>
    <row r="15" spans="1:9" ht="17.25" customHeight="1" x14ac:dyDescent="0.2">
      <c r="A15" s="282"/>
      <c r="B15" s="318" t="s">
        <v>331</v>
      </c>
      <c r="C15" s="318"/>
      <c r="D15" s="318"/>
      <c r="E15" s="318"/>
      <c r="F15" s="318"/>
      <c r="G15" s="318"/>
      <c r="H15" s="325"/>
    </row>
    <row r="16" spans="1:9" ht="17.25" customHeight="1" x14ac:dyDescent="0.2">
      <c r="A16" s="283" t="s">
        <v>259</v>
      </c>
      <c r="B16" s="282" t="s">
        <v>262</v>
      </c>
      <c r="C16" s="282"/>
      <c r="D16" s="282"/>
      <c r="E16" s="282"/>
      <c r="F16" s="282"/>
      <c r="G16" s="282"/>
      <c r="H16" s="283"/>
      <c r="I16" s="285"/>
    </row>
    <row r="17" spans="1:13" ht="15" customHeight="1" x14ac:dyDescent="0.2">
      <c r="A17" s="283" t="s">
        <v>260</v>
      </c>
      <c r="B17" s="600" t="s">
        <v>304</v>
      </c>
      <c r="C17" s="600"/>
      <c r="D17" s="600"/>
      <c r="E17" s="600"/>
      <c r="F17" s="600"/>
      <c r="G17" s="600"/>
      <c r="H17" s="286"/>
    </row>
    <row r="18" spans="1:13" ht="17.25" customHeight="1" x14ac:dyDescent="0.2">
      <c r="A18" s="283" t="s">
        <v>261</v>
      </c>
      <c r="B18" s="282" t="s">
        <v>273</v>
      </c>
      <c r="C18" s="282"/>
      <c r="D18" s="282"/>
      <c r="E18" s="282"/>
      <c r="F18" s="282"/>
      <c r="G18" s="282"/>
      <c r="H18" s="283"/>
    </row>
    <row r="19" spans="1:13" ht="17.25" customHeight="1" x14ac:dyDescent="0.2">
      <c r="A19" s="282"/>
      <c r="B19" s="530"/>
      <c r="C19" s="530"/>
      <c r="D19" s="530"/>
      <c r="E19" s="530"/>
      <c r="F19" s="530"/>
      <c r="G19" s="530"/>
      <c r="H19" s="282"/>
    </row>
    <row r="20" spans="1:13" ht="17.25" customHeight="1" x14ac:dyDescent="0.2">
      <c r="A20" s="282"/>
      <c r="B20" s="280" t="s">
        <v>330</v>
      </c>
      <c r="C20" s="280"/>
      <c r="D20" s="280"/>
      <c r="E20" s="280"/>
      <c r="F20" s="280"/>
      <c r="G20" s="280"/>
      <c r="H20" s="282"/>
    </row>
    <row r="21" spans="1:13" ht="17.25" customHeight="1" x14ac:dyDescent="0.2">
      <c r="A21" s="283" t="s">
        <v>263</v>
      </c>
      <c r="B21" s="282" t="s">
        <v>294</v>
      </c>
      <c r="C21" s="287"/>
      <c r="D21" s="287"/>
      <c r="E21" s="287"/>
      <c r="F21" s="287"/>
      <c r="G21" s="287"/>
      <c r="H21" s="283"/>
    </row>
    <row r="22" spans="1:13" ht="17.25" customHeight="1" x14ac:dyDescent="0.2">
      <c r="A22" s="531" t="s">
        <v>440</v>
      </c>
      <c r="B22" s="532" t="s">
        <v>486</v>
      </c>
      <c r="C22" s="287"/>
      <c r="D22" s="287"/>
      <c r="E22" s="287"/>
      <c r="F22" s="287"/>
      <c r="G22" s="287"/>
      <c r="H22" s="283"/>
    </row>
    <row r="23" spans="1:13" ht="17.25" customHeight="1" x14ac:dyDescent="0.2">
      <c r="A23" s="282"/>
      <c r="B23" s="290"/>
      <c r="C23" s="287"/>
      <c r="D23" s="287"/>
      <c r="E23" s="287"/>
      <c r="F23" s="287"/>
      <c r="G23" s="287"/>
      <c r="H23" s="282"/>
    </row>
    <row r="24" spans="1:13" ht="25.5" customHeight="1" x14ac:dyDescent="0.2">
      <c r="A24" s="282"/>
      <c r="B24" s="603" t="s">
        <v>329</v>
      </c>
      <c r="C24" s="603"/>
      <c r="D24" s="603"/>
      <c r="E24" s="603"/>
      <c r="F24" s="603"/>
      <c r="G24" s="603"/>
      <c r="H24" s="282"/>
    </row>
    <row r="25" spans="1:13" ht="17.25" customHeight="1" x14ac:dyDescent="0.2">
      <c r="A25" s="531" t="s">
        <v>301</v>
      </c>
      <c r="B25" s="532" t="s">
        <v>486</v>
      </c>
      <c r="C25" s="290"/>
      <c r="D25" s="290"/>
      <c r="E25" s="290"/>
      <c r="F25" s="290"/>
      <c r="G25" s="290"/>
      <c r="H25" s="283"/>
    </row>
    <row r="26" spans="1:13" ht="17.25" customHeight="1" x14ac:dyDescent="0.2">
      <c r="A26" s="282"/>
      <c r="B26" s="290"/>
      <c r="C26" s="290"/>
      <c r="D26" s="290"/>
      <c r="E26" s="290"/>
      <c r="F26" s="290"/>
      <c r="G26" s="290"/>
      <c r="H26" s="282"/>
    </row>
    <row r="27" spans="1:13" ht="17.25" customHeight="1" x14ac:dyDescent="0.2">
      <c r="A27" s="282"/>
      <c r="B27" s="280" t="s">
        <v>291</v>
      </c>
      <c r="C27" s="287"/>
      <c r="D27" s="287"/>
      <c r="E27" s="287"/>
      <c r="F27" s="287"/>
      <c r="G27" s="287"/>
      <c r="H27" s="282"/>
    </row>
    <row r="28" spans="1:13" ht="17.25" customHeight="1" x14ac:dyDescent="0.2">
      <c r="A28" s="283" t="s">
        <v>302</v>
      </c>
      <c r="B28" s="282" t="s">
        <v>272</v>
      </c>
      <c r="C28" s="290"/>
      <c r="D28" s="290"/>
      <c r="E28" s="290"/>
      <c r="F28" s="290"/>
      <c r="G28" s="290"/>
      <c r="H28" s="283"/>
    </row>
    <row r="29" spans="1:13" ht="17.25" customHeight="1" x14ac:dyDescent="0.2">
      <c r="A29" s="282"/>
      <c r="B29" s="290"/>
      <c r="C29" s="288"/>
      <c r="D29" s="288"/>
      <c r="E29" s="288"/>
      <c r="F29" s="288"/>
      <c r="G29" s="288"/>
      <c r="H29" s="289"/>
    </row>
    <row r="30" spans="1:13" ht="17.25" customHeight="1" x14ac:dyDescent="0.2">
      <c r="A30" s="282"/>
      <c r="B30" s="280" t="s">
        <v>292</v>
      </c>
      <c r="C30" s="290"/>
      <c r="D30" s="290"/>
      <c r="E30" s="290"/>
      <c r="F30" s="290"/>
      <c r="G30" s="290"/>
      <c r="H30" s="282"/>
    </row>
    <row r="31" spans="1:13" ht="17.25" customHeight="1" x14ac:dyDescent="0.2">
      <c r="A31" s="283" t="s">
        <v>303</v>
      </c>
      <c r="B31" s="282" t="s">
        <v>327</v>
      </c>
      <c r="C31" s="290"/>
      <c r="D31" s="290"/>
      <c r="E31" s="290"/>
      <c r="F31" s="290"/>
      <c r="G31" s="290"/>
      <c r="H31" s="283"/>
    </row>
    <row r="32" spans="1:13" ht="17.25" customHeight="1" x14ac:dyDescent="0.2">
      <c r="A32" s="282"/>
      <c r="B32" s="290"/>
      <c r="C32" s="290"/>
      <c r="D32" s="290"/>
      <c r="E32" s="290"/>
      <c r="F32" s="290"/>
      <c r="G32" s="290"/>
      <c r="H32" s="282"/>
      <c r="I32" s="534"/>
      <c r="J32" s="535"/>
      <c r="K32" s="535"/>
      <c r="L32" s="535"/>
      <c r="M32" s="535"/>
    </row>
    <row r="33" spans="1:13" ht="17.25" customHeight="1" x14ac:dyDescent="0.2">
      <c r="A33" s="282"/>
      <c r="B33" s="280" t="s">
        <v>293</v>
      </c>
      <c r="C33" s="290"/>
      <c r="D33" s="290"/>
      <c r="E33" s="290"/>
      <c r="F33" s="290"/>
      <c r="G33" s="290"/>
      <c r="H33" s="282"/>
      <c r="I33" s="534"/>
      <c r="J33" s="535"/>
      <c r="K33" s="535"/>
      <c r="L33" s="535"/>
      <c r="M33" s="535"/>
    </row>
    <row r="34" spans="1:13" ht="17.25" customHeight="1" x14ac:dyDescent="0.2">
      <c r="A34" s="282" t="s">
        <v>265</v>
      </c>
      <c r="B34" s="532" t="s">
        <v>484</v>
      </c>
      <c r="C34" s="287"/>
      <c r="D34" s="287"/>
      <c r="E34" s="287"/>
      <c r="F34" s="287"/>
      <c r="G34" s="287"/>
      <c r="H34" s="533"/>
      <c r="I34" s="534"/>
      <c r="J34" s="535"/>
      <c r="K34" s="535"/>
      <c r="L34" s="535"/>
      <c r="M34" s="535"/>
    </row>
    <row r="35" spans="1:13" ht="17.25" customHeight="1" x14ac:dyDescent="0.2">
      <c r="A35" s="282" t="s">
        <v>266</v>
      </c>
      <c r="B35" s="606" t="s">
        <v>485</v>
      </c>
      <c r="C35" s="606"/>
      <c r="D35" s="606"/>
      <c r="E35" s="606"/>
      <c r="F35" s="606"/>
      <c r="G35" s="606"/>
      <c r="H35" s="536"/>
    </row>
    <row r="36" spans="1:13" ht="17.25" customHeight="1" x14ac:dyDescent="0.2">
      <c r="A36" s="282" t="s">
        <v>357</v>
      </c>
      <c r="B36" s="606"/>
      <c r="C36" s="606"/>
      <c r="D36" s="606"/>
      <c r="E36" s="606"/>
      <c r="F36" s="606"/>
      <c r="G36" s="606"/>
      <c r="H36" s="283"/>
    </row>
    <row r="37" spans="1:13" ht="17.25" customHeight="1" x14ac:dyDescent="0.2">
      <c r="A37" s="538" t="s">
        <v>480</v>
      </c>
      <c r="B37" s="282" t="s">
        <v>487</v>
      </c>
      <c r="C37" s="287"/>
      <c r="D37" s="287"/>
      <c r="E37" s="287"/>
      <c r="F37" s="287"/>
      <c r="G37" s="287"/>
      <c r="H37" s="283"/>
      <c r="I37" s="534"/>
      <c r="J37" s="535"/>
      <c r="K37" s="535"/>
      <c r="L37" s="535"/>
      <c r="M37" s="535"/>
    </row>
    <row r="38" spans="1:13" ht="17.25" customHeight="1" x14ac:dyDescent="0.2">
      <c r="A38" s="282"/>
      <c r="B38" s="290"/>
      <c r="C38" s="290"/>
      <c r="D38" s="290"/>
      <c r="E38" s="290"/>
      <c r="F38" s="290"/>
      <c r="G38" s="290"/>
      <c r="H38" s="282"/>
      <c r="I38" s="534"/>
      <c r="J38" s="535"/>
      <c r="K38" s="535"/>
      <c r="L38" s="535"/>
      <c r="M38" s="535"/>
    </row>
    <row r="39" spans="1:13" ht="17.25" customHeight="1" x14ac:dyDescent="0.2">
      <c r="A39" s="282"/>
      <c r="B39" s="280" t="s">
        <v>481</v>
      </c>
      <c r="C39" s="288"/>
      <c r="D39" s="288"/>
      <c r="E39" s="288"/>
      <c r="F39" s="288"/>
      <c r="G39" s="288"/>
      <c r="H39" s="289"/>
    </row>
    <row r="40" spans="1:13" ht="17.25" customHeight="1" x14ac:dyDescent="0.2">
      <c r="A40" s="283" t="s">
        <v>264</v>
      </c>
      <c r="B40" s="282" t="s">
        <v>271</v>
      </c>
      <c r="C40" s="288"/>
      <c r="D40" s="288"/>
      <c r="E40" s="288"/>
      <c r="F40" s="288"/>
      <c r="G40" s="288"/>
      <c r="H40" s="283"/>
    </row>
    <row r="41" spans="1:13" ht="15" customHeight="1" x14ac:dyDescent="0.2">
      <c r="A41" s="283" t="s">
        <v>267</v>
      </c>
      <c r="B41" s="282" t="s">
        <v>270</v>
      </c>
      <c r="C41" s="288"/>
      <c r="D41" s="288"/>
      <c r="E41" s="288"/>
      <c r="F41" s="288"/>
      <c r="G41" s="288"/>
      <c r="H41" s="283"/>
    </row>
    <row r="42" spans="1:13" x14ac:dyDescent="0.2">
      <c r="A42" s="280"/>
      <c r="B42" s="289"/>
      <c r="C42" s="289"/>
      <c r="D42" s="289"/>
      <c r="E42" s="289"/>
      <c r="F42" s="289"/>
      <c r="G42" s="289"/>
      <c r="H42" s="282"/>
    </row>
    <row r="43" spans="1:13" ht="13.9" customHeight="1" x14ac:dyDescent="0.2">
      <c r="A43" s="282"/>
      <c r="B43" s="604" t="s">
        <v>482</v>
      </c>
      <c r="C43" s="604"/>
      <c r="D43" s="289"/>
      <c r="E43" s="289"/>
      <c r="F43" s="289"/>
      <c r="G43" s="289"/>
      <c r="H43" s="283"/>
    </row>
    <row r="44" spans="1:13" ht="13.9" customHeight="1" x14ac:dyDescent="0.2">
      <c r="A44" s="282"/>
      <c r="B44" s="604" t="s">
        <v>483</v>
      </c>
      <c r="C44" s="604"/>
      <c r="D44" s="289"/>
      <c r="E44" s="289"/>
      <c r="F44" s="289"/>
      <c r="G44" s="289"/>
      <c r="H44" s="283"/>
    </row>
    <row r="45" spans="1:13" x14ac:dyDescent="0.2">
      <c r="A45" s="282"/>
      <c r="B45" s="604" t="s">
        <v>31</v>
      </c>
      <c r="C45" s="604"/>
      <c r="D45" s="289"/>
      <c r="E45" s="289"/>
      <c r="F45" s="289"/>
      <c r="G45" s="289"/>
      <c r="H45" s="283"/>
    </row>
    <row r="46" spans="1:13" x14ac:dyDescent="0.2">
      <c r="A46" s="537"/>
      <c r="B46" s="291"/>
      <c r="C46" s="291"/>
      <c r="D46" s="291"/>
      <c r="E46" s="291"/>
      <c r="F46" s="291"/>
      <c r="G46" s="291"/>
    </row>
    <row r="47" spans="1:13" x14ac:dyDescent="0.2">
      <c r="A47" s="537"/>
      <c r="B47" s="537"/>
      <c r="C47" s="537"/>
      <c r="D47" s="537"/>
      <c r="E47" s="537"/>
      <c r="F47" s="537"/>
      <c r="G47" s="537"/>
    </row>
    <row r="48" spans="1:13" x14ac:dyDescent="0.2">
      <c r="A48" s="537"/>
      <c r="B48" s="537"/>
      <c r="C48" s="537"/>
      <c r="D48" s="537"/>
      <c r="E48" s="537"/>
      <c r="F48" s="537"/>
      <c r="G48" s="537"/>
    </row>
    <row r="49" spans="1:7" x14ac:dyDescent="0.2">
      <c r="A49" s="537"/>
      <c r="B49" s="537"/>
      <c r="C49" s="537"/>
      <c r="D49" s="537"/>
      <c r="E49" s="537"/>
      <c r="F49" s="537"/>
      <c r="G49" s="537"/>
    </row>
    <row r="50" spans="1:7" x14ac:dyDescent="0.2">
      <c r="B50" s="537"/>
      <c r="C50" s="537"/>
      <c r="D50" s="537"/>
      <c r="E50" s="537"/>
      <c r="F50" s="537"/>
      <c r="G50" s="537"/>
    </row>
  </sheetData>
  <mergeCells count="10">
    <mergeCell ref="B35:G36"/>
    <mergeCell ref="B43:C43"/>
    <mergeCell ref="B44:C44"/>
    <mergeCell ref="B45:C45"/>
    <mergeCell ref="D1:H1"/>
    <mergeCell ref="A6:H6"/>
    <mergeCell ref="A9:H9"/>
    <mergeCell ref="B13:G13"/>
    <mergeCell ref="B17:G17"/>
    <mergeCell ref="B24:G24"/>
  </mergeCells>
  <hyperlinks>
    <hyperlink ref="A13" location="'1 AA'!A1" display="1" xr:uid="{56037C97-2B84-40B6-8481-1CAC396278D7}"/>
    <hyperlink ref="A16" location="'2.1 AA'!A1" display="2.1" xr:uid="{9E302FBB-8134-477B-844C-1E4E6F527A65}"/>
    <hyperlink ref="A17" location="'2.2 AA'!A1" display="2.2" xr:uid="{0462264C-14B2-43B1-9FA0-3DD7C0AF8DDE}"/>
    <hyperlink ref="A18" location="'2.3 AA'!A1" display="2.3" xr:uid="{98BFF781-E29A-49CE-9620-624CE4D2D085}"/>
    <hyperlink ref="A21" location="'3.1 AA'!A1" display="3.1" xr:uid="{31034663-9E05-4FCD-A819-69E4D7E94CE4}"/>
    <hyperlink ref="A28" location="'5 AA'!A1" display="5" xr:uid="{E53BBD29-0583-461E-9681-3AD915630EA1}"/>
    <hyperlink ref="A31" location="'6 AA'!A1" display="6" xr:uid="{4BD91F9C-3EFA-43EF-86DD-315EF61D6478}"/>
    <hyperlink ref="A40" location="'8.1 AA'!A1" display="8.1" xr:uid="{D5694181-49AD-47E2-84A8-91BE77E6BF19}"/>
    <hyperlink ref="A41" location="'8.2 AA'!A1" display="8.2" xr:uid="{27611909-F6E9-42E3-9D35-B1B357A17B36}"/>
    <hyperlink ref="B44:C44" location="Hinweis_Berufsklassifikation!A1" display="Hinweis Berufsklassifikation" xr:uid="{9AC1A51C-840E-4EFC-9098-D6472DBC48A5}"/>
    <hyperlink ref="B43" location="Hinweis_Ausbildungsmarkt!A1" tooltip="Hinweis_Ausbildungsmarkt" display="Hinweis Ausbildungsmarkt" xr:uid="{7D0E7F5A-A80F-4DE2-870F-5E7015A5C819}"/>
    <hyperlink ref="A37" location="'7.4'!A1" display="7.4" xr:uid="{08C36761-DDB5-4C44-B5F6-D6E663EDF3B8}"/>
  </hyperlinks>
  <pageMargins left="0.7" right="0.7" top="0.78740157499999996" bottom="0.78740157499999996" header="0.3" footer="0.3"/>
  <pageSetup paperSize="9" scale="92"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Tabelle34">
    <tabColor theme="2" tint="-0.249977111117893"/>
  </sheetPr>
  <dimension ref="A3:O156"/>
  <sheetViews>
    <sheetView topLeftCell="A49" workbookViewId="0">
      <selection activeCell="D63" sqref="D63:D69"/>
    </sheetView>
  </sheetViews>
  <sheetFormatPr baseColWidth="10" defaultRowHeight="14.25" x14ac:dyDescent="0.2"/>
  <cols>
    <col min="2" max="2" width="21.625" customWidth="1"/>
    <col min="3" max="3" width="53.125" customWidth="1"/>
    <col min="4" max="4" width="13.875" bestFit="1" customWidth="1"/>
    <col min="6" max="6" width="20.75" customWidth="1"/>
  </cols>
  <sheetData>
    <row r="3" spans="2:5" x14ac:dyDescent="0.2">
      <c r="C3" t="e">
        <f>#REF!</f>
        <v>#REF!</v>
      </c>
      <c r="D3" t="e">
        <f>#REF!</f>
        <v>#REF!</v>
      </c>
      <c r="E3" t="e">
        <f>#REF!</f>
        <v>#REF!</v>
      </c>
    </row>
    <row r="4" spans="2:5" x14ac:dyDescent="0.2">
      <c r="B4" t="e">
        <f>#REF!</f>
        <v>#REF!</v>
      </c>
      <c r="C4" t="e">
        <f>#REF!</f>
        <v>#REF!</v>
      </c>
      <c r="D4" t="e">
        <f>#REF!</f>
        <v>#REF!</v>
      </c>
      <c r="E4" t="e">
        <f>#REF!</f>
        <v>#REF!</v>
      </c>
    </row>
    <row r="5" spans="2:5" x14ac:dyDescent="0.2">
      <c r="B5" t="e">
        <f>#REF!</f>
        <v>#REF!</v>
      </c>
      <c r="C5" t="e">
        <f>#REF!</f>
        <v>#REF!</v>
      </c>
      <c r="D5" t="e">
        <f>#REF!</f>
        <v>#REF!</v>
      </c>
      <c r="E5" t="e">
        <f>#REF!</f>
        <v>#REF!</v>
      </c>
    </row>
    <row r="9" spans="2:5" x14ac:dyDescent="0.2">
      <c r="B9" s="456"/>
      <c r="C9" s="456" t="str">
        <f>'1'!B7</f>
        <v>2020/21</v>
      </c>
      <c r="D9" s="456" t="str">
        <f>'1'!C7</f>
        <v>2021/22</v>
      </c>
      <c r="E9" s="456" t="str">
        <f>'1'!D7</f>
        <v>2022/23</v>
      </c>
    </row>
    <row r="10" spans="2:5" x14ac:dyDescent="0.2">
      <c r="B10" s="456" t="str">
        <f>'1'!A10</f>
        <v xml:space="preserve">Bewerberinnen und Bewerber </v>
      </c>
      <c r="C10" s="456">
        <f ca="1">'1'!B10</f>
        <v>3600</v>
      </c>
      <c r="D10" s="456">
        <f ca="1">'1'!C10</f>
        <v>3368</v>
      </c>
      <c r="E10" s="456">
        <f ca="1">'1'!D10</f>
        <v>3151</v>
      </c>
    </row>
    <row r="11" spans="2:5" x14ac:dyDescent="0.2">
      <c r="B11" s="456" t="str">
        <f>'1'!A18</f>
        <v>Berufsausbildungsstellen</v>
      </c>
      <c r="C11" s="456">
        <f ca="1">'1'!B18</f>
        <v>3593</v>
      </c>
      <c r="D11" s="456">
        <f ca="1">'1'!C18</f>
        <v>3467</v>
      </c>
      <c r="E11" s="456">
        <f ca="1">'1'!D18</f>
        <v>3128</v>
      </c>
    </row>
    <row r="22" spans="2:3" x14ac:dyDescent="0.2">
      <c r="C22" t="str">
        <f>LEFT(Impressum!$B$10, 22)</f>
        <v>Berichtsjahr 2022/2023</v>
      </c>
    </row>
    <row r="23" spans="2:3" ht="42.75" x14ac:dyDescent="0.2">
      <c r="B23" t="s">
        <v>436</v>
      </c>
      <c r="C23" s="485" t="str">
        <f>CONCATENATE("Top-10-Berufe der",IF('alt_Steuerung Klapplisten'!$A$69=1," "," unversorgte "),"Bewerberinnen und Bewerber ",CHAR(10),
Impressum!$B$8,
CHAR(10),LEFT(Impressum!$B$10, 22),", jeweils aktueller Monat")</f>
        <v>Top-10-Berufe der Bewerberinnen und Bewerber 
Agentur für Arbeit Bonn
Berichtsjahr 2022/2023, jeweils aktueller Monat</v>
      </c>
    </row>
    <row r="24" spans="2:3" ht="42.75" x14ac:dyDescent="0.2">
      <c r="B24" t="s">
        <v>437</v>
      </c>
      <c r="C24" s="485" t="str">
        <f>CONCATENATE("Top-10-Berufe der",IF('alt_Steuerung Klapplisten'!$A$69=1," "," unversorgte "),"Bewerber",CHAR(10),
Impressum!$B$8,
CHAR(10),LEFT(Impressum!$B$10, 22),", jeweils aktueller Monat")</f>
        <v>Top-10-Berufe der Bewerber
Agentur für Arbeit Bonn
Berichtsjahr 2022/2023, jeweils aktueller Monat</v>
      </c>
    </row>
    <row r="25" spans="2:3" ht="42.75" x14ac:dyDescent="0.2">
      <c r="B25" t="s">
        <v>438</v>
      </c>
      <c r="C25" s="485" t="str">
        <f>CONCATENATE("Top-10-Berufe der",IF('alt_Steuerung Klapplisten'!$A$69=1," "," unversorgte "),"Bewerberinnen",CHAR(10),
Impressum!$B$8,
,CHAR(10),LEFT(Impressum!$B$10, 22),", jeweils aktueller Monat")</f>
        <v>Top-10-Berufe der Bewerberinnen
Agentur für Arbeit Bonn
Berichtsjahr 2022/2023, jeweils aktueller Monat</v>
      </c>
    </row>
    <row r="26" spans="2:3" ht="42.75" x14ac:dyDescent="0.2">
      <c r="B26" t="s">
        <v>439</v>
      </c>
      <c r="C26" s="485" t="str">
        <f>CONCATENATE("Top-10-Berufe der ",IF('alt_Steuerung Klapplisten'!$A$75=1,"Berufsausbildungsstellen",IF('alt_Steuerung Klapplisten'!$A$75=2,"betrieblichen Berugsausbildungsstellen","unbesetzten Berufsausbildungsstellen")),CHAR(10),
Impressum!$B$8,
,CHAR(10),,LEFT(Impressum!$B$10, 22),", jeweils aktueller Monat")</f>
        <v>Top-10-Berufe der Berufsausbildungsstellen
Agentur für Arbeit Bonn
Berichtsjahr 2022/2023, jeweils aktueller Monat</v>
      </c>
    </row>
    <row r="28" spans="2:3" x14ac:dyDescent="0.2">
      <c r="C28" t="str">
        <f>IF('alt_Steuerung Klapplisten'!$A$75=1,"Berufsausbildungsstellen",IF('alt_Steuerung Klapplisten'!$A$75=2,"betriebliche Berugsausbildungsstellen","unbesetzte Berufsausbildungsstellen"))</f>
        <v>Berufsausbildungsstellen</v>
      </c>
    </row>
    <row r="31" spans="2:3" ht="42.75" x14ac:dyDescent="0.2">
      <c r="B31" t="s">
        <v>441</v>
      </c>
      <c r="C31" s="485" t="str">
        <f>CONCATENATE(IF('alt_Steuerung Klapplisten'!$A$63=1,"Berufsausbildungsstellen",IF('alt_Steuerung Klapplisten'!$A$63=2,"betrieblichen Berugsausbildungsstellen","unbesetzten Berufsausbildungsstellen"))," nach zuständiger Stelle",CHAR(10),
Impressum!$B$8,
,CHAR(10),Impressum!$B$10)</f>
        <v>Berufsausbildungsstellen nach zuständiger Stelle
Agentur für Arbeit Bonn
Berichtsjahr 2022/2023, März 2023</v>
      </c>
    </row>
    <row r="63" spans="2:7" x14ac:dyDescent="0.2">
      <c r="B63" s="456" t="str">
        <f>'6'!A13</f>
        <v>unversorgt</v>
      </c>
      <c r="C63" s="456">
        <f ca="1">'6'!B13</f>
        <v>1961</v>
      </c>
      <c r="D63" s="599">
        <f ca="1">'6'!C13</f>
        <v>62.234211361472546</v>
      </c>
      <c r="E63" s="456"/>
      <c r="F63" s="456"/>
      <c r="G63" s="456"/>
    </row>
    <row r="64" spans="2:7" x14ac:dyDescent="0.2">
      <c r="B64" s="456" t="str">
        <f>'6'!A15</f>
        <v>einmündend in Ausbildung</v>
      </c>
      <c r="C64" s="456">
        <f ca="1">'6'!B15</f>
        <v>446</v>
      </c>
      <c r="D64" s="599">
        <f ca="1">'6'!C15</f>
        <v>14.15423675023802</v>
      </c>
      <c r="E64" s="456"/>
      <c r="F64" s="456"/>
      <c r="G64" s="456"/>
    </row>
    <row r="65" spans="2:7" x14ac:dyDescent="0.2">
      <c r="B65" s="456" t="str">
        <f>'6'!A18</f>
        <v>Schule/Studium/Praktikum</v>
      </c>
      <c r="C65" s="456">
        <f ca="1">'6'!B18</f>
        <v>201</v>
      </c>
      <c r="D65" s="599">
        <f ca="1">'6'!C18</f>
        <v>6.3789273246588385</v>
      </c>
      <c r="E65" s="456"/>
      <c r="F65" s="456"/>
      <c r="G65" s="456"/>
    </row>
    <row r="66" spans="2:7" s="456" customFormat="1" x14ac:dyDescent="0.2">
      <c r="B66" s="456" t="str">
        <f>'6'!A21</f>
        <v>Erwerbstätigkeit</v>
      </c>
      <c r="C66" s="456">
        <f ca="1">'6'!B21</f>
        <v>155</v>
      </c>
      <c r="D66" s="599">
        <f ca="1">'6'!C21</f>
        <v>4.9190733100602984</v>
      </c>
    </row>
    <row r="67" spans="2:7" x14ac:dyDescent="0.2">
      <c r="B67" s="456" t="str">
        <f>'6'!A22</f>
        <v>verbleibend in Ausbildung</v>
      </c>
      <c r="C67" s="456">
        <f ca="1">'6'!B22</f>
        <v>77</v>
      </c>
      <c r="D67" s="599">
        <f ca="1">'6'!C22</f>
        <v>2.4436686766105997</v>
      </c>
      <c r="E67" s="456"/>
      <c r="F67" s="456"/>
      <c r="G67" s="456"/>
    </row>
    <row r="68" spans="2:7" x14ac:dyDescent="0.2">
      <c r="B68" s="456" t="str">
        <f>'6'!$A$25</f>
        <v>Fördermaßnahmen</v>
      </c>
      <c r="C68" s="456" t="str">
        <f ca="1">'6'!B23</f>
        <v>*</v>
      </c>
      <c r="D68" s="599" t="str">
        <f ca="1">'6'!C23</f>
        <v>x</v>
      </c>
      <c r="E68" s="456"/>
      <c r="F68" s="456"/>
      <c r="G68" s="456"/>
    </row>
    <row r="69" spans="2:7" x14ac:dyDescent="0.2">
      <c r="B69" s="456" t="str">
        <f>'6'!$A$28</f>
        <v>Gemeinnützige/soziale Dienste</v>
      </c>
      <c r="C69" s="456" t="str">
        <f ca="1">'6'!B26</f>
        <v>*</v>
      </c>
      <c r="D69" s="599" t="str">
        <f ca="1">'6'!C26</f>
        <v>x</v>
      </c>
      <c r="E69" s="456"/>
      <c r="F69" s="456"/>
      <c r="G69" s="456"/>
    </row>
    <row r="70" spans="2:7" x14ac:dyDescent="0.2">
      <c r="B70" s="456" t="e">
        <f>'6'!#REF!</f>
        <v>#REF!</v>
      </c>
      <c r="C70" s="456" t="str">
        <f ca="1">'6'!B29</f>
        <v>*</v>
      </c>
      <c r="D70" s="456" t="str">
        <f ca="1">'6'!C29</f>
        <v>x</v>
      </c>
      <c r="E70" s="456"/>
      <c r="F70" s="456"/>
      <c r="G70" s="456"/>
    </row>
    <row r="71" spans="2:7" x14ac:dyDescent="0.2">
      <c r="B71" s="456" t="str">
        <f>'6'!$A$30</f>
        <v>unbekannter Verbleib</v>
      </c>
      <c r="C71" s="456" t="str">
        <f t="shared" ref="C71:D71" si="0">IFERROR(F71,"arbeitslos")</f>
        <v>arbeitslos</v>
      </c>
      <c r="D71" s="456" t="str">
        <f t="shared" si="0"/>
        <v>arbeitslos</v>
      </c>
      <c r="E71" s="456" t="e">
        <f>#REF!</f>
        <v>#REF!</v>
      </c>
      <c r="F71" s="456" t="e">
        <f>#REF!</f>
        <v>#REF!</v>
      </c>
      <c r="G71" s="456" t="e">
        <f>#REF!</f>
        <v>#REF!</v>
      </c>
    </row>
    <row r="72" spans="2:7" x14ac:dyDescent="0.2">
      <c r="B72" s="456"/>
      <c r="C72" s="456"/>
      <c r="D72" s="456"/>
      <c r="E72" s="456"/>
      <c r="F72" s="456"/>
      <c r="G72" s="456"/>
    </row>
    <row r="87" spans="2:9" x14ac:dyDescent="0.2">
      <c r="C87" t="s">
        <v>224</v>
      </c>
      <c r="D87" t="s">
        <v>253</v>
      </c>
      <c r="G87" s="456"/>
      <c r="H87" s="456" t="s">
        <v>224</v>
      </c>
      <c r="I87" s="456" t="s">
        <v>253</v>
      </c>
    </row>
    <row r="88" spans="2:9" x14ac:dyDescent="0.2">
      <c r="B88" t="e">
        <f>#REF!</f>
        <v>#REF!</v>
      </c>
      <c r="C88" t="e">
        <f>#REF!</f>
        <v>#REF!</v>
      </c>
      <c r="D88" t="e">
        <f>#REF!</f>
        <v>#REF!</v>
      </c>
      <c r="G88" t="str">
        <f>'5'!A11</f>
        <v>Industrie- und Handelskammer</v>
      </c>
      <c r="H88" s="456">
        <f ca="1">'5'!B11</f>
        <v>1889</v>
      </c>
    </row>
    <row r="89" spans="2:9" x14ac:dyDescent="0.2">
      <c r="B89" t="e">
        <f>#REF!</f>
        <v>#REF!</v>
      </c>
      <c r="C89" t="e">
        <f>#REF!</f>
        <v>#REF!</v>
      </c>
      <c r="D89" t="e">
        <f>#REF!</f>
        <v>#REF!</v>
      </c>
      <c r="G89" s="456" t="str">
        <f>'5'!A12</f>
        <v>Handwerkskammer</v>
      </c>
      <c r="H89" s="456">
        <f ca="1">'5'!B12</f>
        <v>555</v>
      </c>
    </row>
    <row r="90" spans="2:9" x14ac:dyDescent="0.2">
      <c r="B90" t="e">
        <f>#REF!</f>
        <v>#REF!</v>
      </c>
      <c r="C90" t="e">
        <f>#REF!</f>
        <v>#REF!</v>
      </c>
      <c r="D90" t="e">
        <f>#REF!</f>
        <v>#REF!</v>
      </c>
      <c r="G90" s="456" t="str">
        <f>'5'!A13</f>
        <v>Freie Berufe 2)</v>
      </c>
      <c r="H90" s="456">
        <f ca="1">'5'!B13</f>
        <v>373</v>
      </c>
    </row>
    <row r="91" spans="2:9" x14ac:dyDescent="0.2">
      <c r="B91" t="e">
        <f>#REF!</f>
        <v>#REF!</v>
      </c>
      <c r="C91" t="e">
        <f>#REF!</f>
        <v>#REF!</v>
      </c>
      <c r="D91" t="e">
        <f>#REF!</f>
        <v>#REF!</v>
      </c>
      <c r="G91" s="456" t="str">
        <f>'5'!A23</f>
        <v>Öffentlicher Dienst</v>
      </c>
      <c r="H91" s="456">
        <f ca="1">'5'!B23</f>
        <v>162</v>
      </c>
    </row>
    <row r="92" spans="2:9" x14ac:dyDescent="0.2">
      <c r="B92" t="e">
        <f>#REF!</f>
        <v>#REF!</v>
      </c>
      <c r="C92" t="e">
        <f>#REF!</f>
        <v>#REF!</v>
      </c>
      <c r="D92" t="e">
        <f>#REF!</f>
        <v>#REF!</v>
      </c>
      <c r="G92" s="456" t="str">
        <f>'5'!A22</f>
        <v>Landwirtschaftskammer</v>
      </c>
      <c r="H92" s="456">
        <f ca="1">'5'!B22</f>
        <v>22</v>
      </c>
    </row>
    <row r="103" spans="2:7" x14ac:dyDescent="0.2">
      <c r="B103" s="456" t="e">
        <f>#REF!</f>
        <v>#REF!</v>
      </c>
      <c r="C103" s="456" t="e">
        <f>#REF!</f>
        <v>#REF!</v>
      </c>
      <c r="D103" s="138" t="e">
        <f>#REF!</f>
        <v>#REF!</v>
      </c>
      <c r="E103" s="456"/>
      <c r="F103" s="456"/>
      <c r="G103" s="456"/>
    </row>
    <row r="104" spans="2:7" x14ac:dyDescent="0.2">
      <c r="B104" s="456" t="e">
        <f>#REF!</f>
        <v>#REF!</v>
      </c>
      <c r="C104" s="456" t="e">
        <f>#REF!</f>
        <v>#REF!</v>
      </c>
      <c r="D104" s="138" t="e">
        <f>#REF!</f>
        <v>#REF!</v>
      </c>
      <c r="E104" s="456"/>
      <c r="F104" s="456"/>
      <c r="G104" s="456"/>
    </row>
    <row r="105" spans="2:7" x14ac:dyDescent="0.2">
      <c r="B105" s="456" t="e">
        <f>#REF!</f>
        <v>#REF!</v>
      </c>
      <c r="C105" s="456" t="e">
        <f>#REF!</f>
        <v>#REF!</v>
      </c>
      <c r="D105" s="138" t="e">
        <f>#REF!</f>
        <v>#REF!</v>
      </c>
      <c r="E105" s="456"/>
      <c r="F105" s="456"/>
      <c r="G105" s="456"/>
    </row>
    <row r="106" spans="2:7" x14ac:dyDescent="0.2">
      <c r="B106" s="456" t="e">
        <f>#REF!</f>
        <v>#REF!</v>
      </c>
      <c r="C106" s="456" t="e">
        <f>#REF!</f>
        <v>#REF!</v>
      </c>
      <c r="D106" s="138" t="e">
        <f>#REF!</f>
        <v>#REF!</v>
      </c>
      <c r="E106" s="456"/>
      <c r="F106" s="456"/>
      <c r="G106" s="456"/>
    </row>
    <row r="107" spans="2:7" x14ac:dyDescent="0.2">
      <c r="B107" s="456" t="e">
        <f>#REF!</f>
        <v>#REF!</v>
      </c>
      <c r="C107" s="456" t="e">
        <f>#REF!</f>
        <v>#REF!</v>
      </c>
      <c r="D107" s="138" t="e">
        <f>#REF!</f>
        <v>#REF!</v>
      </c>
      <c r="E107" s="456"/>
      <c r="F107" s="456"/>
      <c r="G107" s="456"/>
    </row>
    <row r="108" spans="2:7" x14ac:dyDescent="0.2">
      <c r="B108" s="456" t="e">
        <f>#REF!</f>
        <v>#REF!</v>
      </c>
      <c r="C108" s="456" t="e">
        <f>#REF!</f>
        <v>#REF!</v>
      </c>
      <c r="D108" s="138" t="e">
        <f>#REF!</f>
        <v>#REF!</v>
      </c>
      <c r="E108" s="456"/>
      <c r="F108" s="456"/>
      <c r="G108" s="456"/>
    </row>
    <row r="109" spans="2:7" x14ac:dyDescent="0.2">
      <c r="B109" s="456" t="e">
        <f>#REF!</f>
        <v>#REF!</v>
      </c>
      <c r="C109" s="456" t="e">
        <f>#REF!</f>
        <v>#REF!</v>
      </c>
      <c r="D109" s="138" t="e">
        <f>#REF!</f>
        <v>#REF!</v>
      </c>
      <c r="E109" s="456"/>
      <c r="F109" s="456"/>
      <c r="G109" s="456"/>
    </row>
    <row r="110" spans="2:7" x14ac:dyDescent="0.2">
      <c r="B110" s="456" t="str">
        <f>IFERROR(E110,"arbeitslos")</f>
        <v>arbeitslos</v>
      </c>
      <c r="C110" s="456" t="str">
        <f>IFERROR(F110,"x")</f>
        <v>x</v>
      </c>
      <c r="D110" s="138" t="str">
        <f>IFERROR(G110,"x")</f>
        <v>x</v>
      </c>
      <c r="E110" s="456" t="e">
        <f>#REF!</f>
        <v>#REF!</v>
      </c>
      <c r="F110" s="456" t="e">
        <f>#REF!</f>
        <v>#REF!</v>
      </c>
      <c r="G110" s="456" t="e">
        <f>#REF!</f>
        <v>#REF!</v>
      </c>
    </row>
    <row r="111" spans="2:7" x14ac:dyDescent="0.2">
      <c r="B111" s="456" t="e">
        <f>#REF!</f>
        <v>#REF!</v>
      </c>
      <c r="C111" s="456" t="e">
        <f>#REF!</f>
        <v>#REF!</v>
      </c>
      <c r="D111" s="138" t="e">
        <f>#REF!</f>
        <v>#REF!</v>
      </c>
      <c r="E111" s="456"/>
      <c r="F111" s="456"/>
      <c r="G111" s="456"/>
    </row>
    <row r="114" spans="1:7" x14ac:dyDescent="0.2">
      <c r="B114" t="s">
        <v>277</v>
      </c>
    </row>
    <row r="115" spans="1:7" x14ac:dyDescent="0.2">
      <c r="E115" t="s">
        <v>278</v>
      </c>
      <c r="G115" t="s">
        <v>277</v>
      </c>
    </row>
    <row r="116" spans="1:7" x14ac:dyDescent="0.2">
      <c r="A116" t="e">
        <f>_xlfn.RANK.EQ(C116,$C$116:$C$131,0)</f>
        <v>#REF!</v>
      </c>
      <c r="B116" t="e">
        <f>#REF!</f>
        <v>#REF!</v>
      </c>
      <c r="C116" s="139" t="e">
        <f>#REF!</f>
        <v>#REF!</v>
      </c>
      <c r="F116" t="s">
        <v>0</v>
      </c>
      <c r="G116" s="139" t="e">
        <f>#REF!</f>
        <v>#REF!</v>
      </c>
    </row>
    <row r="117" spans="1:7" x14ac:dyDescent="0.2">
      <c r="A117" t="e">
        <f t="shared" ref="A117:A131" si="1">_xlfn.RANK.EQ(C117,$C$116:$C$131,0)</f>
        <v>#REF!</v>
      </c>
      <c r="B117" t="e">
        <f>#REF!</f>
        <v>#REF!</v>
      </c>
      <c r="C117" s="139" t="e">
        <f>#REF!</f>
        <v>#REF!</v>
      </c>
      <c r="E117">
        <v>1</v>
      </c>
      <c r="F117" t="e">
        <f>VLOOKUP($E117,$A$116:$C$131,2,FALSE)</f>
        <v>#N/A</v>
      </c>
      <c r="G117" s="139" t="e">
        <f>VLOOKUP($E117,$A$116:$C$131,3,FALSE)</f>
        <v>#N/A</v>
      </c>
    </row>
    <row r="118" spans="1:7" x14ac:dyDescent="0.2">
      <c r="A118" t="e">
        <f t="shared" si="1"/>
        <v>#REF!</v>
      </c>
      <c r="B118" t="e">
        <f>#REF!</f>
        <v>#REF!</v>
      </c>
      <c r="C118" s="139" t="e">
        <f>#REF!</f>
        <v>#REF!</v>
      </c>
      <c r="E118">
        <v>2</v>
      </c>
      <c r="F118" t="e">
        <f t="shared" ref="F118:F132" si="2">VLOOKUP($E118,$A$116:$C$131,2,FALSE)</f>
        <v>#N/A</v>
      </c>
      <c r="G118" s="139" t="e">
        <f t="shared" ref="G118:G131" si="3">VLOOKUP($E118,$A$116:$C$131,3,FALSE)</f>
        <v>#N/A</v>
      </c>
    </row>
    <row r="119" spans="1:7" x14ac:dyDescent="0.2">
      <c r="A119" t="e">
        <f t="shared" si="1"/>
        <v>#REF!</v>
      </c>
      <c r="B119" t="e">
        <f>#REF!</f>
        <v>#REF!</v>
      </c>
      <c r="C119" s="139" t="e">
        <f>#REF!</f>
        <v>#REF!</v>
      </c>
      <c r="E119">
        <v>3</v>
      </c>
      <c r="F119" t="e">
        <f t="shared" si="2"/>
        <v>#N/A</v>
      </c>
      <c r="G119" s="139" t="e">
        <f t="shared" si="3"/>
        <v>#N/A</v>
      </c>
    </row>
    <row r="120" spans="1:7" x14ac:dyDescent="0.2">
      <c r="A120" t="e">
        <f t="shared" si="1"/>
        <v>#REF!</v>
      </c>
      <c r="B120" t="e">
        <f>#REF!</f>
        <v>#REF!</v>
      </c>
      <c r="C120" s="139" t="e">
        <f>#REF!</f>
        <v>#REF!</v>
      </c>
      <c r="E120">
        <v>4</v>
      </c>
      <c r="F120" t="e">
        <f t="shared" si="2"/>
        <v>#N/A</v>
      </c>
      <c r="G120" s="139" t="e">
        <f t="shared" si="3"/>
        <v>#N/A</v>
      </c>
    </row>
    <row r="121" spans="1:7" x14ac:dyDescent="0.2">
      <c r="A121" t="e">
        <f t="shared" si="1"/>
        <v>#REF!</v>
      </c>
      <c r="B121" t="e">
        <f>#REF!</f>
        <v>#REF!</v>
      </c>
      <c r="C121" s="139" t="e">
        <f>#REF!</f>
        <v>#REF!</v>
      </c>
      <c r="E121">
        <v>5</v>
      </c>
      <c r="F121" t="e">
        <f t="shared" si="2"/>
        <v>#N/A</v>
      </c>
      <c r="G121" s="139" t="e">
        <f t="shared" si="3"/>
        <v>#N/A</v>
      </c>
    </row>
    <row r="122" spans="1:7" x14ac:dyDescent="0.2">
      <c r="A122" t="e">
        <f t="shared" si="1"/>
        <v>#REF!</v>
      </c>
      <c r="B122" t="e">
        <f>#REF!</f>
        <v>#REF!</v>
      </c>
      <c r="C122" s="139" t="e">
        <f>#REF!</f>
        <v>#REF!</v>
      </c>
      <c r="E122">
        <v>6</v>
      </c>
      <c r="F122" t="e">
        <f t="shared" si="2"/>
        <v>#N/A</v>
      </c>
      <c r="G122" s="139" t="e">
        <f t="shared" si="3"/>
        <v>#N/A</v>
      </c>
    </row>
    <row r="123" spans="1:7" x14ac:dyDescent="0.2">
      <c r="A123" t="e">
        <f t="shared" si="1"/>
        <v>#REF!</v>
      </c>
      <c r="B123" t="e">
        <f>#REF!</f>
        <v>#REF!</v>
      </c>
      <c r="C123" s="139" t="e">
        <f>#REF!</f>
        <v>#REF!</v>
      </c>
      <c r="E123">
        <v>7</v>
      </c>
      <c r="F123" t="e">
        <f t="shared" si="2"/>
        <v>#N/A</v>
      </c>
      <c r="G123" s="139" t="e">
        <f t="shared" si="3"/>
        <v>#N/A</v>
      </c>
    </row>
    <row r="124" spans="1:7" x14ac:dyDescent="0.2">
      <c r="A124" t="e">
        <f t="shared" si="1"/>
        <v>#REF!</v>
      </c>
      <c r="B124" t="e">
        <f>#REF!</f>
        <v>#REF!</v>
      </c>
      <c r="C124" s="139" t="e">
        <f>#REF!</f>
        <v>#REF!</v>
      </c>
      <c r="E124">
        <v>8</v>
      </c>
      <c r="F124" t="e">
        <f t="shared" si="2"/>
        <v>#N/A</v>
      </c>
      <c r="G124" s="139" t="e">
        <f t="shared" si="3"/>
        <v>#N/A</v>
      </c>
    </row>
    <row r="125" spans="1:7" x14ac:dyDescent="0.2">
      <c r="A125" t="e">
        <f t="shared" si="1"/>
        <v>#REF!</v>
      </c>
      <c r="B125" t="e">
        <f>#REF!</f>
        <v>#REF!</v>
      </c>
      <c r="C125" s="139" t="e">
        <f>#REF!</f>
        <v>#REF!</v>
      </c>
      <c r="E125">
        <v>9</v>
      </c>
      <c r="F125" t="e">
        <f t="shared" si="2"/>
        <v>#N/A</v>
      </c>
      <c r="G125" s="139" t="e">
        <f t="shared" si="3"/>
        <v>#N/A</v>
      </c>
    </row>
    <row r="126" spans="1:7" x14ac:dyDescent="0.2">
      <c r="A126" t="e">
        <f t="shared" si="1"/>
        <v>#REF!</v>
      </c>
      <c r="B126" t="e">
        <f>#REF!</f>
        <v>#REF!</v>
      </c>
      <c r="C126" s="139" t="e">
        <f>#REF!</f>
        <v>#REF!</v>
      </c>
      <c r="E126">
        <v>10</v>
      </c>
      <c r="F126" t="e">
        <f t="shared" si="2"/>
        <v>#N/A</v>
      </c>
      <c r="G126" s="139" t="e">
        <f t="shared" si="3"/>
        <v>#N/A</v>
      </c>
    </row>
    <row r="127" spans="1:7" x14ac:dyDescent="0.2">
      <c r="A127" t="e">
        <f t="shared" si="1"/>
        <v>#REF!</v>
      </c>
      <c r="B127" t="e">
        <f>#REF!</f>
        <v>#REF!</v>
      </c>
      <c r="C127" s="139" t="e">
        <f>#REF!</f>
        <v>#REF!</v>
      </c>
      <c r="E127">
        <v>11</v>
      </c>
      <c r="F127" t="e">
        <f t="shared" si="2"/>
        <v>#N/A</v>
      </c>
      <c r="G127" s="139" t="e">
        <f t="shared" si="3"/>
        <v>#N/A</v>
      </c>
    </row>
    <row r="128" spans="1:7" x14ac:dyDescent="0.2">
      <c r="A128" t="e">
        <f t="shared" si="1"/>
        <v>#REF!</v>
      </c>
      <c r="B128" t="e">
        <f>#REF!</f>
        <v>#REF!</v>
      </c>
      <c r="C128" s="139" t="e">
        <f>#REF!</f>
        <v>#REF!</v>
      </c>
      <c r="E128">
        <v>12</v>
      </c>
      <c r="F128" t="e">
        <f t="shared" si="2"/>
        <v>#N/A</v>
      </c>
      <c r="G128" s="139" t="e">
        <f t="shared" si="3"/>
        <v>#N/A</v>
      </c>
    </row>
    <row r="129" spans="1:15" x14ac:dyDescent="0.2">
      <c r="A129" t="e">
        <f t="shared" si="1"/>
        <v>#REF!</v>
      </c>
      <c r="B129" t="e">
        <f>#REF!</f>
        <v>#REF!</v>
      </c>
      <c r="C129" s="139" t="e">
        <f>#REF!</f>
        <v>#REF!</v>
      </c>
      <c r="E129">
        <v>13</v>
      </c>
      <c r="F129" t="e">
        <f t="shared" si="2"/>
        <v>#N/A</v>
      </c>
      <c r="G129" s="139" t="e">
        <f t="shared" si="3"/>
        <v>#N/A</v>
      </c>
    </row>
    <row r="130" spans="1:15" x14ac:dyDescent="0.2">
      <c r="A130" t="e">
        <f t="shared" si="1"/>
        <v>#REF!</v>
      </c>
      <c r="B130" t="e">
        <f>#REF!</f>
        <v>#REF!</v>
      </c>
      <c r="C130" s="139" t="e">
        <f>#REF!</f>
        <v>#REF!</v>
      </c>
      <c r="E130">
        <v>14</v>
      </c>
      <c r="F130" t="e">
        <f t="shared" si="2"/>
        <v>#N/A</v>
      </c>
      <c r="G130" s="139" t="e">
        <f t="shared" si="3"/>
        <v>#N/A</v>
      </c>
    </row>
    <row r="131" spans="1:15" x14ac:dyDescent="0.2">
      <c r="A131" t="e">
        <f t="shared" si="1"/>
        <v>#REF!</v>
      </c>
      <c r="B131" t="e">
        <f>#REF!</f>
        <v>#REF!</v>
      </c>
      <c r="C131" s="139" t="e">
        <f>#REF!</f>
        <v>#REF!</v>
      </c>
      <c r="E131">
        <v>15</v>
      </c>
      <c r="F131" t="e">
        <f t="shared" si="2"/>
        <v>#N/A</v>
      </c>
      <c r="G131" s="139" t="e">
        <f t="shared" si="3"/>
        <v>#N/A</v>
      </c>
    </row>
    <row r="132" spans="1:15" x14ac:dyDescent="0.2">
      <c r="E132">
        <v>16</v>
      </c>
      <c r="F132" t="e">
        <f t="shared" si="2"/>
        <v>#N/A</v>
      </c>
      <c r="G132" s="139" t="e">
        <f>VLOOKUP($E132,$A$116:$C$131,3,FALSE)</f>
        <v>#N/A</v>
      </c>
    </row>
    <row r="138" spans="1:15" x14ac:dyDescent="0.2">
      <c r="A138" s="148"/>
      <c r="B138" s="148"/>
      <c r="C138" s="148"/>
    </row>
    <row r="139" spans="1:15" x14ac:dyDescent="0.2">
      <c r="A139" s="143"/>
      <c r="B139" s="142"/>
      <c r="C139" s="142"/>
    </row>
    <row r="140" spans="1:15" x14ac:dyDescent="0.2">
      <c r="A140" s="143"/>
      <c r="B140" s="117"/>
      <c r="C140" s="117"/>
    </row>
    <row r="141" spans="1:15" x14ac:dyDescent="0.2">
      <c r="A141" t="s">
        <v>429</v>
      </c>
      <c r="B141" s="148"/>
      <c r="C141" s="148"/>
    </row>
    <row r="143" spans="1:15" ht="22.5" x14ac:dyDescent="0.2">
      <c r="B143" s="447" t="s">
        <v>364</v>
      </c>
      <c r="C143" s="447" t="s">
        <v>363</v>
      </c>
      <c r="D143" s="447" t="s">
        <v>362</v>
      </c>
      <c r="E143" s="447" t="s">
        <v>361</v>
      </c>
      <c r="F143" s="447" t="s">
        <v>360</v>
      </c>
      <c r="G143" s="447" t="s">
        <v>359</v>
      </c>
      <c r="I143" s="456"/>
      <c r="J143" s="543" t="s">
        <v>364</v>
      </c>
      <c r="K143" s="543" t="s">
        <v>363</v>
      </c>
      <c r="L143" s="543" t="s">
        <v>362</v>
      </c>
      <c r="M143" s="543" t="s">
        <v>361</v>
      </c>
      <c r="N143" s="543" t="s">
        <v>360</v>
      </c>
      <c r="O143" s="543" t="s">
        <v>359</v>
      </c>
    </row>
    <row r="144" spans="1:15" x14ac:dyDescent="0.2">
      <c r="B144" s="110">
        <v>1</v>
      </c>
      <c r="C144" s="110">
        <v>2</v>
      </c>
      <c r="D144" s="110">
        <v>3</v>
      </c>
      <c r="E144" s="110">
        <v>4</v>
      </c>
      <c r="F144" s="110">
        <v>5</v>
      </c>
      <c r="G144" s="110">
        <v>6</v>
      </c>
      <c r="I144" s="456"/>
      <c r="J144" s="110">
        <v>1</v>
      </c>
      <c r="K144" s="110">
        <v>2</v>
      </c>
      <c r="L144" s="110">
        <v>3</v>
      </c>
      <c r="M144" s="110">
        <v>4</v>
      </c>
      <c r="N144" s="110">
        <v>5</v>
      </c>
      <c r="O144" s="110">
        <v>6</v>
      </c>
    </row>
    <row r="145" spans="1:15" x14ac:dyDescent="0.2">
      <c r="A145" t="e">
        <f>LEFT(RIGHT(#REF!,LEN(#REF!)-FIND(", ",#REF!)-1),FIND(" ",RIGHT(#REF!,LEN(#REF!)-FIND(", ",#REF!)-2)))</f>
        <v>#REF!</v>
      </c>
      <c r="B145" s="91" t="e">
        <f>INDEX(#REF!,MATCH($A$145,#REF!,0),B144+1)</f>
        <v>#REF!</v>
      </c>
      <c r="C145" s="91" t="e">
        <f>INDEX(#REF!,MATCH($A$145,#REF!,0),C144+1)</f>
        <v>#REF!</v>
      </c>
      <c r="D145" s="91" t="e">
        <f>INDEX(#REF!,MATCH($A$145,#REF!,0),D144+1)</f>
        <v>#REF!</v>
      </c>
      <c r="E145" s="91" t="e">
        <f>INDEX(#REF!,MATCH($A$145,#REF!,0),E144+1)</f>
        <v>#REF!</v>
      </c>
      <c r="F145" s="91" t="e">
        <f>INDEX(#REF!,MATCH($A$145,#REF!,0),F144+1)</f>
        <v>#REF!</v>
      </c>
      <c r="G145" s="91" t="e">
        <f>INDEX(#REF!,MATCH($A$145,#REF!,0),G144+1)</f>
        <v>#REF!</v>
      </c>
      <c r="I145" t="str">
        <f>LEFT(RIGHT('1'!A5,LEN('1'!A5)-FIND(", ",'1'!A5)-1),FIND(" ",RIGHT('1'!A5,LEN('1'!A5)-FIND(", ",'1'!A5)-2)))</f>
        <v>März</v>
      </c>
      <c r="J145">
        <f ca="1">INDEX('8.1'!$A$10:$G$21,MATCH($I$156,'8.1'!$A$10:$A$21,0),J144+1)</f>
        <v>4586</v>
      </c>
      <c r="K145">
        <f ca="1">INDEX('8.1'!$A$10:$G$21,MATCH($I$156,'8.1'!$A$10:$A$21,0),J144+1)</f>
        <v>4586</v>
      </c>
      <c r="L145">
        <f ca="1">INDEX('8.1'!$A$10:$G$21,MATCH($I$156,'8.1'!$A$10:$A$21,0),L144+1)</f>
        <v>3960</v>
      </c>
      <c r="M145">
        <f ca="1">INDEX('8.1'!$A$10:$G$21,MATCH($I$156,'8.1'!$A$10:$A$21,0),M144+1)</f>
        <v>3600</v>
      </c>
      <c r="N145">
        <f ca="1">INDEX('8.1'!$A$10:$G$21,MATCH($I$156,'8.1'!$A$10:$A$21,0),N144+1)</f>
        <v>3368</v>
      </c>
      <c r="O145">
        <f ca="1">INDEX('8.1'!$A$10:$G$21,MATCH($I$156,'8.1'!$A$10:$A$21,0),O144+1)</f>
        <v>3151</v>
      </c>
    </row>
    <row r="146" spans="1:15" ht="36.75" customHeight="1" x14ac:dyDescent="0.2"/>
    <row r="149" spans="1:15" x14ac:dyDescent="0.2">
      <c r="A149" s="148"/>
    </row>
    <row r="150" spans="1:15" x14ac:dyDescent="0.2">
      <c r="A150" s="148"/>
    </row>
    <row r="151" spans="1:15" x14ac:dyDescent="0.2">
      <c r="A151" t="s">
        <v>288</v>
      </c>
    </row>
    <row r="152" spans="1:15" x14ac:dyDescent="0.2">
      <c r="A152" s="148"/>
    </row>
    <row r="154" spans="1:15" ht="22.5" x14ac:dyDescent="0.2">
      <c r="B154" s="447" t="s">
        <v>364</v>
      </c>
      <c r="C154" s="447" t="s">
        <v>363</v>
      </c>
      <c r="D154" s="447" t="s">
        <v>362</v>
      </c>
      <c r="E154" s="447" t="s">
        <v>361</v>
      </c>
      <c r="F154" s="447" t="s">
        <v>360</v>
      </c>
      <c r="G154" s="447" t="s">
        <v>359</v>
      </c>
      <c r="J154" s="543" t="s">
        <v>364</v>
      </c>
      <c r="K154" s="543" t="s">
        <v>363</v>
      </c>
      <c r="L154" s="543" t="s">
        <v>362</v>
      </c>
      <c r="M154" s="543" t="s">
        <v>361</v>
      </c>
      <c r="N154" s="543" t="s">
        <v>360</v>
      </c>
      <c r="O154" s="543" t="s">
        <v>359</v>
      </c>
    </row>
    <row r="155" spans="1:15" x14ac:dyDescent="0.2">
      <c r="B155" s="110">
        <v>1</v>
      </c>
      <c r="C155" s="110">
        <v>2</v>
      </c>
      <c r="D155" s="110">
        <v>3</v>
      </c>
      <c r="E155" s="110">
        <v>4</v>
      </c>
      <c r="F155" s="110">
        <v>5</v>
      </c>
      <c r="G155" s="110">
        <v>6</v>
      </c>
      <c r="J155" s="110">
        <v>1</v>
      </c>
      <c r="K155" s="110">
        <v>2</v>
      </c>
      <c r="L155" s="110">
        <v>3</v>
      </c>
      <c r="M155" s="110">
        <v>4</v>
      </c>
      <c r="N155" s="110">
        <v>5</v>
      </c>
      <c r="O155" s="110">
        <v>6</v>
      </c>
    </row>
    <row r="156" spans="1:15" x14ac:dyDescent="0.2">
      <c r="A156" t="e">
        <f>LEFT(RIGHT(#REF!,LEN(#REF!)-FIND(", ",#REF!)-1),FIND(" ",RIGHT(#REF!,LEN(#REF!)-FIND(", ",#REF!)-2)))</f>
        <v>#REF!</v>
      </c>
      <c r="B156" s="91" t="e">
        <f>INDEX(#REF!,MATCH($A$156,#REF!,0),B155+1)</f>
        <v>#REF!</v>
      </c>
      <c r="C156" s="91" t="e">
        <f>INDEX(#REF!,MATCH($A$156,#REF!,0),C155+1)</f>
        <v>#REF!</v>
      </c>
      <c r="D156" s="91" t="e">
        <f>INDEX(#REF!,MATCH($A$156,#REF!,0),D155+1)</f>
        <v>#REF!</v>
      </c>
      <c r="E156" s="91" t="e">
        <f>INDEX(#REF!,MATCH($A$156,#REF!,0),E155+1)</f>
        <v>#REF!</v>
      </c>
      <c r="F156" s="91" t="e">
        <f>INDEX(#REF!,MATCH($A$156,#REF!,0),F155+1)</f>
        <v>#REF!</v>
      </c>
      <c r="G156" s="91" t="e">
        <f>INDEX(#REF!,MATCH($A$156,#REF!,0),G155+1)</f>
        <v>#REF!</v>
      </c>
      <c r="I156" t="str">
        <f>LEFT(RIGHT('1'!A5,LEN('1'!A5)-FIND(", ",'1'!A5)-1),FIND(" ",RIGHT('1'!A5,LEN('1'!A5)-FIND(", ",'1'!A5)-2)))</f>
        <v>März</v>
      </c>
      <c r="J156">
        <f ca="1">INDEX('8.2'!$A$10:$G$21,MATCH($I$156,'8.2'!$A$10:$A$21,0),J155+1)</f>
        <v>4589</v>
      </c>
      <c r="K156">
        <f ca="1">INDEX('8.2'!$A$10:$G$21,MATCH($I$156,'8.2'!$A$10:$A$21,0),K155+1)</f>
        <v>4207</v>
      </c>
      <c r="L156">
        <f ca="1">INDEX('8.2'!$A$10:$G$21,MATCH($I$156,'8.2'!$A$10:$A$21,0),L155+1)</f>
        <v>4061</v>
      </c>
      <c r="M156">
        <f ca="1">INDEX('8.2'!$A$10:$G$21,MATCH($I$156,'8.2'!$A$10:$A$21,0),M155+1)</f>
        <v>3593</v>
      </c>
      <c r="N156">
        <f ca="1">INDEX('8.2'!$A$10:$G$21,MATCH($I$156,'8.2'!$A$10:$A$21,0),N155+1)</f>
        <v>3467</v>
      </c>
      <c r="O156">
        <f ca="1">INDEX('8.2'!$A$10:$G$21,MATCH($I$156,'8.2'!$A$10:$A$21,0),O155+1)</f>
        <v>3128</v>
      </c>
    </row>
  </sheetData>
  <pageMargins left="0.7" right="0.7" top="0.78740157499999996" bottom="0.78740157499999996"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F1BACC-6FF4-4013-852E-E5FF43103CD3}">
  <sheetPr>
    <pageSetUpPr fitToPage="1"/>
  </sheetPr>
  <dimension ref="A1:I339"/>
  <sheetViews>
    <sheetView showGridLines="0" zoomScaleNormal="100" workbookViewId="0"/>
  </sheetViews>
  <sheetFormatPr baseColWidth="10" defaultColWidth="10.25" defaultRowHeight="12.75" x14ac:dyDescent="0.2"/>
  <cols>
    <col min="1" max="1" width="1.25" style="404" customWidth="1"/>
    <col min="2" max="2" width="76.5" style="404" customWidth="1"/>
    <col min="3" max="3" width="10.25" style="404"/>
    <col min="4" max="4" width="35.25" style="404" customWidth="1"/>
    <col min="5" max="5" width="10.25" style="404"/>
    <col min="6" max="6" width="4.25" style="404" customWidth="1"/>
    <col min="7" max="255" width="10.25" style="404"/>
    <col min="256" max="256" width="1.25" style="404" customWidth="1"/>
    <col min="257" max="257" width="78.75" style="404" customWidth="1"/>
    <col min="258" max="261" width="10.25" style="404"/>
    <col min="262" max="262" width="4.25" style="404" customWidth="1"/>
    <col min="263" max="511" width="10.25" style="404"/>
    <col min="512" max="512" width="1.25" style="404" customWidth="1"/>
    <col min="513" max="513" width="78.75" style="404" customWidth="1"/>
    <col min="514" max="517" width="10.25" style="404"/>
    <col min="518" max="518" width="4.25" style="404" customWidth="1"/>
    <col min="519" max="767" width="10.25" style="404"/>
    <col min="768" max="768" width="1.25" style="404" customWidth="1"/>
    <col min="769" max="769" width="78.75" style="404" customWidth="1"/>
    <col min="770" max="773" width="10.25" style="404"/>
    <col min="774" max="774" width="4.25" style="404" customWidth="1"/>
    <col min="775" max="1023" width="10.25" style="404"/>
    <col min="1024" max="1024" width="1.25" style="404" customWidth="1"/>
    <col min="1025" max="1025" width="78.75" style="404" customWidth="1"/>
    <col min="1026" max="1029" width="10.25" style="404"/>
    <col min="1030" max="1030" width="4.25" style="404" customWidth="1"/>
    <col min="1031" max="1279" width="10.25" style="404"/>
    <col min="1280" max="1280" width="1.25" style="404" customWidth="1"/>
    <col min="1281" max="1281" width="78.75" style="404" customWidth="1"/>
    <col min="1282" max="1285" width="10.25" style="404"/>
    <col min="1286" max="1286" width="4.25" style="404" customWidth="1"/>
    <col min="1287" max="1535" width="10.25" style="404"/>
    <col min="1536" max="1536" width="1.25" style="404" customWidth="1"/>
    <col min="1537" max="1537" width="78.75" style="404" customWidth="1"/>
    <col min="1538" max="1541" width="10.25" style="404"/>
    <col min="1542" max="1542" width="4.25" style="404" customWidth="1"/>
    <col min="1543" max="1791" width="10.25" style="404"/>
    <col min="1792" max="1792" width="1.25" style="404" customWidth="1"/>
    <col min="1793" max="1793" width="78.75" style="404" customWidth="1"/>
    <col min="1794" max="1797" width="10.25" style="404"/>
    <col min="1798" max="1798" width="4.25" style="404" customWidth="1"/>
    <col min="1799" max="2047" width="10.25" style="404"/>
    <col min="2048" max="2048" width="1.25" style="404" customWidth="1"/>
    <col min="2049" max="2049" width="78.75" style="404" customWidth="1"/>
    <col min="2050" max="2053" width="10.25" style="404"/>
    <col min="2054" max="2054" width="4.25" style="404" customWidth="1"/>
    <col min="2055" max="2303" width="10.25" style="404"/>
    <col min="2304" max="2304" width="1.25" style="404" customWidth="1"/>
    <col min="2305" max="2305" width="78.75" style="404" customWidth="1"/>
    <col min="2306" max="2309" width="10.25" style="404"/>
    <col min="2310" max="2310" width="4.25" style="404" customWidth="1"/>
    <col min="2311" max="2559" width="10.25" style="404"/>
    <col min="2560" max="2560" width="1.25" style="404" customWidth="1"/>
    <col min="2561" max="2561" width="78.75" style="404" customWidth="1"/>
    <col min="2562" max="2565" width="10.25" style="404"/>
    <col min="2566" max="2566" width="4.25" style="404" customWidth="1"/>
    <col min="2567" max="2815" width="10.25" style="404"/>
    <col min="2816" max="2816" width="1.25" style="404" customWidth="1"/>
    <col min="2817" max="2817" width="78.75" style="404" customWidth="1"/>
    <col min="2818" max="2821" width="10.25" style="404"/>
    <col min="2822" max="2822" width="4.25" style="404" customWidth="1"/>
    <col min="2823" max="3071" width="10.25" style="404"/>
    <col min="3072" max="3072" width="1.25" style="404" customWidth="1"/>
    <col min="3073" max="3073" width="78.75" style="404" customWidth="1"/>
    <col min="3074" max="3077" width="10.25" style="404"/>
    <col min="3078" max="3078" width="4.25" style="404" customWidth="1"/>
    <col min="3079" max="3327" width="10.25" style="404"/>
    <col min="3328" max="3328" width="1.25" style="404" customWidth="1"/>
    <col min="3329" max="3329" width="78.75" style="404" customWidth="1"/>
    <col min="3330" max="3333" width="10.25" style="404"/>
    <col min="3334" max="3334" width="4.25" style="404" customWidth="1"/>
    <col min="3335" max="3583" width="10.25" style="404"/>
    <col min="3584" max="3584" width="1.25" style="404" customWidth="1"/>
    <col min="3585" max="3585" width="78.75" style="404" customWidth="1"/>
    <col min="3586" max="3589" width="10.25" style="404"/>
    <col min="3590" max="3590" width="4.25" style="404" customWidth="1"/>
    <col min="3591" max="3839" width="10.25" style="404"/>
    <col min="3840" max="3840" width="1.25" style="404" customWidth="1"/>
    <col min="3841" max="3841" width="78.75" style="404" customWidth="1"/>
    <col min="3842" max="3845" width="10.25" style="404"/>
    <col min="3846" max="3846" width="4.25" style="404" customWidth="1"/>
    <col min="3847" max="4095" width="10.25" style="404"/>
    <col min="4096" max="4096" width="1.25" style="404" customWidth="1"/>
    <col min="4097" max="4097" width="78.75" style="404" customWidth="1"/>
    <col min="4098" max="4101" width="10.25" style="404"/>
    <col min="4102" max="4102" width="4.25" style="404" customWidth="1"/>
    <col min="4103" max="4351" width="10.25" style="404"/>
    <col min="4352" max="4352" width="1.25" style="404" customWidth="1"/>
    <col min="4353" max="4353" width="78.75" style="404" customWidth="1"/>
    <col min="4354" max="4357" width="10.25" style="404"/>
    <col min="4358" max="4358" width="4.25" style="404" customWidth="1"/>
    <col min="4359" max="4607" width="10.25" style="404"/>
    <col min="4608" max="4608" width="1.25" style="404" customWidth="1"/>
    <col min="4609" max="4609" width="78.75" style="404" customWidth="1"/>
    <col min="4610" max="4613" width="10.25" style="404"/>
    <col min="4614" max="4614" width="4.25" style="404" customWidth="1"/>
    <col min="4615" max="4863" width="10.25" style="404"/>
    <col min="4864" max="4864" width="1.25" style="404" customWidth="1"/>
    <col min="4865" max="4865" width="78.75" style="404" customWidth="1"/>
    <col min="4866" max="4869" width="10.25" style="404"/>
    <col min="4870" max="4870" width="4.25" style="404" customWidth="1"/>
    <col min="4871" max="5119" width="10.25" style="404"/>
    <col min="5120" max="5120" width="1.25" style="404" customWidth="1"/>
    <col min="5121" max="5121" width="78.75" style="404" customWidth="1"/>
    <col min="5122" max="5125" width="10.25" style="404"/>
    <col min="5126" max="5126" width="4.25" style="404" customWidth="1"/>
    <col min="5127" max="5375" width="10.25" style="404"/>
    <col min="5376" max="5376" width="1.25" style="404" customWidth="1"/>
    <col min="5377" max="5377" width="78.75" style="404" customWidth="1"/>
    <col min="5378" max="5381" width="10.25" style="404"/>
    <col min="5382" max="5382" width="4.25" style="404" customWidth="1"/>
    <col min="5383" max="5631" width="10.25" style="404"/>
    <col min="5632" max="5632" width="1.25" style="404" customWidth="1"/>
    <col min="5633" max="5633" width="78.75" style="404" customWidth="1"/>
    <col min="5634" max="5637" width="10.25" style="404"/>
    <col min="5638" max="5638" width="4.25" style="404" customWidth="1"/>
    <col min="5639" max="5887" width="10.25" style="404"/>
    <col min="5888" max="5888" width="1.25" style="404" customWidth="1"/>
    <col min="5889" max="5889" width="78.75" style="404" customWidth="1"/>
    <col min="5890" max="5893" width="10.25" style="404"/>
    <col min="5894" max="5894" width="4.25" style="404" customWidth="1"/>
    <col min="5895" max="6143" width="10.25" style="404"/>
    <col min="6144" max="6144" width="1.25" style="404" customWidth="1"/>
    <col min="6145" max="6145" width="78.75" style="404" customWidth="1"/>
    <col min="6146" max="6149" width="10.25" style="404"/>
    <col min="6150" max="6150" width="4.25" style="404" customWidth="1"/>
    <col min="6151" max="6399" width="10.25" style="404"/>
    <col min="6400" max="6400" width="1.25" style="404" customWidth="1"/>
    <col min="6401" max="6401" width="78.75" style="404" customWidth="1"/>
    <col min="6402" max="6405" width="10.25" style="404"/>
    <col min="6406" max="6406" width="4.25" style="404" customWidth="1"/>
    <col min="6407" max="6655" width="10.25" style="404"/>
    <col min="6656" max="6656" width="1.25" style="404" customWidth="1"/>
    <col min="6657" max="6657" width="78.75" style="404" customWidth="1"/>
    <col min="6658" max="6661" width="10.25" style="404"/>
    <col min="6662" max="6662" width="4.25" style="404" customWidth="1"/>
    <col min="6663" max="6911" width="10.25" style="404"/>
    <col min="6912" max="6912" width="1.25" style="404" customWidth="1"/>
    <col min="6913" max="6913" width="78.75" style="404" customWidth="1"/>
    <col min="6914" max="6917" width="10.25" style="404"/>
    <col min="6918" max="6918" width="4.25" style="404" customWidth="1"/>
    <col min="6919" max="7167" width="10.25" style="404"/>
    <col min="7168" max="7168" width="1.25" style="404" customWidth="1"/>
    <col min="7169" max="7169" width="78.75" style="404" customWidth="1"/>
    <col min="7170" max="7173" width="10.25" style="404"/>
    <col min="7174" max="7174" width="4.25" style="404" customWidth="1"/>
    <col min="7175" max="7423" width="10.25" style="404"/>
    <col min="7424" max="7424" width="1.25" style="404" customWidth="1"/>
    <col min="7425" max="7425" width="78.75" style="404" customWidth="1"/>
    <col min="7426" max="7429" width="10.25" style="404"/>
    <col min="7430" max="7430" width="4.25" style="404" customWidth="1"/>
    <col min="7431" max="7679" width="10.25" style="404"/>
    <col min="7680" max="7680" width="1.25" style="404" customWidth="1"/>
    <col min="7681" max="7681" width="78.75" style="404" customWidth="1"/>
    <col min="7682" max="7685" width="10.25" style="404"/>
    <col min="7686" max="7686" width="4.25" style="404" customWidth="1"/>
    <col min="7687" max="7935" width="10.25" style="404"/>
    <col min="7936" max="7936" width="1.25" style="404" customWidth="1"/>
    <col min="7937" max="7937" width="78.75" style="404" customWidth="1"/>
    <col min="7938" max="7941" width="10.25" style="404"/>
    <col min="7942" max="7942" width="4.25" style="404" customWidth="1"/>
    <col min="7943" max="8191" width="10.25" style="404"/>
    <col min="8192" max="8192" width="1.25" style="404" customWidth="1"/>
    <col min="8193" max="8193" width="78.75" style="404" customWidth="1"/>
    <col min="8194" max="8197" width="10.25" style="404"/>
    <col min="8198" max="8198" width="4.25" style="404" customWidth="1"/>
    <col min="8199" max="8447" width="10.25" style="404"/>
    <col min="8448" max="8448" width="1.25" style="404" customWidth="1"/>
    <col min="8449" max="8449" width="78.75" style="404" customWidth="1"/>
    <col min="8450" max="8453" width="10.25" style="404"/>
    <col min="8454" max="8454" width="4.25" style="404" customWidth="1"/>
    <col min="8455" max="8703" width="10.25" style="404"/>
    <col min="8704" max="8704" width="1.25" style="404" customWidth="1"/>
    <col min="8705" max="8705" width="78.75" style="404" customWidth="1"/>
    <col min="8706" max="8709" width="10.25" style="404"/>
    <col min="8710" max="8710" width="4.25" style="404" customWidth="1"/>
    <col min="8711" max="8959" width="10.25" style="404"/>
    <col min="8960" max="8960" width="1.25" style="404" customWidth="1"/>
    <col min="8961" max="8961" width="78.75" style="404" customWidth="1"/>
    <col min="8962" max="8965" width="10.25" style="404"/>
    <col min="8966" max="8966" width="4.25" style="404" customWidth="1"/>
    <col min="8967" max="9215" width="10.25" style="404"/>
    <col min="9216" max="9216" width="1.25" style="404" customWidth="1"/>
    <col min="9217" max="9217" width="78.75" style="404" customWidth="1"/>
    <col min="9218" max="9221" width="10.25" style="404"/>
    <col min="9222" max="9222" width="4.25" style="404" customWidth="1"/>
    <col min="9223" max="9471" width="10.25" style="404"/>
    <col min="9472" max="9472" width="1.25" style="404" customWidth="1"/>
    <col min="9473" max="9473" width="78.75" style="404" customWidth="1"/>
    <col min="9474" max="9477" width="10.25" style="404"/>
    <col min="9478" max="9478" width="4.25" style="404" customWidth="1"/>
    <col min="9479" max="9727" width="10.25" style="404"/>
    <col min="9728" max="9728" width="1.25" style="404" customWidth="1"/>
    <col min="9729" max="9729" width="78.75" style="404" customWidth="1"/>
    <col min="9730" max="9733" width="10.25" style="404"/>
    <col min="9734" max="9734" width="4.25" style="404" customWidth="1"/>
    <col min="9735" max="9983" width="10.25" style="404"/>
    <col min="9984" max="9984" width="1.25" style="404" customWidth="1"/>
    <col min="9985" max="9985" width="78.75" style="404" customWidth="1"/>
    <col min="9986" max="9989" width="10.25" style="404"/>
    <col min="9990" max="9990" width="4.25" style="404" customWidth="1"/>
    <col min="9991" max="10239" width="10.25" style="404"/>
    <col min="10240" max="10240" width="1.25" style="404" customWidth="1"/>
    <col min="10241" max="10241" width="78.75" style="404" customWidth="1"/>
    <col min="10242" max="10245" width="10.25" style="404"/>
    <col min="10246" max="10246" width="4.25" style="404" customWidth="1"/>
    <col min="10247" max="10495" width="10.25" style="404"/>
    <col min="10496" max="10496" width="1.25" style="404" customWidth="1"/>
    <col min="10497" max="10497" width="78.75" style="404" customWidth="1"/>
    <col min="10498" max="10501" width="10.25" style="404"/>
    <col min="10502" max="10502" width="4.25" style="404" customWidth="1"/>
    <col min="10503" max="10751" width="10.25" style="404"/>
    <col min="10752" max="10752" width="1.25" style="404" customWidth="1"/>
    <col min="10753" max="10753" width="78.75" style="404" customWidth="1"/>
    <col min="10754" max="10757" width="10.25" style="404"/>
    <col min="10758" max="10758" width="4.25" style="404" customWidth="1"/>
    <col min="10759" max="11007" width="10.25" style="404"/>
    <col min="11008" max="11008" width="1.25" style="404" customWidth="1"/>
    <col min="11009" max="11009" width="78.75" style="404" customWidth="1"/>
    <col min="11010" max="11013" width="10.25" style="404"/>
    <col min="11014" max="11014" width="4.25" style="404" customWidth="1"/>
    <col min="11015" max="11263" width="10.25" style="404"/>
    <col min="11264" max="11264" width="1.25" style="404" customWidth="1"/>
    <col min="11265" max="11265" width="78.75" style="404" customWidth="1"/>
    <col min="11266" max="11269" width="10.25" style="404"/>
    <col min="11270" max="11270" width="4.25" style="404" customWidth="1"/>
    <col min="11271" max="11519" width="10.25" style="404"/>
    <col min="11520" max="11520" width="1.25" style="404" customWidth="1"/>
    <col min="11521" max="11521" width="78.75" style="404" customWidth="1"/>
    <col min="11522" max="11525" width="10.25" style="404"/>
    <col min="11526" max="11526" width="4.25" style="404" customWidth="1"/>
    <col min="11527" max="11775" width="10.25" style="404"/>
    <col min="11776" max="11776" width="1.25" style="404" customWidth="1"/>
    <col min="11777" max="11777" width="78.75" style="404" customWidth="1"/>
    <col min="11778" max="11781" width="10.25" style="404"/>
    <col min="11782" max="11782" width="4.25" style="404" customWidth="1"/>
    <col min="11783" max="12031" width="10.25" style="404"/>
    <col min="12032" max="12032" width="1.25" style="404" customWidth="1"/>
    <col min="12033" max="12033" width="78.75" style="404" customWidth="1"/>
    <col min="12034" max="12037" width="10.25" style="404"/>
    <col min="12038" max="12038" width="4.25" style="404" customWidth="1"/>
    <col min="12039" max="12287" width="10.25" style="404"/>
    <col min="12288" max="12288" width="1.25" style="404" customWidth="1"/>
    <col min="12289" max="12289" width="78.75" style="404" customWidth="1"/>
    <col min="12290" max="12293" width="10.25" style="404"/>
    <col min="12294" max="12294" width="4.25" style="404" customWidth="1"/>
    <col min="12295" max="12543" width="10.25" style="404"/>
    <col min="12544" max="12544" width="1.25" style="404" customWidth="1"/>
    <col min="12545" max="12545" width="78.75" style="404" customWidth="1"/>
    <col min="12546" max="12549" width="10.25" style="404"/>
    <col min="12550" max="12550" width="4.25" style="404" customWidth="1"/>
    <col min="12551" max="12799" width="10.25" style="404"/>
    <col min="12800" max="12800" width="1.25" style="404" customWidth="1"/>
    <col min="12801" max="12801" width="78.75" style="404" customWidth="1"/>
    <col min="12802" max="12805" width="10.25" style="404"/>
    <col min="12806" max="12806" width="4.25" style="404" customWidth="1"/>
    <col min="12807" max="13055" width="10.25" style="404"/>
    <col min="13056" max="13056" width="1.25" style="404" customWidth="1"/>
    <col min="13057" max="13057" width="78.75" style="404" customWidth="1"/>
    <col min="13058" max="13061" width="10.25" style="404"/>
    <col min="13062" max="13062" width="4.25" style="404" customWidth="1"/>
    <col min="13063" max="13311" width="10.25" style="404"/>
    <col min="13312" max="13312" width="1.25" style="404" customWidth="1"/>
    <col min="13313" max="13313" width="78.75" style="404" customWidth="1"/>
    <col min="13314" max="13317" width="10.25" style="404"/>
    <col min="13318" max="13318" width="4.25" style="404" customWidth="1"/>
    <col min="13319" max="13567" width="10.25" style="404"/>
    <col min="13568" max="13568" width="1.25" style="404" customWidth="1"/>
    <col min="13569" max="13569" width="78.75" style="404" customWidth="1"/>
    <col min="13570" max="13573" width="10.25" style="404"/>
    <col min="13574" max="13574" width="4.25" style="404" customWidth="1"/>
    <col min="13575" max="13823" width="10.25" style="404"/>
    <col min="13824" max="13824" width="1.25" style="404" customWidth="1"/>
    <col min="13825" max="13825" width="78.75" style="404" customWidth="1"/>
    <col min="13826" max="13829" width="10.25" style="404"/>
    <col min="13830" max="13830" width="4.25" style="404" customWidth="1"/>
    <col min="13831" max="14079" width="10.25" style="404"/>
    <col min="14080" max="14080" width="1.25" style="404" customWidth="1"/>
    <col min="14081" max="14081" width="78.75" style="404" customWidth="1"/>
    <col min="14082" max="14085" width="10.25" style="404"/>
    <col min="14086" max="14086" width="4.25" style="404" customWidth="1"/>
    <col min="14087" max="14335" width="10.25" style="404"/>
    <col min="14336" max="14336" width="1.25" style="404" customWidth="1"/>
    <col min="14337" max="14337" width="78.75" style="404" customWidth="1"/>
    <col min="14338" max="14341" width="10.25" style="404"/>
    <col min="14342" max="14342" width="4.25" style="404" customWidth="1"/>
    <col min="14343" max="14591" width="10.25" style="404"/>
    <col min="14592" max="14592" width="1.25" style="404" customWidth="1"/>
    <col min="14593" max="14593" width="78.75" style="404" customWidth="1"/>
    <col min="14594" max="14597" width="10.25" style="404"/>
    <col min="14598" max="14598" width="4.25" style="404" customWidth="1"/>
    <col min="14599" max="14847" width="10.25" style="404"/>
    <col min="14848" max="14848" width="1.25" style="404" customWidth="1"/>
    <col min="14849" max="14849" width="78.75" style="404" customWidth="1"/>
    <col min="14850" max="14853" width="10.25" style="404"/>
    <col min="14854" max="14854" width="4.25" style="404" customWidth="1"/>
    <col min="14855" max="15103" width="10.25" style="404"/>
    <col min="15104" max="15104" width="1.25" style="404" customWidth="1"/>
    <col min="15105" max="15105" width="78.75" style="404" customWidth="1"/>
    <col min="15106" max="15109" width="10.25" style="404"/>
    <col min="15110" max="15110" width="4.25" style="404" customWidth="1"/>
    <col min="15111" max="15359" width="10.25" style="404"/>
    <col min="15360" max="15360" width="1.25" style="404" customWidth="1"/>
    <col min="15361" max="15361" width="78.75" style="404" customWidth="1"/>
    <col min="15362" max="15365" width="10.25" style="404"/>
    <col min="15366" max="15366" width="4.25" style="404" customWidth="1"/>
    <col min="15367" max="15615" width="10.25" style="404"/>
    <col min="15616" max="15616" width="1.25" style="404" customWidth="1"/>
    <col min="15617" max="15617" width="78.75" style="404" customWidth="1"/>
    <col min="15618" max="15621" width="10.25" style="404"/>
    <col min="15622" max="15622" width="4.25" style="404" customWidth="1"/>
    <col min="15623" max="15871" width="10.25" style="404"/>
    <col min="15872" max="15872" width="1.25" style="404" customWidth="1"/>
    <col min="15873" max="15873" width="78.75" style="404" customWidth="1"/>
    <col min="15874" max="15877" width="10.25" style="404"/>
    <col min="15878" max="15878" width="4.25" style="404" customWidth="1"/>
    <col min="15879" max="16127" width="10.25" style="404"/>
    <col min="16128" max="16128" width="1.25" style="404" customWidth="1"/>
    <col min="16129" max="16129" width="78.75" style="404" customWidth="1"/>
    <col min="16130" max="16133" width="10.25" style="404"/>
    <col min="16134" max="16134" width="4.25" style="404" customWidth="1"/>
    <col min="16135" max="16384" width="10.25" style="404"/>
  </cols>
  <sheetData>
    <row r="1" spans="1:5" ht="39.75" customHeight="1" x14ac:dyDescent="0.2">
      <c r="A1" s="402"/>
      <c r="B1" s="403" t="s">
        <v>71</v>
      </c>
    </row>
    <row r="2" spans="1:5" ht="25.5" customHeight="1" x14ac:dyDescent="0.2">
      <c r="B2" s="405" t="s">
        <v>383</v>
      </c>
    </row>
    <row r="3" spans="1:5" ht="24.95" customHeight="1" x14ac:dyDescent="0.2">
      <c r="A3" s="406"/>
      <c r="B3" s="407" t="s">
        <v>497</v>
      </c>
    </row>
    <row r="4" spans="1:5" ht="24.95" customHeight="1" x14ac:dyDescent="0.2">
      <c r="A4" s="406"/>
      <c r="B4" s="408" t="s">
        <v>90</v>
      </c>
    </row>
    <row r="5" spans="1:5" s="411" customFormat="1" ht="132" x14ac:dyDescent="0.2">
      <c r="A5" s="409"/>
      <c r="B5" s="410" t="s">
        <v>417</v>
      </c>
      <c r="C5" s="409"/>
      <c r="D5" s="409"/>
      <c r="E5" s="409"/>
    </row>
    <row r="6" spans="1:5" s="411" customFormat="1" x14ac:dyDescent="0.2">
      <c r="A6" s="409"/>
      <c r="B6" s="410"/>
      <c r="C6" s="409"/>
      <c r="D6" s="409"/>
      <c r="E6" s="409"/>
    </row>
    <row r="7" spans="1:5" ht="24.95" customHeight="1" x14ac:dyDescent="0.2">
      <c r="A7" s="406"/>
      <c r="B7" s="408" t="s">
        <v>307</v>
      </c>
    </row>
    <row r="8" spans="1:5" s="411" customFormat="1" ht="132" x14ac:dyDescent="0.2">
      <c r="A8" s="409"/>
      <c r="B8" s="410" t="s">
        <v>418</v>
      </c>
      <c r="C8" s="409"/>
      <c r="D8" s="409"/>
      <c r="E8" s="409"/>
    </row>
    <row r="9" spans="1:5" s="411" customFormat="1" x14ac:dyDescent="0.2">
      <c r="A9" s="409"/>
      <c r="B9" s="410"/>
      <c r="C9" s="409"/>
      <c r="D9" s="409"/>
      <c r="E9" s="409"/>
    </row>
    <row r="10" spans="1:5" s="411" customFormat="1" ht="72" x14ac:dyDescent="0.2">
      <c r="A10" s="409"/>
      <c r="B10" s="410" t="s">
        <v>419</v>
      </c>
      <c r="C10" s="409"/>
      <c r="D10" s="409"/>
      <c r="E10" s="409"/>
    </row>
    <row r="11" spans="1:5" s="411" customFormat="1" x14ac:dyDescent="0.2">
      <c r="A11" s="409"/>
      <c r="B11" s="410"/>
      <c r="C11" s="409"/>
      <c r="D11" s="409"/>
      <c r="E11" s="409"/>
    </row>
    <row r="12" spans="1:5" s="411" customFormat="1" ht="96" x14ac:dyDescent="0.2">
      <c r="A12" s="409"/>
      <c r="B12" s="410" t="s">
        <v>420</v>
      </c>
      <c r="C12" s="409"/>
      <c r="D12" s="409"/>
      <c r="E12" s="409"/>
    </row>
    <row r="13" spans="1:5" s="411" customFormat="1" x14ac:dyDescent="0.2">
      <c r="A13" s="409"/>
      <c r="B13" s="410"/>
      <c r="C13" s="409"/>
      <c r="D13" s="409"/>
      <c r="E13" s="409"/>
    </row>
    <row r="14" spans="1:5" ht="24.95" customHeight="1" x14ac:dyDescent="0.2">
      <c r="A14" s="406"/>
      <c r="B14" s="408" t="s">
        <v>87</v>
      </c>
    </row>
    <row r="15" spans="1:5" s="411" customFormat="1" ht="90.75" customHeight="1" x14ac:dyDescent="0.2">
      <c r="A15" s="409"/>
      <c r="B15" s="410" t="s">
        <v>384</v>
      </c>
      <c r="C15" s="409"/>
      <c r="D15" s="409"/>
      <c r="E15" s="409"/>
    </row>
    <row r="16" spans="1:5" s="411" customFormat="1" x14ac:dyDescent="0.2">
      <c r="A16" s="409"/>
      <c r="B16" s="410"/>
      <c r="C16" s="409"/>
      <c r="D16" s="409"/>
      <c r="E16" s="409"/>
    </row>
    <row r="17" spans="1:5" s="411" customFormat="1" ht="89.25" customHeight="1" x14ac:dyDescent="0.2">
      <c r="A17" s="409"/>
      <c r="B17" s="410" t="s">
        <v>421</v>
      </c>
      <c r="C17" s="409"/>
      <c r="D17" s="409"/>
      <c r="E17" s="409"/>
    </row>
    <row r="18" spans="1:5" s="411" customFormat="1" x14ac:dyDescent="0.2">
      <c r="A18" s="409"/>
      <c r="B18" s="410"/>
      <c r="C18" s="409"/>
      <c r="D18" s="409"/>
      <c r="E18" s="409"/>
    </row>
    <row r="19" spans="1:5" s="411" customFormat="1" ht="60" x14ac:dyDescent="0.2">
      <c r="A19" s="409"/>
      <c r="B19" s="410" t="s">
        <v>422</v>
      </c>
      <c r="C19" s="409"/>
      <c r="D19" s="409"/>
      <c r="E19" s="409"/>
    </row>
    <row r="20" spans="1:5" s="411" customFormat="1" x14ac:dyDescent="0.2">
      <c r="A20" s="409"/>
      <c r="B20" s="410"/>
      <c r="C20" s="409"/>
      <c r="D20" s="409"/>
      <c r="E20" s="409"/>
    </row>
    <row r="21" spans="1:5" ht="24.95" customHeight="1" x14ac:dyDescent="0.2">
      <c r="A21" s="406"/>
      <c r="B21" s="408" t="s">
        <v>88</v>
      </c>
    </row>
    <row r="22" spans="1:5" s="411" customFormat="1" ht="41.25" customHeight="1" x14ac:dyDescent="0.2">
      <c r="A22" s="409"/>
      <c r="B22" s="410" t="s">
        <v>385</v>
      </c>
      <c r="C22" s="409"/>
      <c r="D22" s="409"/>
      <c r="E22" s="409"/>
    </row>
    <row r="23" spans="1:5" s="411" customFormat="1" x14ac:dyDescent="0.2">
      <c r="A23" s="409"/>
      <c r="B23" s="410"/>
      <c r="C23" s="409"/>
      <c r="D23" s="409"/>
      <c r="E23" s="409"/>
    </row>
    <row r="24" spans="1:5" ht="24.95" customHeight="1" x14ac:dyDescent="0.2">
      <c r="A24" s="406"/>
      <c r="B24" s="408" t="s">
        <v>308</v>
      </c>
    </row>
    <row r="25" spans="1:5" s="411" customFormat="1" ht="48" x14ac:dyDescent="0.2">
      <c r="A25" s="409"/>
      <c r="B25" s="410" t="s">
        <v>386</v>
      </c>
      <c r="C25" s="409"/>
      <c r="D25" s="409"/>
      <c r="E25" s="409"/>
    </row>
    <row r="26" spans="1:5" s="411" customFormat="1" x14ac:dyDescent="0.2">
      <c r="A26" s="409"/>
      <c r="B26" s="410"/>
      <c r="C26" s="409"/>
      <c r="D26" s="409"/>
      <c r="E26" s="409"/>
    </row>
    <row r="27" spans="1:5" ht="24.95" customHeight="1" x14ac:dyDescent="0.2">
      <c r="A27" s="406"/>
      <c r="B27" s="408" t="s">
        <v>85</v>
      </c>
    </row>
    <row r="28" spans="1:5" s="411" customFormat="1" ht="132" x14ac:dyDescent="0.2">
      <c r="A28" s="409"/>
      <c r="B28" s="410" t="s">
        <v>387</v>
      </c>
      <c r="C28" s="409"/>
      <c r="D28" s="409"/>
      <c r="E28" s="409"/>
    </row>
    <row r="29" spans="1:5" s="411" customFormat="1" x14ac:dyDescent="0.2">
      <c r="A29" s="409"/>
      <c r="B29" s="410"/>
      <c r="C29" s="409"/>
      <c r="D29" s="409"/>
      <c r="E29" s="409"/>
    </row>
    <row r="30" spans="1:5" ht="24.95" customHeight="1" x14ac:dyDescent="0.2">
      <c r="A30" s="406"/>
      <c r="B30" s="408" t="s">
        <v>309</v>
      </c>
    </row>
    <row r="31" spans="1:5" ht="55.5" customHeight="1" x14ac:dyDescent="0.2">
      <c r="A31" s="406"/>
      <c r="B31" s="410" t="s">
        <v>310</v>
      </c>
    </row>
    <row r="32" spans="1:5" x14ac:dyDescent="0.2">
      <c r="A32" s="406"/>
      <c r="B32" s="410"/>
    </row>
    <row r="33" spans="1:8" ht="30" customHeight="1" x14ac:dyDescent="0.2">
      <c r="A33" s="406"/>
      <c r="B33" s="410" t="s">
        <v>311</v>
      </c>
    </row>
    <row r="34" spans="1:8" x14ac:dyDescent="0.2">
      <c r="A34" s="406"/>
      <c r="B34" s="410"/>
    </row>
    <row r="35" spans="1:8" s="415" customFormat="1" ht="24" x14ac:dyDescent="0.2">
      <c r="A35" s="412"/>
      <c r="B35" s="413" t="s">
        <v>423</v>
      </c>
      <c r="C35" s="414"/>
      <c r="D35" s="414"/>
      <c r="E35" s="414"/>
      <c r="F35" s="414"/>
      <c r="G35" s="414"/>
      <c r="H35" s="414"/>
    </row>
    <row r="36" spans="1:8" s="415" customFormat="1" ht="24" x14ac:dyDescent="0.2">
      <c r="A36" s="412"/>
      <c r="B36" s="413" t="s">
        <v>424</v>
      </c>
      <c r="C36" s="414"/>
      <c r="D36" s="414"/>
      <c r="E36" s="414"/>
      <c r="F36" s="414"/>
      <c r="G36" s="414"/>
      <c r="H36" s="414"/>
    </row>
    <row r="37" spans="1:8" s="415" customFormat="1" ht="50.25" customHeight="1" x14ac:dyDescent="0.2">
      <c r="A37" s="412"/>
      <c r="B37" s="413" t="s">
        <v>425</v>
      </c>
      <c r="C37" s="414"/>
      <c r="D37" s="414"/>
      <c r="E37" s="414"/>
      <c r="F37" s="414"/>
      <c r="G37" s="414"/>
      <c r="H37" s="414"/>
    </row>
    <row r="38" spans="1:8" s="415" customFormat="1" ht="36" x14ac:dyDescent="0.2">
      <c r="A38" s="412"/>
      <c r="B38" s="413" t="s">
        <v>426</v>
      </c>
      <c r="C38" s="416"/>
      <c r="D38" s="416"/>
      <c r="E38" s="416"/>
      <c r="F38" s="416"/>
      <c r="G38" s="416"/>
      <c r="H38" s="416"/>
    </row>
    <row r="39" spans="1:8" s="415" customFormat="1" ht="14.25" x14ac:dyDescent="0.2">
      <c r="A39" s="412"/>
      <c r="B39" s="413"/>
      <c r="C39" s="416"/>
      <c r="D39" s="416"/>
      <c r="E39" s="416"/>
      <c r="F39" s="416"/>
      <c r="G39" s="416"/>
      <c r="H39" s="416"/>
    </row>
    <row r="40" spans="1:8" s="415" customFormat="1" ht="27.75" customHeight="1" x14ac:dyDescent="0.2">
      <c r="A40" s="412"/>
      <c r="B40" s="413" t="s">
        <v>312</v>
      </c>
      <c r="C40" s="416"/>
      <c r="D40" s="416"/>
      <c r="E40" s="416"/>
      <c r="F40" s="416"/>
      <c r="G40" s="416"/>
      <c r="H40" s="416"/>
    </row>
    <row r="41" spans="1:8" s="415" customFormat="1" ht="14.25" x14ac:dyDescent="0.2">
      <c r="A41" s="412"/>
      <c r="B41" s="413"/>
      <c r="C41" s="416"/>
      <c r="D41" s="416"/>
      <c r="E41" s="416"/>
      <c r="F41" s="416"/>
      <c r="G41" s="416"/>
      <c r="H41" s="416"/>
    </row>
    <row r="42" spans="1:8" s="415" customFormat="1" ht="43.5" customHeight="1" x14ac:dyDescent="0.2">
      <c r="A42" s="412"/>
      <c r="B42" s="413" t="s">
        <v>388</v>
      </c>
      <c r="C42" s="416"/>
      <c r="D42" s="416"/>
      <c r="E42" s="416"/>
      <c r="F42" s="416"/>
      <c r="G42" s="416"/>
      <c r="H42" s="416"/>
    </row>
    <row r="43" spans="1:8" s="415" customFormat="1" ht="14.25" x14ac:dyDescent="0.2">
      <c r="A43" s="412"/>
      <c r="B43" s="413"/>
      <c r="C43" s="416"/>
      <c r="D43" s="416"/>
      <c r="E43" s="416"/>
      <c r="F43" s="416"/>
      <c r="G43" s="416"/>
      <c r="H43" s="416"/>
    </row>
    <row r="44" spans="1:8" s="415" customFormat="1" ht="31.5" customHeight="1" x14ac:dyDescent="0.2">
      <c r="A44" s="412"/>
      <c r="B44" s="413" t="s">
        <v>389</v>
      </c>
      <c r="C44" s="416"/>
      <c r="D44" s="416"/>
      <c r="E44" s="416"/>
      <c r="F44" s="416"/>
      <c r="G44" s="416"/>
      <c r="H44" s="416"/>
    </row>
    <row r="45" spans="1:8" s="415" customFormat="1" ht="14.25" x14ac:dyDescent="0.2">
      <c r="A45" s="412"/>
      <c r="B45" s="413"/>
      <c r="C45" s="416"/>
      <c r="D45" s="416"/>
      <c r="E45" s="416"/>
      <c r="F45" s="416"/>
      <c r="G45" s="416"/>
      <c r="H45" s="416"/>
    </row>
    <row r="46" spans="1:8" s="415" customFormat="1" ht="42" customHeight="1" x14ac:dyDescent="0.2">
      <c r="A46" s="412"/>
      <c r="B46" s="413" t="s">
        <v>390</v>
      </c>
      <c r="C46" s="416"/>
      <c r="D46" s="417"/>
      <c r="E46" s="416"/>
      <c r="F46" s="416"/>
      <c r="G46" s="416"/>
      <c r="H46" s="416"/>
    </row>
    <row r="47" spans="1:8" s="411" customFormat="1" ht="13.15" customHeight="1" x14ac:dyDescent="0.2">
      <c r="A47" s="409"/>
      <c r="B47" s="410"/>
      <c r="C47" s="409"/>
      <c r="D47" s="418"/>
      <c r="E47" s="409"/>
    </row>
    <row r="48" spans="1:8" ht="24.95" customHeight="1" x14ac:dyDescent="0.2">
      <c r="A48" s="406"/>
      <c r="B48" s="408" t="s">
        <v>15</v>
      </c>
      <c r="D48" s="698"/>
    </row>
    <row r="49" spans="1:8" s="411" customFormat="1" ht="103.5" customHeight="1" x14ac:dyDescent="0.2">
      <c r="A49" s="409"/>
      <c r="B49" s="410" t="s">
        <v>427</v>
      </c>
      <c r="C49" s="409"/>
      <c r="D49" s="698"/>
      <c r="E49" s="409"/>
    </row>
    <row r="50" spans="1:8" s="411" customFormat="1" x14ac:dyDescent="0.2">
      <c r="A50" s="409"/>
      <c r="B50" s="410"/>
      <c r="C50" s="409"/>
      <c r="D50" s="419"/>
      <c r="E50" s="409"/>
    </row>
    <row r="51" spans="1:8" s="411" customFormat="1" ht="78" customHeight="1" x14ac:dyDescent="0.2">
      <c r="A51" s="409"/>
      <c r="B51" s="410" t="s">
        <v>313</v>
      </c>
      <c r="C51" s="409"/>
      <c r="D51" s="409"/>
      <c r="E51" s="409"/>
    </row>
    <row r="52" spans="1:8" s="411" customFormat="1" x14ac:dyDescent="0.2">
      <c r="A52" s="409"/>
      <c r="B52" s="410"/>
      <c r="C52" s="409"/>
      <c r="D52" s="409"/>
      <c r="E52" s="409"/>
    </row>
    <row r="53" spans="1:8" s="411" customFormat="1" ht="31.5" customHeight="1" x14ac:dyDescent="0.2">
      <c r="A53" s="409"/>
      <c r="B53" s="410" t="s">
        <v>391</v>
      </c>
      <c r="C53" s="409"/>
      <c r="D53" s="409"/>
      <c r="E53" s="409"/>
    </row>
    <row r="54" spans="1:8" s="411" customFormat="1" x14ac:dyDescent="0.2">
      <c r="A54" s="409"/>
      <c r="B54" s="410"/>
      <c r="C54" s="409"/>
      <c r="D54" s="409"/>
      <c r="E54" s="409"/>
    </row>
    <row r="55" spans="1:8" ht="69" customHeight="1" x14ac:dyDescent="0.2">
      <c r="A55" s="406"/>
      <c r="B55" s="410" t="s">
        <v>392</v>
      </c>
      <c r="C55" s="406"/>
      <c r="D55" s="406"/>
      <c r="E55" s="406"/>
    </row>
    <row r="56" spans="1:8" s="411" customFormat="1" x14ac:dyDescent="0.2">
      <c r="A56" s="409"/>
      <c r="B56" s="410"/>
      <c r="C56" s="409"/>
      <c r="D56" s="409"/>
      <c r="E56" s="409"/>
    </row>
    <row r="57" spans="1:8" ht="24.95" customHeight="1" x14ac:dyDescent="0.2">
      <c r="A57" s="406"/>
      <c r="B57" s="408" t="s">
        <v>314</v>
      </c>
    </row>
    <row r="58" spans="1:8" s="411" customFormat="1" ht="90" customHeight="1" x14ac:dyDescent="0.2">
      <c r="A58" s="409"/>
      <c r="B58" s="410" t="s">
        <v>428</v>
      </c>
      <c r="C58" s="409"/>
      <c r="D58" s="409"/>
      <c r="E58" s="409"/>
    </row>
    <row r="59" spans="1:8" s="411" customFormat="1" x14ac:dyDescent="0.2">
      <c r="A59" s="409"/>
      <c r="B59" s="410"/>
      <c r="C59" s="409"/>
      <c r="D59" s="409"/>
      <c r="E59" s="409"/>
    </row>
    <row r="60" spans="1:8" ht="24.95" customHeight="1" x14ac:dyDescent="0.2">
      <c r="A60" s="406"/>
      <c r="B60" s="408" t="s">
        <v>315</v>
      </c>
    </row>
    <row r="61" spans="1:8" s="420" customFormat="1" ht="120" x14ac:dyDescent="0.2">
      <c r="B61" s="410" t="s">
        <v>316</v>
      </c>
      <c r="C61" s="421"/>
      <c r="D61" s="421"/>
      <c r="E61" s="421"/>
      <c r="F61" s="421"/>
      <c r="G61" s="421"/>
      <c r="H61" s="422"/>
    </row>
    <row r="62" spans="1:8" x14ac:dyDescent="0.2">
      <c r="A62" s="406"/>
      <c r="B62" s="423"/>
      <c r="C62" s="423"/>
      <c r="D62" s="423"/>
      <c r="E62" s="423"/>
      <c r="F62" s="424"/>
      <c r="G62" s="424"/>
      <c r="H62" s="424"/>
    </row>
    <row r="63" spans="1:8" s="426" customFormat="1" ht="144" x14ac:dyDescent="0.2">
      <c r="A63" s="412"/>
      <c r="B63" s="421" t="s">
        <v>393</v>
      </c>
      <c r="C63" s="425"/>
      <c r="D63" s="425"/>
      <c r="E63" s="425"/>
      <c r="F63" s="425"/>
      <c r="G63" s="425"/>
      <c r="H63" s="425"/>
    </row>
    <row r="64" spans="1:8" s="426" customFormat="1" x14ac:dyDescent="0.2">
      <c r="A64" s="412"/>
      <c r="B64" s="427" t="s">
        <v>317</v>
      </c>
      <c r="C64" s="428"/>
      <c r="D64" s="428"/>
      <c r="E64" s="428"/>
      <c r="F64" s="428"/>
      <c r="G64" s="428"/>
      <c r="H64" s="428"/>
    </row>
    <row r="65" spans="1:8" s="426" customFormat="1" x14ac:dyDescent="0.2">
      <c r="A65" s="412"/>
      <c r="B65" s="429"/>
      <c r="C65" s="428"/>
      <c r="D65" s="428"/>
      <c r="E65" s="428"/>
      <c r="F65" s="428"/>
      <c r="G65" s="428"/>
      <c r="H65" s="428"/>
    </row>
    <row r="66" spans="1:8" x14ac:dyDescent="0.2">
      <c r="A66" s="430"/>
      <c r="B66" s="410" t="s">
        <v>318</v>
      </c>
      <c r="C66" s="430"/>
      <c r="D66" s="430"/>
      <c r="E66" s="430"/>
    </row>
    <row r="67" spans="1:8" s="426" customFormat="1" x14ac:dyDescent="0.2">
      <c r="A67" s="412"/>
      <c r="B67" s="427" t="s">
        <v>319</v>
      </c>
      <c r="C67" s="428"/>
      <c r="D67" s="428"/>
      <c r="E67" s="428"/>
      <c r="F67" s="428"/>
      <c r="G67" s="428"/>
      <c r="H67" s="428"/>
    </row>
    <row r="68" spans="1:8" s="426" customFormat="1" x14ac:dyDescent="0.2">
      <c r="A68" s="412"/>
      <c r="B68" s="431"/>
      <c r="C68" s="432"/>
      <c r="D68" s="432"/>
      <c r="E68" s="432"/>
      <c r="F68" s="432"/>
      <c r="G68" s="432"/>
      <c r="H68" s="432"/>
    </row>
    <row r="69" spans="1:8" ht="24.95" customHeight="1" x14ac:dyDescent="0.2">
      <c r="A69" s="406"/>
      <c r="B69" s="408" t="s">
        <v>320</v>
      </c>
    </row>
    <row r="70" spans="1:8" x14ac:dyDescent="0.2">
      <c r="A70" s="430"/>
      <c r="B70" s="410" t="s">
        <v>321</v>
      </c>
      <c r="C70" s="430"/>
      <c r="D70" s="430"/>
      <c r="E70" s="430"/>
    </row>
    <row r="71" spans="1:8" x14ac:dyDescent="0.2">
      <c r="A71" s="406"/>
      <c r="B71" s="427" t="s">
        <v>322</v>
      </c>
      <c r="C71" s="406"/>
      <c r="D71" s="406"/>
      <c r="E71" s="406"/>
    </row>
    <row r="72" spans="1:8" x14ac:dyDescent="0.2">
      <c r="A72" s="406"/>
      <c r="B72" s="427" t="s">
        <v>323</v>
      </c>
      <c r="C72" s="406"/>
      <c r="D72" s="406"/>
      <c r="E72" s="406"/>
    </row>
    <row r="73" spans="1:8" x14ac:dyDescent="0.2">
      <c r="A73" s="406"/>
      <c r="B73" s="427" t="s">
        <v>324</v>
      </c>
      <c r="C73" s="406"/>
      <c r="D73" s="406"/>
      <c r="E73" s="406"/>
    </row>
    <row r="74" spans="1:8" s="426" customFormat="1" x14ac:dyDescent="0.2">
      <c r="A74" s="412"/>
      <c r="B74" s="431"/>
      <c r="C74" s="432"/>
      <c r="D74" s="432"/>
      <c r="E74" s="432"/>
      <c r="F74" s="432"/>
      <c r="G74" s="432"/>
      <c r="H74" s="432"/>
    </row>
    <row r="75" spans="1:8" x14ac:dyDescent="0.2">
      <c r="A75" s="430"/>
      <c r="B75" s="410" t="s">
        <v>394</v>
      </c>
      <c r="C75" s="430"/>
      <c r="D75" s="430"/>
      <c r="E75" s="430"/>
    </row>
    <row r="76" spans="1:8" x14ac:dyDescent="0.2">
      <c r="A76" s="406"/>
      <c r="B76" s="427" t="s">
        <v>395</v>
      </c>
      <c r="C76" s="406"/>
      <c r="D76" s="406"/>
      <c r="E76" s="406"/>
    </row>
    <row r="77" spans="1:8" x14ac:dyDescent="0.2">
      <c r="A77" s="406"/>
      <c r="B77" s="406"/>
      <c r="C77" s="406"/>
      <c r="D77" s="406"/>
      <c r="E77" s="406"/>
    </row>
    <row r="78" spans="1:8" x14ac:dyDescent="0.2">
      <c r="A78" s="406"/>
      <c r="B78" s="406"/>
      <c r="C78" s="406"/>
      <c r="D78" s="406"/>
      <c r="E78" s="406"/>
    </row>
    <row r="79" spans="1:8" x14ac:dyDescent="0.2">
      <c r="A79" s="406"/>
      <c r="B79" s="406"/>
      <c r="C79" s="406"/>
      <c r="D79" s="406"/>
      <c r="E79" s="406"/>
    </row>
    <row r="80" spans="1:8" x14ac:dyDescent="0.2">
      <c r="A80" s="406"/>
      <c r="B80" s="406"/>
      <c r="C80" s="406"/>
      <c r="D80" s="406"/>
      <c r="E80" s="406"/>
    </row>
    <row r="81" spans="1:9" x14ac:dyDescent="0.2">
      <c r="A81" s="406"/>
      <c r="B81" s="406"/>
      <c r="C81" s="406"/>
      <c r="D81" s="406"/>
      <c r="E81" s="406"/>
    </row>
    <row r="82" spans="1:9" x14ac:dyDescent="0.2">
      <c r="A82" s="406"/>
      <c r="B82" s="406"/>
      <c r="C82" s="406"/>
      <c r="D82" s="406"/>
      <c r="E82" s="406"/>
    </row>
    <row r="83" spans="1:9" x14ac:dyDescent="0.2">
      <c r="A83" s="433"/>
      <c r="B83" s="433"/>
      <c r="C83" s="433"/>
      <c r="D83" s="433"/>
      <c r="E83" s="433"/>
    </row>
    <row r="84" spans="1:9" x14ac:dyDescent="0.2">
      <c r="A84" s="406"/>
      <c r="B84" s="406"/>
      <c r="C84" s="406"/>
      <c r="D84" s="406"/>
      <c r="E84" s="406"/>
    </row>
    <row r="85" spans="1:9" x14ac:dyDescent="0.2">
      <c r="A85" s="406"/>
      <c r="B85" s="406"/>
      <c r="C85" s="406"/>
      <c r="D85" s="406"/>
      <c r="E85" s="406"/>
    </row>
    <row r="86" spans="1:9" ht="8.1" customHeight="1" x14ac:dyDescent="0.2">
      <c r="A86" s="406"/>
      <c r="B86" s="406"/>
      <c r="C86" s="406"/>
      <c r="D86" s="406"/>
      <c r="E86" s="406"/>
    </row>
    <row r="87" spans="1:9" ht="13.5" customHeight="1" x14ac:dyDescent="0.2">
      <c r="A87" s="406"/>
      <c r="B87" s="406"/>
      <c r="C87" s="406"/>
      <c r="D87" s="406"/>
      <c r="E87" s="406"/>
    </row>
    <row r="88" spans="1:9" x14ac:dyDescent="0.2">
      <c r="A88" s="406"/>
      <c r="B88" s="406"/>
      <c r="C88" s="406"/>
      <c r="D88" s="406"/>
      <c r="E88" s="406"/>
    </row>
    <row r="89" spans="1:9" x14ac:dyDescent="0.2">
      <c r="A89" s="406"/>
      <c r="B89" s="406"/>
      <c r="C89" s="406"/>
      <c r="D89" s="406"/>
      <c r="E89" s="406"/>
      <c r="I89" s="434"/>
    </row>
    <row r="90" spans="1:9" x14ac:dyDescent="0.2">
      <c r="A90" s="406"/>
      <c r="B90" s="406"/>
      <c r="C90" s="406"/>
      <c r="D90" s="406"/>
      <c r="E90" s="406"/>
    </row>
    <row r="91" spans="1:9" x14ac:dyDescent="0.2">
      <c r="A91" s="406"/>
      <c r="B91" s="406"/>
      <c r="C91" s="406"/>
      <c r="D91" s="406"/>
      <c r="E91" s="406"/>
    </row>
    <row r="92" spans="1:9" x14ac:dyDescent="0.2">
      <c r="A92" s="406"/>
      <c r="B92" s="406"/>
      <c r="C92" s="406"/>
      <c r="D92" s="406"/>
      <c r="E92" s="406"/>
    </row>
    <row r="93" spans="1:9" ht="33" customHeight="1" x14ac:dyDescent="0.2">
      <c r="A93" s="406"/>
      <c r="B93" s="406"/>
      <c r="C93" s="406"/>
      <c r="D93" s="406"/>
      <c r="E93" s="406"/>
    </row>
    <row r="94" spans="1:9" ht="16.5" customHeight="1" x14ac:dyDescent="0.2">
      <c r="A94" s="406"/>
      <c r="B94" s="406"/>
      <c r="C94" s="406"/>
      <c r="D94" s="406"/>
      <c r="E94" s="406"/>
    </row>
    <row r="95" spans="1:9" x14ac:dyDescent="0.2">
      <c r="A95" s="406"/>
      <c r="B95" s="406"/>
      <c r="C95" s="406"/>
      <c r="D95" s="406"/>
      <c r="E95" s="406"/>
    </row>
    <row r="96" spans="1:9" x14ac:dyDescent="0.2">
      <c r="A96" s="406"/>
      <c r="B96" s="406"/>
      <c r="C96" s="406"/>
      <c r="D96" s="406"/>
      <c r="E96" s="406"/>
    </row>
    <row r="97" spans="1:5" x14ac:dyDescent="0.2">
      <c r="A97" s="406"/>
      <c r="B97" s="406"/>
      <c r="C97" s="406"/>
      <c r="D97" s="406"/>
      <c r="E97" s="406"/>
    </row>
    <row r="98" spans="1:5" x14ac:dyDescent="0.2">
      <c r="A98" s="406"/>
      <c r="B98" s="406"/>
      <c r="C98" s="406"/>
      <c r="D98" s="406"/>
      <c r="E98" s="406"/>
    </row>
    <row r="99" spans="1:5" x14ac:dyDescent="0.2">
      <c r="A99" s="406"/>
      <c r="B99" s="406"/>
      <c r="C99" s="406"/>
      <c r="D99" s="406"/>
      <c r="E99" s="406"/>
    </row>
    <row r="100" spans="1:5" x14ac:dyDescent="0.2">
      <c r="A100" s="406"/>
      <c r="B100" s="406"/>
      <c r="C100" s="406"/>
      <c r="D100" s="406"/>
      <c r="E100" s="406"/>
    </row>
    <row r="101" spans="1:5" x14ac:dyDescent="0.2">
      <c r="A101" s="406"/>
      <c r="B101" s="406"/>
      <c r="C101" s="406"/>
      <c r="D101" s="406"/>
      <c r="E101" s="406"/>
    </row>
    <row r="102" spans="1:5" x14ac:dyDescent="0.2">
      <c r="A102" s="406"/>
      <c r="B102" s="406"/>
      <c r="C102" s="406"/>
      <c r="D102" s="406"/>
      <c r="E102" s="406"/>
    </row>
    <row r="103" spans="1:5" x14ac:dyDescent="0.2">
      <c r="A103" s="406"/>
      <c r="B103" s="406"/>
      <c r="C103" s="406"/>
      <c r="D103" s="406"/>
      <c r="E103" s="406"/>
    </row>
    <row r="104" spans="1:5" x14ac:dyDescent="0.2">
      <c r="A104" s="406"/>
      <c r="B104" s="406"/>
      <c r="C104" s="406"/>
      <c r="D104" s="406"/>
      <c r="E104" s="406"/>
    </row>
    <row r="105" spans="1:5" x14ac:dyDescent="0.2">
      <c r="A105" s="406"/>
      <c r="B105" s="406"/>
      <c r="C105" s="406"/>
      <c r="D105" s="406"/>
      <c r="E105" s="406"/>
    </row>
    <row r="106" spans="1:5" x14ac:dyDescent="0.2">
      <c r="A106" s="406"/>
      <c r="B106" s="406"/>
      <c r="C106" s="406"/>
      <c r="D106" s="406"/>
      <c r="E106" s="406"/>
    </row>
    <row r="107" spans="1:5" x14ac:dyDescent="0.2">
      <c r="A107" s="406"/>
      <c r="B107" s="406"/>
      <c r="C107" s="406"/>
      <c r="D107" s="406"/>
      <c r="E107" s="406"/>
    </row>
    <row r="108" spans="1:5" x14ac:dyDescent="0.2">
      <c r="A108" s="406"/>
      <c r="B108" s="406"/>
      <c r="C108" s="406"/>
      <c r="D108" s="406"/>
      <c r="E108" s="406"/>
    </row>
    <row r="109" spans="1:5" x14ac:dyDescent="0.2">
      <c r="A109" s="406"/>
      <c r="B109" s="406"/>
      <c r="C109" s="406"/>
      <c r="D109" s="406"/>
      <c r="E109" s="406"/>
    </row>
    <row r="110" spans="1:5" x14ac:dyDescent="0.2">
      <c r="A110" s="406"/>
      <c r="B110" s="406"/>
      <c r="C110" s="406"/>
      <c r="D110" s="406"/>
      <c r="E110" s="406"/>
    </row>
    <row r="111" spans="1:5" x14ac:dyDescent="0.2">
      <c r="A111" s="406"/>
      <c r="B111" s="406"/>
      <c r="C111" s="406"/>
      <c r="D111" s="406"/>
      <c r="E111" s="406"/>
    </row>
    <row r="112" spans="1:5" x14ac:dyDescent="0.2">
      <c r="A112" s="406"/>
      <c r="B112" s="406"/>
      <c r="C112" s="406"/>
      <c r="D112" s="406"/>
      <c r="E112" s="406"/>
    </row>
    <row r="113" spans="1:5" x14ac:dyDescent="0.2">
      <c r="A113" s="406"/>
      <c r="B113" s="406"/>
      <c r="C113" s="406"/>
      <c r="D113" s="406"/>
      <c r="E113" s="406"/>
    </row>
    <row r="114" spans="1:5" x14ac:dyDescent="0.2">
      <c r="A114" s="406"/>
      <c r="B114" s="406"/>
      <c r="C114" s="406"/>
      <c r="D114" s="406"/>
      <c r="E114" s="406"/>
    </row>
    <row r="115" spans="1:5" x14ac:dyDescent="0.2">
      <c r="A115" s="406"/>
      <c r="B115" s="406"/>
      <c r="C115" s="406"/>
      <c r="D115" s="406"/>
      <c r="E115" s="406"/>
    </row>
    <row r="116" spans="1:5" x14ac:dyDescent="0.2">
      <c r="A116" s="406"/>
      <c r="B116" s="406"/>
      <c r="C116" s="406"/>
      <c r="D116" s="406"/>
      <c r="E116" s="406"/>
    </row>
    <row r="117" spans="1:5" x14ac:dyDescent="0.2">
      <c r="A117" s="406"/>
      <c r="B117" s="406"/>
      <c r="C117" s="406"/>
      <c r="D117" s="406"/>
      <c r="E117" s="406"/>
    </row>
    <row r="118" spans="1:5" x14ac:dyDescent="0.2">
      <c r="A118" s="406"/>
      <c r="B118" s="406"/>
      <c r="C118" s="406"/>
      <c r="D118" s="406"/>
      <c r="E118" s="406"/>
    </row>
    <row r="119" spans="1:5" x14ac:dyDescent="0.2">
      <c r="A119" s="406"/>
      <c r="B119" s="406"/>
      <c r="C119" s="406"/>
      <c r="D119" s="406"/>
      <c r="E119" s="406"/>
    </row>
    <row r="120" spans="1:5" x14ac:dyDescent="0.2">
      <c r="A120" s="406"/>
      <c r="B120" s="406"/>
      <c r="C120" s="406"/>
      <c r="D120" s="406"/>
      <c r="E120" s="406"/>
    </row>
    <row r="121" spans="1:5" x14ac:dyDescent="0.2">
      <c r="A121" s="406"/>
      <c r="B121" s="406"/>
      <c r="C121" s="406"/>
      <c r="D121" s="406"/>
      <c r="E121" s="406"/>
    </row>
    <row r="122" spans="1:5" x14ac:dyDescent="0.2">
      <c r="A122" s="406"/>
      <c r="B122" s="406"/>
      <c r="C122" s="406"/>
      <c r="D122" s="406"/>
      <c r="E122" s="406"/>
    </row>
    <row r="123" spans="1:5" x14ac:dyDescent="0.2">
      <c r="A123" s="406"/>
      <c r="B123" s="406"/>
      <c r="C123" s="406"/>
      <c r="D123" s="406"/>
      <c r="E123" s="406"/>
    </row>
    <row r="124" spans="1:5" x14ac:dyDescent="0.2">
      <c r="A124" s="406"/>
      <c r="B124" s="406"/>
      <c r="C124" s="406"/>
      <c r="D124" s="406"/>
      <c r="E124" s="406"/>
    </row>
    <row r="125" spans="1:5" x14ac:dyDescent="0.2">
      <c r="A125" s="406"/>
      <c r="B125" s="406"/>
      <c r="C125" s="406"/>
      <c r="D125" s="406"/>
      <c r="E125" s="406"/>
    </row>
    <row r="126" spans="1:5" x14ac:dyDescent="0.2">
      <c r="A126" s="406"/>
      <c r="B126" s="406"/>
      <c r="C126" s="406"/>
      <c r="D126" s="406"/>
      <c r="E126" s="406"/>
    </row>
    <row r="127" spans="1:5" x14ac:dyDescent="0.2">
      <c r="A127" s="406"/>
      <c r="B127" s="406"/>
      <c r="C127" s="406"/>
      <c r="D127" s="406"/>
      <c r="E127" s="406"/>
    </row>
    <row r="128" spans="1:5" x14ac:dyDescent="0.2">
      <c r="A128" s="406"/>
      <c r="B128" s="406"/>
      <c r="C128" s="406"/>
      <c r="D128" s="406"/>
      <c r="E128" s="406"/>
    </row>
    <row r="129" spans="1:5" x14ac:dyDescent="0.2">
      <c r="A129" s="406"/>
      <c r="B129" s="406"/>
      <c r="C129" s="406"/>
      <c r="D129" s="406"/>
      <c r="E129" s="406"/>
    </row>
    <row r="130" spans="1:5" x14ac:dyDescent="0.2">
      <c r="A130" s="406"/>
      <c r="B130" s="406"/>
      <c r="C130" s="406"/>
      <c r="D130" s="406"/>
      <c r="E130" s="406"/>
    </row>
    <row r="131" spans="1:5" x14ac:dyDescent="0.2">
      <c r="A131" s="406"/>
      <c r="B131" s="406"/>
      <c r="C131" s="406"/>
      <c r="D131" s="406"/>
      <c r="E131" s="406"/>
    </row>
    <row r="132" spans="1:5" x14ac:dyDescent="0.2">
      <c r="A132" s="406"/>
      <c r="B132" s="406"/>
      <c r="C132" s="406"/>
      <c r="D132" s="406"/>
      <c r="E132" s="406"/>
    </row>
    <row r="133" spans="1:5" x14ac:dyDescent="0.2">
      <c r="A133" s="406"/>
      <c r="B133" s="406"/>
      <c r="C133" s="406"/>
      <c r="D133" s="406"/>
      <c r="E133" s="406"/>
    </row>
    <row r="134" spans="1:5" x14ac:dyDescent="0.2">
      <c r="A134" s="406"/>
      <c r="B134" s="406"/>
      <c r="C134" s="406"/>
      <c r="D134" s="406"/>
      <c r="E134" s="406"/>
    </row>
    <row r="135" spans="1:5" x14ac:dyDescent="0.2">
      <c r="A135" s="406"/>
      <c r="B135" s="406"/>
      <c r="C135" s="406"/>
      <c r="D135" s="406"/>
      <c r="E135" s="406"/>
    </row>
    <row r="136" spans="1:5" x14ac:dyDescent="0.2">
      <c r="A136" s="406"/>
      <c r="B136" s="406"/>
      <c r="C136" s="406"/>
      <c r="D136" s="406"/>
      <c r="E136" s="406"/>
    </row>
    <row r="137" spans="1:5" x14ac:dyDescent="0.2">
      <c r="A137" s="406"/>
      <c r="B137" s="406"/>
      <c r="C137" s="406"/>
      <c r="D137" s="406"/>
      <c r="E137" s="406"/>
    </row>
    <row r="138" spans="1:5" x14ac:dyDescent="0.2">
      <c r="A138" s="406"/>
      <c r="B138" s="406"/>
      <c r="C138" s="406"/>
      <c r="D138" s="406"/>
      <c r="E138" s="406"/>
    </row>
    <row r="139" spans="1:5" x14ac:dyDescent="0.2">
      <c r="A139" s="406"/>
      <c r="B139" s="406"/>
      <c r="C139" s="406"/>
      <c r="D139" s="406"/>
      <c r="E139" s="406"/>
    </row>
    <row r="140" spans="1:5" x14ac:dyDescent="0.2">
      <c r="A140" s="406"/>
      <c r="B140" s="406"/>
      <c r="C140" s="406"/>
      <c r="D140" s="406"/>
      <c r="E140" s="406"/>
    </row>
    <row r="141" spans="1:5" x14ac:dyDescent="0.2">
      <c r="A141" s="406"/>
      <c r="B141" s="406"/>
      <c r="C141" s="406"/>
      <c r="D141" s="406"/>
      <c r="E141" s="406"/>
    </row>
    <row r="142" spans="1:5" x14ac:dyDescent="0.2">
      <c r="A142" s="406"/>
      <c r="B142" s="406"/>
      <c r="C142" s="406"/>
      <c r="D142" s="406"/>
      <c r="E142" s="406"/>
    </row>
    <row r="143" spans="1:5" x14ac:dyDescent="0.2">
      <c r="A143" s="406"/>
      <c r="B143" s="406"/>
      <c r="C143" s="406"/>
      <c r="D143" s="406"/>
      <c r="E143" s="406"/>
    </row>
    <row r="144" spans="1:5" x14ac:dyDescent="0.2">
      <c r="A144" s="406"/>
      <c r="B144" s="406"/>
      <c r="C144" s="406"/>
      <c r="D144" s="406"/>
      <c r="E144" s="406"/>
    </row>
    <row r="145" spans="1:5" x14ac:dyDescent="0.2">
      <c r="A145" s="406"/>
      <c r="B145" s="406"/>
      <c r="C145" s="406"/>
      <c r="D145" s="406"/>
      <c r="E145" s="406"/>
    </row>
    <row r="146" spans="1:5" x14ac:dyDescent="0.2">
      <c r="A146" s="406"/>
      <c r="B146" s="406"/>
      <c r="C146" s="406"/>
      <c r="D146" s="406"/>
      <c r="E146" s="406"/>
    </row>
    <row r="147" spans="1:5" x14ac:dyDescent="0.2">
      <c r="A147" s="406"/>
      <c r="B147" s="406"/>
      <c r="C147" s="406"/>
      <c r="D147" s="406"/>
      <c r="E147" s="406"/>
    </row>
    <row r="148" spans="1:5" x14ac:dyDescent="0.2">
      <c r="A148" s="406"/>
      <c r="B148" s="406"/>
      <c r="C148" s="406"/>
      <c r="D148" s="406"/>
      <c r="E148" s="406"/>
    </row>
    <row r="149" spans="1:5" x14ac:dyDescent="0.2">
      <c r="A149" s="406"/>
      <c r="B149" s="406"/>
      <c r="C149" s="406"/>
      <c r="D149" s="406"/>
      <c r="E149" s="406"/>
    </row>
    <row r="150" spans="1:5" x14ac:dyDescent="0.2">
      <c r="A150" s="406"/>
      <c r="B150" s="406"/>
      <c r="C150" s="406"/>
      <c r="D150" s="406"/>
      <c r="E150" s="406"/>
    </row>
    <row r="151" spans="1:5" x14ac:dyDescent="0.2">
      <c r="A151" s="406"/>
      <c r="B151" s="406"/>
      <c r="C151" s="406"/>
      <c r="D151" s="406"/>
      <c r="E151" s="406"/>
    </row>
    <row r="152" spans="1:5" x14ac:dyDescent="0.2">
      <c r="A152" s="406"/>
      <c r="B152" s="406"/>
      <c r="C152" s="406"/>
      <c r="D152" s="406"/>
      <c r="E152" s="406"/>
    </row>
    <row r="153" spans="1:5" x14ac:dyDescent="0.2">
      <c r="A153" s="406"/>
      <c r="B153" s="406"/>
      <c r="C153" s="406"/>
      <c r="D153" s="406"/>
      <c r="E153" s="406"/>
    </row>
    <row r="154" spans="1:5" x14ac:dyDescent="0.2">
      <c r="A154" s="406"/>
      <c r="B154" s="406"/>
      <c r="C154" s="406"/>
      <c r="D154" s="406"/>
      <c r="E154" s="406"/>
    </row>
    <row r="155" spans="1:5" x14ac:dyDescent="0.2">
      <c r="A155" s="406"/>
      <c r="B155" s="406"/>
      <c r="C155" s="406"/>
      <c r="D155" s="406"/>
      <c r="E155" s="406"/>
    </row>
    <row r="156" spans="1:5" x14ac:dyDescent="0.2">
      <c r="A156" s="406"/>
      <c r="B156" s="406"/>
      <c r="C156" s="406"/>
      <c r="D156" s="406"/>
      <c r="E156" s="406"/>
    </row>
    <row r="157" spans="1:5" x14ac:dyDescent="0.2">
      <c r="A157" s="406"/>
      <c r="B157" s="406"/>
      <c r="C157" s="406"/>
      <c r="D157" s="406"/>
      <c r="E157" s="406"/>
    </row>
    <row r="158" spans="1:5" x14ac:dyDescent="0.2">
      <c r="A158" s="406"/>
      <c r="B158" s="406"/>
      <c r="C158" s="406"/>
      <c r="D158" s="406"/>
      <c r="E158" s="406"/>
    </row>
    <row r="159" spans="1:5" x14ac:dyDescent="0.2">
      <c r="A159" s="406"/>
      <c r="B159" s="406"/>
      <c r="C159" s="406"/>
      <c r="D159" s="406"/>
      <c r="E159" s="406"/>
    </row>
    <row r="160" spans="1:5" x14ac:dyDescent="0.2">
      <c r="A160" s="406"/>
      <c r="B160" s="406"/>
      <c r="C160" s="406"/>
      <c r="D160" s="406"/>
      <c r="E160" s="406"/>
    </row>
    <row r="161" spans="1:5" x14ac:dyDescent="0.2">
      <c r="A161" s="406"/>
      <c r="B161" s="406"/>
      <c r="C161" s="406"/>
      <c r="D161" s="406"/>
      <c r="E161" s="406"/>
    </row>
    <row r="162" spans="1:5" x14ac:dyDescent="0.2">
      <c r="A162" s="406"/>
      <c r="B162" s="406"/>
      <c r="C162" s="406"/>
      <c r="D162" s="406"/>
      <c r="E162" s="406"/>
    </row>
    <row r="163" spans="1:5" x14ac:dyDescent="0.2">
      <c r="A163" s="406"/>
      <c r="B163" s="406"/>
      <c r="C163" s="406"/>
      <c r="D163" s="406"/>
      <c r="E163" s="406"/>
    </row>
    <row r="164" spans="1:5" x14ac:dyDescent="0.2">
      <c r="A164" s="406"/>
      <c r="B164" s="406"/>
      <c r="C164" s="406"/>
      <c r="D164" s="406"/>
      <c r="E164" s="406"/>
    </row>
    <row r="165" spans="1:5" x14ac:dyDescent="0.2">
      <c r="A165" s="406"/>
      <c r="B165" s="406"/>
      <c r="C165" s="406"/>
      <c r="D165" s="406"/>
      <c r="E165" s="406"/>
    </row>
    <row r="166" spans="1:5" x14ac:dyDescent="0.2">
      <c r="A166" s="406"/>
      <c r="B166" s="406"/>
      <c r="C166" s="406"/>
      <c r="D166" s="406"/>
      <c r="E166" s="406"/>
    </row>
    <row r="167" spans="1:5" x14ac:dyDescent="0.2">
      <c r="A167" s="406"/>
      <c r="B167" s="406"/>
      <c r="C167" s="406"/>
      <c r="D167" s="406"/>
      <c r="E167" s="406"/>
    </row>
    <row r="168" spans="1:5" x14ac:dyDescent="0.2">
      <c r="A168" s="406"/>
      <c r="B168" s="406"/>
      <c r="C168" s="406"/>
      <c r="D168" s="406"/>
      <c r="E168" s="406"/>
    </row>
    <row r="169" spans="1:5" x14ac:dyDescent="0.2">
      <c r="A169" s="406"/>
      <c r="B169" s="406"/>
      <c r="C169" s="406"/>
      <c r="D169" s="406"/>
      <c r="E169" s="406"/>
    </row>
    <row r="170" spans="1:5" x14ac:dyDescent="0.2">
      <c r="A170" s="406"/>
      <c r="B170" s="406"/>
      <c r="C170" s="406"/>
      <c r="D170" s="406"/>
      <c r="E170" s="406"/>
    </row>
    <row r="171" spans="1:5" x14ac:dyDescent="0.2">
      <c r="A171" s="406"/>
      <c r="B171" s="406"/>
      <c r="C171" s="406"/>
      <c r="D171" s="406"/>
      <c r="E171" s="406"/>
    </row>
    <row r="172" spans="1:5" x14ac:dyDescent="0.2">
      <c r="A172" s="406"/>
      <c r="B172" s="406"/>
      <c r="C172" s="406"/>
      <c r="D172" s="406"/>
      <c r="E172" s="406"/>
    </row>
    <row r="173" spans="1:5" x14ac:dyDescent="0.2">
      <c r="A173" s="406"/>
      <c r="B173" s="406"/>
      <c r="C173" s="406"/>
      <c r="D173" s="406"/>
      <c r="E173" s="406"/>
    </row>
    <row r="174" spans="1:5" x14ac:dyDescent="0.2">
      <c r="A174" s="406"/>
      <c r="B174" s="406"/>
      <c r="C174" s="406"/>
      <c r="D174" s="406"/>
      <c r="E174" s="406"/>
    </row>
    <row r="175" spans="1:5" x14ac:dyDescent="0.2">
      <c r="A175" s="406"/>
      <c r="B175" s="406"/>
      <c r="C175" s="406"/>
      <c r="D175" s="406"/>
      <c r="E175" s="406"/>
    </row>
    <row r="176" spans="1:5" x14ac:dyDescent="0.2">
      <c r="A176" s="406"/>
      <c r="B176" s="406"/>
      <c r="C176" s="406"/>
      <c r="D176" s="406"/>
      <c r="E176" s="406"/>
    </row>
    <row r="177" spans="1:5" x14ac:dyDescent="0.2">
      <c r="A177" s="406"/>
      <c r="B177" s="406"/>
      <c r="C177" s="406"/>
      <c r="D177" s="406"/>
      <c r="E177" s="406"/>
    </row>
    <row r="178" spans="1:5" x14ac:dyDescent="0.2">
      <c r="A178" s="406"/>
      <c r="B178" s="406"/>
      <c r="C178" s="406"/>
      <c r="D178" s="406"/>
      <c r="E178" s="406"/>
    </row>
    <row r="179" spans="1:5" x14ac:dyDescent="0.2">
      <c r="A179" s="406"/>
      <c r="B179" s="406"/>
      <c r="C179" s="406"/>
      <c r="D179" s="406"/>
      <c r="E179" s="406"/>
    </row>
    <row r="180" spans="1:5" x14ac:dyDescent="0.2">
      <c r="A180" s="406"/>
      <c r="B180" s="406"/>
      <c r="C180" s="406"/>
      <c r="D180" s="406"/>
      <c r="E180" s="406"/>
    </row>
    <row r="181" spans="1:5" x14ac:dyDescent="0.2">
      <c r="A181" s="406"/>
      <c r="B181" s="406"/>
      <c r="C181" s="406"/>
      <c r="D181" s="406"/>
      <c r="E181" s="406"/>
    </row>
    <row r="182" spans="1:5" x14ac:dyDescent="0.2">
      <c r="A182" s="406"/>
      <c r="B182" s="406"/>
      <c r="C182" s="406"/>
      <c r="D182" s="406"/>
      <c r="E182" s="406"/>
    </row>
    <row r="183" spans="1:5" x14ac:dyDescent="0.2">
      <c r="A183" s="406"/>
      <c r="B183" s="406"/>
      <c r="C183" s="406"/>
      <c r="D183" s="406"/>
      <c r="E183" s="406"/>
    </row>
    <row r="184" spans="1:5" x14ac:dyDescent="0.2">
      <c r="A184" s="406"/>
      <c r="B184" s="406"/>
      <c r="C184" s="406"/>
      <c r="D184" s="406"/>
      <c r="E184" s="406"/>
    </row>
    <row r="185" spans="1:5" x14ac:dyDescent="0.2">
      <c r="A185" s="406"/>
      <c r="B185" s="406"/>
      <c r="C185" s="406"/>
      <c r="D185" s="406"/>
      <c r="E185" s="406"/>
    </row>
    <row r="186" spans="1:5" x14ac:dyDescent="0.2">
      <c r="A186" s="406"/>
      <c r="B186" s="406"/>
      <c r="C186" s="406"/>
      <c r="D186" s="406"/>
      <c r="E186" s="406"/>
    </row>
    <row r="187" spans="1:5" x14ac:dyDescent="0.2">
      <c r="A187" s="406"/>
      <c r="B187" s="406"/>
      <c r="C187" s="406"/>
      <c r="D187" s="406"/>
      <c r="E187" s="406"/>
    </row>
    <row r="188" spans="1:5" x14ac:dyDescent="0.2">
      <c r="A188" s="406"/>
      <c r="B188" s="406"/>
      <c r="C188" s="406"/>
      <c r="D188" s="406"/>
      <c r="E188" s="406"/>
    </row>
    <row r="189" spans="1:5" x14ac:dyDescent="0.2">
      <c r="A189" s="406"/>
      <c r="B189" s="406"/>
      <c r="C189" s="406"/>
      <c r="D189" s="406"/>
      <c r="E189" s="406"/>
    </row>
    <row r="190" spans="1:5" x14ac:dyDescent="0.2">
      <c r="A190" s="406"/>
      <c r="B190" s="406"/>
      <c r="C190" s="406"/>
      <c r="D190" s="406"/>
      <c r="E190" s="406"/>
    </row>
    <row r="191" spans="1:5" x14ac:dyDescent="0.2">
      <c r="A191" s="406"/>
      <c r="B191" s="406"/>
      <c r="C191" s="406"/>
      <c r="D191" s="406"/>
      <c r="E191" s="406"/>
    </row>
    <row r="192" spans="1:5" x14ac:dyDescent="0.2">
      <c r="A192" s="406"/>
      <c r="B192" s="406"/>
      <c r="C192" s="406"/>
      <c r="D192" s="406"/>
      <c r="E192" s="406"/>
    </row>
    <row r="193" spans="1:5" x14ac:dyDescent="0.2">
      <c r="A193" s="406"/>
      <c r="B193" s="406"/>
      <c r="C193" s="406"/>
      <c r="D193" s="406"/>
      <c r="E193" s="406"/>
    </row>
    <row r="194" spans="1:5" x14ac:dyDescent="0.2">
      <c r="A194" s="406"/>
      <c r="B194" s="406"/>
      <c r="C194" s="406"/>
      <c r="D194" s="406"/>
      <c r="E194" s="406"/>
    </row>
    <row r="195" spans="1:5" x14ac:dyDescent="0.2">
      <c r="A195" s="406"/>
      <c r="B195" s="406"/>
      <c r="C195" s="406"/>
      <c r="D195" s="406"/>
      <c r="E195" s="406"/>
    </row>
    <row r="196" spans="1:5" x14ac:dyDescent="0.2">
      <c r="A196" s="406"/>
      <c r="B196" s="406"/>
      <c r="C196" s="406"/>
      <c r="D196" s="406"/>
      <c r="E196" s="406"/>
    </row>
    <row r="197" spans="1:5" x14ac:dyDescent="0.2">
      <c r="A197" s="406"/>
      <c r="B197" s="406"/>
      <c r="C197" s="406"/>
      <c r="D197" s="406"/>
      <c r="E197" s="406"/>
    </row>
    <row r="198" spans="1:5" x14ac:dyDescent="0.2">
      <c r="A198" s="406"/>
      <c r="B198" s="406"/>
      <c r="C198" s="406"/>
      <c r="D198" s="406"/>
      <c r="E198" s="406"/>
    </row>
    <row r="199" spans="1:5" x14ac:dyDescent="0.2">
      <c r="A199" s="406"/>
      <c r="B199" s="406"/>
      <c r="C199" s="406"/>
      <c r="D199" s="406"/>
      <c r="E199" s="406"/>
    </row>
    <row r="200" spans="1:5" x14ac:dyDescent="0.2">
      <c r="A200" s="406"/>
      <c r="B200" s="406"/>
      <c r="C200" s="406"/>
      <c r="D200" s="406"/>
      <c r="E200" s="406"/>
    </row>
    <row r="201" spans="1:5" x14ac:dyDescent="0.2">
      <c r="A201" s="406"/>
      <c r="B201" s="406"/>
      <c r="C201" s="406"/>
      <c r="D201" s="406"/>
      <c r="E201" s="406"/>
    </row>
    <row r="202" spans="1:5" x14ac:dyDescent="0.2">
      <c r="A202" s="406"/>
      <c r="B202" s="406"/>
      <c r="C202" s="406"/>
      <c r="D202" s="406"/>
      <c r="E202" s="406"/>
    </row>
    <row r="203" spans="1:5" x14ac:dyDescent="0.2">
      <c r="A203" s="406"/>
      <c r="B203" s="406"/>
      <c r="C203" s="406"/>
      <c r="D203" s="406"/>
      <c r="E203" s="406"/>
    </row>
    <row r="204" spans="1:5" x14ac:dyDescent="0.2">
      <c r="A204" s="406"/>
      <c r="B204" s="406"/>
      <c r="C204" s="406"/>
      <c r="D204" s="406"/>
      <c r="E204" s="406"/>
    </row>
    <row r="205" spans="1:5" x14ac:dyDescent="0.2">
      <c r="A205" s="406"/>
      <c r="B205" s="406"/>
      <c r="C205" s="406"/>
      <c r="D205" s="406"/>
      <c r="E205" s="406"/>
    </row>
    <row r="206" spans="1:5" x14ac:dyDescent="0.2">
      <c r="A206" s="406"/>
      <c r="B206" s="406"/>
      <c r="C206" s="406"/>
      <c r="D206" s="406"/>
      <c r="E206" s="406"/>
    </row>
    <row r="207" spans="1:5" x14ac:dyDescent="0.2">
      <c r="A207" s="406"/>
      <c r="B207" s="406"/>
      <c r="C207" s="406"/>
      <c r="D207" s="406"/>
      <c r="E207" s="406"/>
    </row>
    <row r="208" spans="1:5" x14ac:dyDescent="0.2">
      <c r="A208" s="406"/>
      <c r="B208" s="406"/>
      <c r="C208" s="406"/>
      <c r="D208" s="406"/>
      <c r="E208" s="406"/>
    </row>
    <row r="209" spans="1:5" x14ac:dyDescent="0.2">
      <c r="A209" s="406"/>
      <c r="B209" s="406"/>
      <c r="C209" s="406"/>
      <c r="D209" s="406"/>
      <c r="E209" s="406"/>
    </row>
    <row r="210" spans="1:5" x14ac:dyDescent="0.2">
      <c r="A210" s="406"/>
      <c r="B210" s="406"/>
      <c r="C210" s="406"/>
      <c r="D210" s="406"/>
      <c r="E210" s="406"/>
    </row>
    <row r="211" spans="1:5" x14ac:dyDescent="0.2">
      <c r="A211" s="406"/>
      <c r="B211" s="406"/>
      <c r="C211" s="406"/>
      <c r="D211" s="406"/>
      <c r="E211" s="406"/>
    </row>
    <row r="212" spans="1:5" x14ac:dyDescent="0.2">
      <c r="A212" s="406"/>
      <c r="B212" s="406"/>
      <c r="C212" s="406"/>
      <c r="D212" s="406"/>
      <c r="E212" s="406"/>
    </row>
    <row r="213" spans="1:5" x14ac:dyDescent="0.2">
      <c r="A213" s="406"/>
      <c r="B213" s="406"/>
      <c r="C213" s="406"/>
      <c r="D213" s="406"/>
      <c r="E213" s="406"/>
    </row>
    <row r="214" spans="1:5" x14ac:dyDescent="0.2">
      <c r="A214" s="406"/>
      <c r="B214" s="406"/>
      <c r="C214" s="406"/>
      <c r="D214" s="406"/>
      <c r="E214" s="406"/>
    </row>
    <row r="215" spans="1:5" x14ac:dyDescent="0.2">
      <c r="A215" s="406"/>
      <c r="B215" s="406"/>
      <c r="C215" s="406"/>
      <c r="D215" s="406"/>
      <c r="E215" s="406"/>
    </row>
    <row r="216" spans="1:5" x14ac:dyDescent="0.2">
      <c r="A216" s="406"/>
      <c r="B216" s="406"/>
      <c r="C216" s="406"/>
      <c r="D216" s="406"/>
      <c r="E216" s="406"/>
    </row>
    <row r="217" spans="1:5" x14ac:dyDescent="0.2">
      <c r="A217" s="406"/>
      <c r="B217" s="406"/>
      <c r="C217" s="406"/>
      <c r="D217" s="406"/>
      <c r="E217" s="406"/>
    </row>
    <row r="218" spans="1:5" x14ac:dyDescent="0.2">
      <c r="A218" s="406"/>
      <c r="B218" s="406"/>
      <c r="C218" s="406"/>
      <c r="D218" s="406"/>
      <c r="E218" s="406"/>
    </row>
    <row r="219" spans="1:5" x14ac:dyDescent="0.2">
      <c r="A219" s="406"/>
      <c r="B219" s="406"/>
      <c r="C219" s="406"/>
      <c r="D219" s="406"/>
      <c r="E219" s="406"/>
    </row>
    <row r="220" spans="1:5" x14ac:dyDescent="0.2">
      <c r="A220" s="406"/>
      <c r="B220" s="406"/>
      <c r="C220" s="406"/>
      <c r="D220" s="406"/>
      <c r="E220" s="406"/>
    </row>
    <row r="221" spans="1:5" x14ac:dyDescent="0.2">
      <c r="A221" s="406"/>
      <c r="B221" s="406"/>
      <c r="C221" s="406"/>
      <c r="D221" s="406"/>
      <c r="E221" s="406"/>
    </row>
    <row r="222" spans="1:5" x14ac:dyDescent="0.2">
      <c r="A222" s="406"/>
      <c r="B222" s="406"/>
      <c r="C222" s="406"/>
      <c r="D222" s="406"/>
      <c r="E222" s="406"/>
    </row>
    <row r="223" spans="1:5" x14ac:dyDescent="0.2">
      <c r="A223" s="406"/>
      <c r="B223" s="406"/>
      <c r="C223" s="406"/>
      <c r="D223" s="406"/>
      <c r="E223" s="406"/>
    </row>
    <row r="224" spans="1:5" x14ac:dyDescent="0.2">
      <c r="A224" s="406"/>
      <c r="B224" s="406"/>
      <c r="C224" s="406"/>
      <c r="D224" s="406"/>
      <c r="E224" s="406"/>
    </row>
    <row r="225" spans="1:5" x14ac:dyDescent="0.2">
      <c r="A225" s="406"/>
      <c r="B225" s="406"/>
      <c r="C225" s="406"/>
      <c r="D225" s="406"/>
      <c r="E225" s="406"/>
    </row>
    <row r="226" spans="1:5" x14ac:dyDescent="0.2">
      <c r="A226" s="406"/>
      <c r="B226" s="406"/>
      <c r="C226" s="406"/>
      <c r="D226" s="406"/>
      <c r="E226" s="406"/>
    </row>
    <row r="227" spans="1:5" x14ac:dyDescent="0.2">
      <c r="A227" s="406"/>
      <c r="B227" s="406"/>
      <c r="C227" s="406"/>
      <c r="D227" s="406"/>
      <c r="E227" s="406"/>
    </row>
    <row r="228" spans="1:5" x14ac:dyDescent="0.2">
      <c r="A228" s="406"/>
      <c r="B228" s="406"/>
      <c r="C228" s="406"/>
      <c r="D228" s="406"/>
      <c r="E228" s="406"/>
    </row>
    <row r="229" spans="1:5" x14ac:dyDescent="0.2">
      <c r="A229" s="406"/>
      <c r="B229" s="406"/>
      <c r="C229" s="406"/>
      <c r="D229" s="406"/>
      <c r="E229" s="406"/>
    </row>
    <row r="230" spans="1:5" x14ac:dyDescent="0.2">
      <c r="A230" s="406"/>
      <c r="B230" s="406"/>
      <c r="C230" s="406"/>
      <c r="D230" s="406"/>
      <c r="E230" s="406"/>
    </row>
    <row r="231" spans="1:5" x14ac:dyDescent="0.2">
      <c r="A231" s="406"/>
      <c r="B231" s="406"/>
      <c r="C231" s="406"/>
      <c r="D231" s="406"/>
      <c r="E231" s="406"/>
    </row>
    <row r="232" spans="1:5" x14ac:dyDescent="0.2">
      <c r="A232" s="406"/>
      <c r="B232" s="406"/>
      <c r="C232" s="406"/>
      <c r="D232" s="406"/>
      <c r="E232" s="406"/>
    </row>
    <row r="233" spans="1:5" x14ac:dyDescent="0.2">
      <c r="A233" s="406"/>
      <c r="B233" s="406"/>
      <c r="C233" s="406"/>
      <c r="D233" s="406"/>
      <c r="E233" s="406"/>
    </row>
    <row r="234" spans="1:5" x14ac:dyDescent="0.2">
      <c r="A234" s="406"/>
      <c r="B234" s="406"/>
      <c r="C234" s="406"/>
      <c r="D234" s="406"/>
      <c r="E234" s="406"/>
    </row>
    <row r="235" spans="1:5" x14ac:dyDescent="0.2">
      <c r="A235" s="406"/>
      <c r="B235" s="406"/>
      <c r="C235" s="406"/>
      <c r="D235" s="406"/>
      <c r="E235" s="406"/>
    </row>
    <row r="236" spans="1:5" x14ac:dyDescent="0.2">
      <c r="A236" s="406"/>
      <c r="B236" s="406"/>
      <c r="C236" s="406"/>
      <c r="D236" s="406"/>
      <c r="E236" s="406"/>
    </row>
    <row r="237" spans="1:5" x14ac:dyDescent="0.2">
      <c r="A237" s="406"/>
      <c r="B237" s="406"/>
      <c r="C237" s="406"/>
      <c r="D237" s="406"/>
      <c r="E237" s="406"/>
    </row>
    <row r="238" spans="1:5" x14ac:dyDescent="0.2">
      <c r="A238" s="406"/>
      <c r="B238" s="406"/>
      <c r="C238" s="406"/>
      <c r="D238" s="406"/>
      <c r="E238" s="406"/>
    </row>
    <row r="239" spans="1:5" x14ac:dyDescent="0.2">
      <c r="A239" s="406"/>
      <c r="B239" s="406"/>
      <c r="C239" s="406"/>
      <c r="D239" s="406"/>
      <c r="E239" s="406"/>
    </row>
    <row r="240" spans="1:5" x14ac:dyDescent="0.2">
      <c r="A240" s="406"/>
      <c r="B240" s="406"/>
      <c r="C240" s="406"/>
      <c r="D240" s="406"/>
      <c r="E240" s="406"/>
    </row>
    <row r="241" spans="1:5" x14ac:dyDescent="0.2">
      <c r="A241" s="406"/>
      <c r="B241" s="406"/>
      <c r="C241" s="406"/>
      <c r="D241" s="406"/>
      <c r="E241" s="406"/>
    </row>
    <row r="242" spans="1:5" x14ac:dyDescent="0.2">
      <c r="A242" s="406"/>
      <c r="B242" s="406"/>
      <c r="C242" s="406"/>
      <c r="D242" s="406"/>
      <c r="E242" s="406"/>
    </row>
    <row r="243" spans="1:5" x14ac:dyDescent="0.2">
      <c r="A243" s="406"/>
      <c r="B243" s="406"/>
      <c r="C243" s="406"/>
      <c r="D243" s="406"/>
      <c r="E243" s="406"/>
    </row>
    <row r="244" spans="1:5" x14ac:dyDescent="0.2">
      <c r="A244" s="406"/>
      <c r="B244" s="406"/>
      <c r="C244" s="406"/>
      <c r="D244" s="406"/>
      <c r="E244" s="406"/>
    </row>
    <row r="245" spans="1:5" x14ac:dyDescent="0.2">
      <c r="A245" s="406"/>
      <c r="B245" s="406"/>
      <c r="C245" s="406"/>
      <c r="D245" s="406"/>
      <c r="E245" s="406"/>
    </row>
    <row r="246" spans="1:5" x14ac:dyDescent="0.2">
      <c r="A246" s="406"/>
      <c r="B246" s="406"/>
      <c r="C246" s="406"/>
      <c r="D246" s="406"/>
      <c r="E246" s="406"/>
    </row>
    <row r="247" spans="1:5" x14ac:dyDescent="0.2">
      <c r="A247" s="406"/>
      <c r="B247" s="406"/>
      <c r="C247" s="406"/>
      <c r="D247" s="406"/>
      <c r="E247" s="406"/>
    </row>
    <row r="248" spans="1:5" x14ac:dyDescent="0.2">
      <c r="A248" s="406"/>
      <c r="B248" s="406"/>
      <c r="C248" s="406"/>
      <c r="D248" s="406"/>
      <c r="E248" s="406"/>
    </row>
    <row r="249" spans="1:5" x14ac:dyDescent="0.2">
      <c r="A249" s="406"/>
      <c r="B249" s="406"/>
      <c r="C249" s="406"/>
      <c r="D249" s="406"/>
      <c r="E249" s="406"/>
    </row>
    <row r="250" spans="1:5" x14ac:dyDescent="0.2">
      <c r="A250" s="406"/>
      <c r="B250" s="406"/>
      <c r="C250" s="406"/>
      <c r="D250" s="406"/>
      <c r="E250" s="406"/>
    </row>
    <row r="251" spans="1:5" x14ac:dyDescent="0.2">
      <c r="A251" s="406"/>
      <c r="B251" s="406"/>
      <c r="C251" s="406"/>
      <c r="D251" s="406"/>
      <c r="E251" s="406"/>
    </row>
    <row r="252" spans="1:5" x14ac:dyDescent="0.2">
      <c r="A252" s="406"/>
      <c r="B252" s="406"/>
      <c r="C252" s="406"/>
      <c r="D252" s="406"/>
      <c r="E252" s="406"/>
    </row>
    <row r="253" spans="1:5" x14ac:dyDescent="0.2">
      <c r="A253" s="406"/>
      <c r="B253" s="406"/>
      <c r="C253" s="406"/>
      <c r="D253" s="406"/>
      <c r="E253" s="406"/>
    </row>
    <row r="254" spans="1:5" x14ac:dyDescent="0.2">
      <c r="A254" s="406"/>
      <c r="B254" s="406"/>
      <c r="C254" s="406"/>
      <c r="D254" s="406"/>
      <c r="E254" s="406"/>
    </row>
    <row r="255" spans="1:5" x14ac:dyDescent="0.2">
      <c r="A255" s="406"/>
      <c r="B255" s="406"/>
      <c r="C255" s="406"/>
      <c r="D255" s="406"/>
      <c r="E255" s="406"/>
    </row>
    <row r="256" spans="1:5" x14ac:dyDescent="0.2">
      <c r="A256" s="406"/>
      <c r="B256" s="406"/>
      <c r="C256" s="406"/>
      <c r="D256" s="406"/>
      <c r="E256" s="406"/>
    </row>
    <row r="257" spans="1:5" x14ac:dyDescent="0.2">
      <c r="A257" s="406"/>
      <c r="B257" s="406"/>
      <c r="C257" s="406"/>
      <c r="D257" s="406"/>
      <c r="E257" s="406"/>
    </row>
    <row r="258" spans="1:5" x14ac:dyDescent="0.2">
      <c r="A258" s="406"/>
      <c r="B258" s="406"/>
      <c r="C258" s="406"/>
      <c r="D258" s="406"/>
      <c r="E258" s="406"/>
    </row>
    <row r="259" spans="1:5" x14ac:dyDescent="0.2">
      <c r="A259" s="406"/>
      <c r="B259" s="406"/>
      <c r="C259" s="406"/>
      <c r="D259" s="406"/>
      <c r="E259" s="406"/>
    </row>
    <row r="260" spans="1:5" x14ac:dyDescent="0.2">
      <c r="A260" s="406"/>
      <c r="B260" s="406"/>
      <c r="C260" s="406"/>
      <c r="D260" s="406"/>
      <c r="E260" s="406"/>
    </row>
    <row r="261" spans="1:5" x14ac:dyDescent="0.2">
      <c r="A261" s="406"/>
      <c r="B261" s="406"/>
      <c r="C261" s="406"/>
      <c r="D261" s="406"/>
      <c r="E261" s="406"/>
    </row>
    <row r="262" spans="1:5" x14ac:dyDescent="0.2">
      <c r="A262" s="406"/>
      <c r="B262" s="406"/>
      <c r="C262" s="406"/>
      <c r="D262" s="406"/>
      <c r="E262" s="406"/>
    </row>
    <row r="263" spans="1:5" x14ac:dyDescent="0.2">
      <c r="A263" s="406"/>
      <c r="B263" s="406"/>
      <c r="C263" s="406"/>
      <c r="D263" s="406"/>
      <c r="E263" s="406"/>
    </row>
    <row r="264" spans="1:5" x14ac:dyDescent="0.2">
      <c r="A264" s="406"/>
      <c r="B264" s="406"/>
      <c r="C264" s="406"/>
      <c r="D264" s="406"/>
      <c r="E264" s="406"/>
    </row>
    <row r="265" spans="1:5" x14ac:dyDescent="0.2">
      <c r="A265" s="406"/>
      <c r="B265" s="406"/>
      <c r="C265" s="406"/>
      <c r="D265" s="406"/>
      <c r="E265" s="406"/>
    </row>
    <row r="266" spans="1:5" x14ac:dyDescent="0.2">
      <c r="A266" s="406"/>
      <c r="B266" s="406"/>
      <c r="C266" s="406"/>
      <c r="D266" s="406"/>
      <c r="E266" s="406"/>
    </row>
    <row r="267" spans="1:5" x14ac:dyDescent="0.2">
      <c r="A267" s="406"/>
      <c r="B267" s="406"/>
      <c r="C267" s="406"/>
      <c r="D267" s="406"/>
      <c r="E267" s="406"/>
    </row>
    <row r="268" spans="1:5" x14ac:dyDescent="0.2">
      <c r="A268" s="406"/>
      <c r="B268" s="406"/>
      <c r="C268" s="406"/>
      <c r="D268" s="406"/>
      <c r="E268" s="406"/>
    </row>
    <row r="269" spans="1:5" x14ac:dyDescent="0.2">
      <c r="A269" s="406"/>
      <c r="B269" s="406"/>
      <c r="C269" s="406"/>
      <c r="D269" s="406"/>
      <c r="E269" s="406"/>
    </row>
    <row r="270" spans="1:5" x14ac:dyDescent="0.2">
      <c r="A270" s="406"/>
      <c r="B270" s="406"/>
      <c r="C270" s="406"/>
      <c r="D270" s="406"/>
      <c r="E270" s="406"/>
    </row>
    <row r="271" spans="1:5" x14ac:dyDescent="0.2">
      <c r="A271" s="406"/>
      <c r="B271" s="406"/>
      <c r="C271" s="406"/>
      <c r="D271" s="406"/>
      <c r="E271" s="406"/>
    </row>
    <row r="272" spans="1:5" x14ac:dyDescent="0.2">
      <c r="A272" s="406"/>
      <c r="B272" s="406"/>
      <c r="C272" s="406"/>
      <c r="D272" s="406"/>
      <c r="E272" s="406"/>
    </row>
    <row r="273" spans="1:5" x14ac:dyDescent="0.2">
      <c r="A273" s="406"/>
      <c r="B273" s="406"/>
      <c r="C273" s="406"/>
      <c r="D273" s="406"/>
      <c r="E273" s="406"/>
    </row>
    <row r="274" spans="1:5" x14ac:dyDescent="0.2">
      <c r="A274" s="406"/>
      <c r="B274" s="406"/>
      <c r="C274" s="406"/>
      <c r="D274" s="406"/>
      <c r="E274" s="406"/>
    </row>
    <row r="275" spans="1:5" x14ac:dyDescent="0.2">
      <c r="A275" s="406"/>
      <c r="B275" s="406"/>
      <c r="C275" s="406"/>
      <c r="D275" s="406"/>
      <c r="E275" s="406"/>
    </row>
    <row r="276" spans="1:5" x14ac:dyDescent="0.2">
      <c r="A276" s="406"/>
      <c r="B276" s="406"/>
      <c r="C276" s="406"/>
      <c r="D276" s="406"/>
      <c r="E276" s="406"/>
    </row>
    <row r="277" spans="1:5" x14ac:dyDescent="0.2">
      <c r="A277" s="406"/>
      <c r="B277" s="406"/>
      <c r="C277" s="406"/>
      <c r="D277" s="406"/>
      <c r="E277" s="406"/>
    </row>
    <row r="278" spans="1:5" x14ac:dyDescent="0.2">
      <c r="A278" s="406"/>
      <c r="B278" s="406"/>
      <c r="C278" s="406"/>
      <c r="D278" s="406"/>
      <c r="E278" s="406"/>
    </row>
    <row r="279" spans="1:5" x14ac:dyDescent="0.2">
      <c r="A279" s="406"/>
      <c r="B279" s="406"/>
      <c r="C279" s="406"/>
      <c r="D279" s="406"/>
      <c r="E279" s="406"/>
    </row>
    <row r="280" spans="1:5" x14ac:dyDescent="0.2">
      <c r="A280" s="406"/>
      <c r="B280" s="406"/>
      <c r="C280" s="406"/>
      <c r="D280" s="406"/>
      <c r="E280" s="406"/>
    </row>
    <row r="281" spans="1:5" x14ac:dyDescent="0.2">
      <c r="A281" s="406"/>
      <c r="B281" s="406"/>
      <c r="C281" s="406"/>
      <c r="D281" s="406"/>
      <c r="E281" s="406"/>
    </row>
    <row r="282" spans="1:5" x14ac:dyDescent="0.2">
      <c r="A282" s="406"/>
      <c r="B282" s="406"/>
      <c r="C282" s="406"/>
      <c r="D282" s="406"/>
      <c r="E282" s="406"/>
    </row>
    <row r="283" spans="1:5" x14ac:dyDescent="0.2">
      <c r="A283" s="406"/>
      <c r="B283" s="406"/>
      <c r="C283" s="406"/>
      <c r="D283" s="406"/>
      <c r="E283" s="406"/>
    </row>
    <row r="284" spans="1:5" x14ac:dyDescent="0.2">
      <c r="A284" s="406"/>
      <c r="B284" s="406"/>
      <c r="C284" s="406"/>
      <c r="D284" s="406"/>
      <c r="E284" s="406"/>
    </row>
    <row r="285" spans="1:5" x14ac:dyDescent="0.2">
      <c r="A285" s="406"/>
      <c r="B285" s="406"/>
      <c r="C285" s="406"/>
      <c r="D285" s="406"/>
      <c r="E285" s="406"/>
    </row>
    <row r="286" spans="1:5" x14ac:dyDescent="0.2">
      <c r="A286" s="406"/>
      <c r="B286" s="406"/>
      <c r="C286" s="406"/>
      <c r="D286" s="406"/>
      <c r="E286" s="406"/>
    </row>
    <row r="287" spans="1:5" x14ac:dyDescent="0.2">
      <c r="A287" s="406"/>
      <c r="B287" s="406"/>
      <c r="C287" s="406"/>
      <c r="D287" s="406"/>
      <c r="E287" s="406"/>
    </row>
    <row r="288" spans="1:5" x14ac:dyDescent="0.2">
      <c r="A288" s="406"/>
      <c r="B288" s="406"/>
      <c r="C288" s="406"/>
      <c r="D288" s="406"/>
      <c r="E288" s="406"/>
    </row>
    <row r="289" spans="1:5" x14ac:dyDescent="0.2">
      <c r="A289" s="406"/>
      <c r="B289" s="406"/>
      <c r="C289" s="406"/>
      <c r="D289" s="406"/>
      <c r="E289" s="406"/>
    </row>
    <row r="290" spans="1:5" x14ac:dyDescent="0.2">
      <c r="A290" s="406"/>
      <c r="B290" s="406"/>
      <c r="C290" s="406"/>
      <c r="D290" s="406"/>
      <c r="E290" s="406"/>
    </row>
    <row r="291" spans="1:5" x14ac:dyDescent="0.2">
      <c r="A291" s="406"/>
      <c r="B291" s="406"/>
      <c r="C291" s="406"/>
      <c r="D291" s="406"/>
      <c r="E291" s="406"/>
    </row>
    <row r="292" spans="1:5" x14ac:dyDescent="0.2">
      <c r="A292" s="406"/>
      <c r="B292" s="406"/>
      <c r="C292" s="406"/>
      <c r="D292" s="406"/>
      <c r="E292" s="406"/>
    </row>
    <row r="293" spans="1:5" x14ac:dyDescent="0.2">
      <c r="A293" s="406"/>
      <c r="B293" s="406"/>
      <c r="C293" s="406"/>
      <c r="D293" s="406"/>
      <c r="E293" s="406"/>
    </row>
    <row r="294" spans="1:5" x14ac:dyDescent="0.2">
      <c r="A294" s="406"/>
      <c r="B294" s="406"/>
      <c r="C294" s="406"/>
      <c r="D294" s="406"/>
      <c r="E294" s="406"/>
    </row>
    <row r="295" spans="1:5" x14ac:dyDescent="0.2">
      <c r="A295" s="406"/>
      <c r="B295" s="406"/>
      <c r="C295" s="406"/>
      <c r="D295" s="406"/>
      <c r="E295" s="406"/>
    </row>
    <row r="296" spans="1:5" x14ac:dyDescent="0.2">
      <c r="A296" s="406"/>
      <c r="B296" s="406"/>
      <c r="C296" s="406"/>
      <c r="D296" s="406"/>
      <c r="E296" s="406"/>
    </row>
    <row r="297" spans="1:5" x14ac:dyDescent="0.2">
      <c r="A297" s="406"/>
      <c r="B297" s="406"/>
      <c r="C297" s="406"/>
      <c r="D297" s="406"/>
      <c r="E297" s="406"/>
    </row>
    <row r="298" spans="1:5" x14ac:dyDescent="0.2">
      <c r="A298" s="406"/>
      <c r="B298" s="406"/>
      <c r="C298" s="406"/>
      <c r="D298" s="406"/>
      <c r="E298" s="406"/>
    </row>
    <row r="299" spans="1:5" x14ac:dyDescent="0.2">
      <c r="A299" s="406"/>
      <c r="B299" s="406"/>
      <c r="C299" s="406"/>
      <c r="D299" s="406"/>
      <c r="E299" s="406"/>
    </row>
    <row r="300" spans="1:5" x14ac:dyDescent="0.2">
      <c r="A300" s="406"/>
      <c r="B300" s="406"/>
      <c r="C300" s="406"/>
      <c r="D300" s="406"/>
      <c r="E300" s="406"/>
    </row>
    <row r="301" spans="1:5" x14ac:dyDescent="0.2">
      <c r="A301" s="406"/>
      <c r="B301" s="406"/>
      <c r="C301" s="406"/>
      <c r="D301" s="406"/>
      <c r="E301" s="406"/>
    </row>
    <row r="302" spans="1:5" x14ac:dyDescent="0.2">
      <c r="A302" s="406"/>
      <c r="B302" s="406"/>
      <c r="C302" s="406"/>
      <c r="D302" s="406"/>
      <c r="E302" s="406"/>
    </row>
    <row r="303" spans="1:5" x14ac:dyDescent="0.2">
      <c r="A303" s="406"/>
      <c r="B303" s="406"/>
      <c r="C303" s="406"/>
      <c r="D303" s="406"/>
      <c r="E303" s="406"/>
    </row>
    <row r="304" spans="1:5" x14ac:dyDescent="0.2">
      <c r="A304" s="406"/>
      <c r="B304" s="406"/>
      <c r="C304" s="406"/>
      <c r="D304" s="406"/>
      <c r="E304" s="406"/>
    </row>
    <row r="305" spans="1:5" x14ac:dyDescent="0.2">
      <c r="A305" s="406"/>
      <c r="B305" s="406"/>
      <c r="C305" s="406"/>
      <c r="D305" s="406"/>
      <c r="E305" s="406"/>
    </row>
    <row r="306" spans="1:5" x14ac:dyDescent="0.2">
      <c r="A306" s="406"/>
      <c r="B306" s="406"/>
      <c r="C306" s="406"/>
      <c r="D306" s="406"/>
      <c r="E306" s="406"/>
    </row>
    <row r="307" spans="1:5" x14ac:dyDescent="0.2">
      <c r="A307" s="406"/>
      <c r="B307" s="406"/>
      <c r="C307" s="406"/>
      <c r="D307" s="406"/>
      <c r="E307" s="406"/>
    </row>
    <row r="308" spans="1:5" x14ac:dyDescent="0.2">
      <c r="A308" s="406"/>
      <c r="B308" s="406"/>
      <c r="C308" s="406"/>
      <c r="D308" s="406"/>
      <c r="E308" s="406"/>
    </row>
    <row r="309" spans="1:5" x14ac:dyDescent="0.2">
      <c r="A309" s="406"/>
      <c r="B309" s="406"/>
      <c r="C309" s="406"/>
      <c r="D309" s="406"/>
      <c r="E309" s="406"/>
    </row>
    <row r="310" spans="1:5" x14ac:dyDescent="0.2">
      <c r="A310" s="406"/>
      <c r="B310" s="406"/>
      <c r="C310" s="406"/>
      <c r="D310" s="406"/>
      <c r="E310" s="406"/>
    </row>
    <row r="311" spans="1:5" x14ac:dyDescent="0.2">
      <c r="A311" s="406"/>
      <c r="B311" s="406"/>
      <c r="C311" s="406"/>
      <c r="D311" s="406"/>
      <c r="E311" s="406"/>
    </row>
    <row r="312" spans="1:5" x14ac:dyDescent="0.2">
      <c r="A312" s="406"/>
      <c r="B312" s="406"/>
      <c r="C312" s="406"/>
      <c r="D312" s="406"/>
      <c r="E312" s="406"/>
    </row>
    <row r="313" spans="1:5" x14ac:dyDescent="0.2">
      <c r="A313" s="406"/>
      <c r="B313" s="406"/>
      <c r="C313" s="406"/>
      <c r="D313" s="406"/>
      <c r="E313" s="406"/>
    </row>
    <row r="314" spans="1:5" x14ac:dyDescent="0.2">
      <c r="A314" s="406"/>
      <c r="B314" s="406"/>
      <c r="C314" s="406"/>
      <c r="D314" s="406"/>
      <c r="E314" s="406"/>
    </row>
    <row r="315" spans="1:5" x14ac:dyDescent="0.2">
      <c r="A315" s="406"/>
      <c r="B315" s="406"/>
      <c r="C315" s="406"/>
      <c r="D315" s="406"/>
      <c r="E315" s="406"/>
    </row>
    <row r="316" spans="1:5" x14ac:dyDescent="0.2">
      <c r="A316" s="406"/>
      <c r="B316" s="406"/>
      <c r="C316" s="406"/>
      <c r="D316" s="406"/>
      <c r="E316" s="406"/>
    </row>
    <row r="317" spans="1:5" x14ac:dyDescent="0.2">
      <c r="A317" s="406"/>
      <c r="B317" s="406"/>
      <c r="C317" s="406"/>
      <c r="D317" s="406"/>
      <c r="E317" s="406"/>
    </row>
    <row r="318" spans="1:5" x14ac:dyDescent="0.2">
      <c r="A318" s="406"/>
      <c r="B318" s="406"/>
      <c r="C318" s="406"/>
      <c r="D318" s="406"/>
      <c r="E318" s="406"/>
    </row>
    <row r="319" spans="1:5" x14ac:dyDescent="0.2">
      <c r="A319" s="406"/>
      <c r="B319" s="406"/>
      <c r="C319" s="406"/>
      <c r="D319" s="406"/>
      <c r="E319" s="406"/>
    </row>
    <row r="320" spans="1:5" x14ac:dyDescent="0.2">
      <c r="A320" s="406"/>
      <c r="B320" s="406"/>
      <c r="C320" s="406"/>
      <c r="D320" s="406"/>
      <c r="E320" s="406"/>
    </row>
    <row r="321" spans="1:5" x14ac:dyDescent="0.2">
      <c r="A321" s="406"/>
      <c r="B321" s="406"/>
      <c r="C321" s="406"/>
      <c r="D321" s="406"/>
      <c r="E321" s="406"/>
    </row>
    <row r="322" spans="1:5" x14ac:dyDescent="0.2">
      <c r="A322" s="406"/>
      <c r="B322" s="406"/>
      <c r="C322" s="406"/>
      <c r="D322" s="406"/>
      <c r="E322" s="406"/>
    </row>
    <row r="323" spans="1:5" x14ac:dyDescent="0.2">
      <c r="A323" s="406"/>
      <c r="B323" s="406"/>
      <c r="C323" s="406"/>
      <c r="D323" s="406"/>
      <c r="E323" s="406"/>
    </row>
    <row r="324" spans="1:5" x14ac:dyDescent="0.2">
      <c r="A324" s="406"/>
      <c r="B324" s="406"/>
      <c r="C324" s="406"/>
      <c r="D324" s="406"/>
      <c r="E324" s="406"/>
    </row>
    <row r="325" spans="1:5" x14ac:dyDescent="0.2">
      <c r="A325" s="406"/>
      <c r="B325" s="406"/>
      <c r="C325" s="406"/>
      <c r="D325" s="406"/>
      <c r="E325" s="406"/>
    </row>
    <row r="326" spans="1:5" x14ac:dyDescent="0.2">
      <c r="A326" s="406"/>
      <c r="B326" s="406"/>
      <c r="C326" s="406"/>
      <c r="D326" s="406"/>
      <c r="E326" s="406"/>
    </row>
    <row r="327" spans="1:5" x14ac:dyDescent="0.2">
      <c r="A327" s="406"/>
      <c r="B327" s="406"/>
      <c r="C327" s="406"/>
      <c r="D327" s="406"/>
      <c r="E327" s="406"/>
    </row>
    <row r="328" spans="1:5" x14ac:dyDescent="0.2">
      <c r="A328" s="406"/>
      <c r="B328" s="406"/>
      <c r="C328" s="406"/>
      <c r="D328" s="406"/>
      <c r="E328" s="406"/>
    </row>
    <row r="329" spans="1:5" x14ac:dyDescent="0.2">
      <c r="A329" s="406"/>
      <c r="B329" s="406"/>
      <c r="C329" s="406"/>
      <c r="D329" s="406"/>
      <c r="E329" s="406"/>
    </row>
    <row r="330" spans="1:5" x14ac:dyDescent="0.2">
      <c r="A330" s="406"/>
      <c r="B330" s="406"/>
      <c r="C330" s="406"/>
      <c r="D330" s="406"/>
      <c r="E330" s="406"/>
    </row>
    <row r="331" spans="1:5" x14ac:dyDescent="0.2">
      <c r="A331" s="406"/>
      <c r="B331" s="406"/>
      <c r="C331" s="406"/>
      <c r="D331" s="406"/>
      <c r="E331" s="406"/>
    </row>
    <row r="332" spans="1:5" x14ac:dyDescent="0.2">
      <c r="A332" s="406"/>
      <c r="B332" s="406"/>
      <c r="C332" s="406"/>
      <c r="D332" s="406"/>
      <c r="E332" s="406"/>
    </row>
    <row r="333" spans="1:5" x14ac:dyDescent="0.2">
      <c r="A333" s="406"/>
      <c r="B333" s="406"/>
      <c r="C333" s="406"/>
      <c r="D333" s="406"/>
      <c r="E333" s="406"/>
    </row>
    <row r="334" spans="1:5" x14ac:dyDescent="0.2">
      <c r="A334" s="406"/>
      <c r="B334" s="406"/>
      <c r="C334" s="406"/>
      <c r="D334" s="406"/>
      <c r="E334" s="406"/>
    </row>
    <row r="335" spans="1:5" x14ac:dyDescent="0.2">
      <c r="A335" s="406"/>
      <c r="B335" s="406"/>
      <c r="C335" s="406"/>
      <c r="D335" s="406"/>
      <c r="E335" s="406"/>
    </row>
    <row r="336" spans="1:5" x14ac:dyDescent="0.2">
      <c r="A336" s="406"/>
      <c r="B336" s="406"/>
      <c r="C336" s="406"/>
      <c r="D336" s="406"/>
      <c r="E336" s="406"/>
    </row>
    <row r="337" spans="1:5" x14ac:dyDescent="0.2">
      <c r="A337" s="406"/>
      <c r="B337" s="406"/>
      <c r="C337" s="406"/>
      <c r="D337" s="406"/>
      <c r="E337" s="406"/>
    </row>
    <row r="338" spans="1:5" x14ac:dyDescent="0.2">
      <c r="A338" s="406"/>
      <c r="B338" s="406"/>
      <c r="C338" s="406"/>
      <c r="D338" s="406"/>
      <c r="E338" s="406"/>
    </row>
    <row r="339" spans="1:5" x14ac:dyDescent="0.2">
      <c r="A339" s="406"/>
      <c r="B339" s="406"/>
      <c r="C339" s="406"/>
      <c r="D339" s="406"/>
      <c r="E339" s="406"/>
    </row>
  </sheetData>
  <mergeCells count="1">
    <mergeCell ref="D48:D49"/>
  </mergeCells>
  <hyperlinks>
    <hyperlink ref="B64" r:id="rId1" xr:uid="{16723C9C-67B2-4F1E-8C5E-6EF0DF72136B}"/>
    <hyperlink ref="B73" r:id="rId2" display="Handbuch XSozial-SGB II Förderstatistik" xr:uid="{21BD90E4-C887-49C6-8F63-6D328B70D81F}"/>
    <hyperlink ref="B72" r:id="rId3" xr:uid="{DC2A2C62-4FF2-4442-BE6E-0A9B8B524209}"/>
    <hyperlink ref="B71" r:id="rId4" xr:uid="{5C371E4C-80FC-4464-8BC5-62749E4EF14F}"/>
    <hyperlink ref="B67" r:id="rId5" xr:uid="{C7689A66-A232-416E-A80A-C0A8669686BB}"/>
    <hyperlink ref="B76" r:id="rId6" xr:uid="{5DA2A9A4-E19B-49A3-8C29-DD90C388EC70}"/>
  </hyperlinks>
  <pageMargins left="0.70866141732283472" right="0.70866141732283472" top="0.59055118110236227" bottom="0.59055118110236227" header="0.31496062992125984" footer="0.31496062992125984"/>
  <pageSetup paperSize="9" fitToHeight="0" orientation="portrait" r:id="rId7"/>
  <headerFooter>
    <oddFooter>&amp;C&amp;8Seite &amp;P von &amp;N</oddFooter>
  </headerFooter>
  <rowBreaks count="3" manualBreakCount="3">
    <brk id="16" max="1" man="1"/>
    <brk id="32" max="1" man="1"/>
    <brk id="54" max="1" man="1"/>
  </rowBreaks>
  <drawing r:id="rId8"/>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846CA3-E332-46A1-8A66-2A977A0C7A71}">
  <dimension ref="A1:F252"/>
  <sheetViews>
    <sheetView showGridLines="0" zoomScaleNormal="100" workbookViewId="0"/>
  </sheetViews>
  <sheetFormatPr baseColWidth="10" defaultRowHeight="12.75" x14ac:dyDescent="0.2"/>
  <cols>
    <col min="1" max="1" width="1.25" style="404" customWidth="1"/>
    <col min="2" max="2" width="76.5" style="404" customWidth="1"/>
    <col min="3" max="6" width="11" style="404"/>
    <col min="7" max="7" width="4.125" style="404" customWidth="1"/>
    <col min="8" max="16384" width="11" style="404"/>
  </cols>
  <sheetData>
    <row r="1" spans="1:6" ht="39.75" customHeight="1" x14ac:dyDescent="0.2">
      <c r="A1" s="402"/>
      <c r="B1" s="435" t="s">
        <v>71</v>
      </c>
    </row>
    <row r="2" spans="1:6" ht="13.5" customHeight="1" x14ac:dyDescent="0.2">
      <c r="B2" s="496" t="s">
        <v>442</v>
      </c>
    </row>
    <row r="3" spans="1:6" ht="32.25" customHeight="1" x14ac:dyDescent="0.2">
      <c r="A3" s="406"/>
      <c r="B3" s="497" t="s">
        <v>443</v>
      </c>
    </row>
    <row r="4" spans="1:6" ht="15" customHeight="1" x14ac:dyDescent="0.2">
      <c r="A4" s="406"/>
      <c r="B4" s="498"/>
    </row>
    <row r="5" spans="1:6" x14ac:dyDescent="0.2">
      <c r="A5" s="406"/>
      <c r="B5" s="588" t="s">
        <v>444</v>
      </c>
    </row>
    <row r="6" spans="1:6" x14ac:dyDescent="0.2">
      <c r="A6" s="406"/>
    </row>
    <row r="7" spans="1:6" ht="228" x14ac:dyDescent="0.2">
      <c r="A7" s="406"/>
      <c r="B7" s="410" t="s">
        <v>445</v>
      </c>
    </row>
    <row r="8" spans="1:6" ht="24" x14ac:dyDescent="0.2">
      <c r="A8" s="406"/>
      <c r="B8" s="499" t="s">
        <v>446</v>
      </c>
    </row>
    <row r="9" spans="1:6" ht="15" customHeight="1" x14ac:dyDescent="0.2">
      <c r="A9" s="406"/>
      <c r="B9" s="500"/>
    </row>
    <row r="10" spans="1:6" ht="15.75" customHeight="1" x14ac:dyDescent="0.2">
      <c r="A10" s="406"/>
      <c r="B10" s="501" t="s">
        <v>447</v>
      </c>
    </row>
    <row r="11" spans="1:6" ht="12" customHeight="1" x14ac:dyDescent="0.2">
      <c r="A11" s="406"/>
      <c r="B11" s="502"/>
    </row>
    <row r="12" spans="1:6" ht="60" x14ac:dyDescent="0.2">
      <c r="A12" s="406"/>
      <c r="B12" s="503" t="s">
        <v>448</v>
      </c>
    </row>
    <row r="13" spans="1:6" ht="15" x14ac:dyDescent="0.2">
      <c r="A13" s="406"/>
      <c r="B13" s="585"/>
    </row>
    <row r="14" spans="1:6" ht="15" x14ac:dyDescent="0.2">
      <c r="A14" s="406"/>
      <c r="B14" s="585"/>
    </row>
    <row r="15" spans="1:6" x14ac:dyDescent="0.2">
      <c r="A15" s="406"/>
      <c r="B15" s="406"/>
      <c r="C15" s="406"/>
      <c r="D15" s="406"/>
      <c r="E15" s="406"/>
      <c r="F15" s="406"/>
    </row>
    <row r="16" spans="1:6" ht="15" x14ac:dyDescent="0.2">
      <c r="A16" s="406"/>
      <c r="B16" s="585"/>
      <c r="C16" s="406"/>
      <c r="D16" s="406"/>
      <c r="E16" s="406"/>
      <c r="F16" s="406"/>
    </row>
    <row r="17" spans="1:6" x14ac:dyDescent="0.2">
      <c r="A17" s="406"/>
      <c r="B17" s="406"/>
      <c r="C17" s="406"/>
      <c r="D17" s="406"/>
      <c r="E17" s="406"/>
      <c r="F17" s="406"/>
    </row>
    <row r="18" spans="1:6" x14ac:dyDescent="0.2">
      <c r="A18" s="406"/>
      <c r="B18" s="504"/>
      <c r="C18" s="406"/>
      <c r="D18" s="406"/>
      <c r="E18" s="406"/>
      <c r="F18" s="406"/>
    </row>
    <row r="19" spans="1:6" x14ac:dyDescent="0.2">
      <c r="A19" s="406"/>
      <c r="B19" s="406"/>
      <c r="C19" s="406"/>
      <c r="D19" s="406"/>
      <c r="E19" s="406"/>
      <c r="F19" s="406"/>
    </row>
    <row r="20" spans="1:6" x14ac:dyDescent="0.2">
      <c r="A20" s="406"/>
      <c r="B20" s="406"/>
      <c r="C20" s="406"/>
      <c r="D20" s="406"/>
      <c r="E20" s="406"/>
      <c r="F20" s="406"/>
    </row>
    <row r="21" spans="1:6" x14ac:dyDescent="0.2">
      <c r="A21" s="406"/>
      <c r="B21" s="406"/>
      <c r="C21" s="406"/>
      <c r="D21" s="406"/>
      <c r="E21" s="406"/>
      <c r="F21" s="406"/>
    </row>
    <row r="22" spans="1:6" x14ac:dyDescent="0.2">
      <c r="A22" s="406"/>
      <c r="B22" s="406"/>
      <c r="C22" s="406"/>
      <c r="D22" s="406"/>
      <c r="E22" s="406"/>
      <c r="F22" s="406"/>
    </row>
    <row r="23" spans="1:6" x14ac:dyDescent="0.2">
      <c r="A23" s="406"/>
      <c r="B23" s="406"/>
      <c r="C23" s="406"/>
      <c r="D23" s="406"/>
      <c r="E23" s="406"/>
      <c r="F23" s="406"/>
    </row>
    <row r="24" spans="1:6" x14ac:dyDescent="0.2">
      <c r="A24" s="406"/>
      <c r="B24" s="406"/>
      <c r="C24" s="406"/>
      <c r="D24" s="406"/>
      <c r="E24" s="406"/>
      <c r="F24" s="406"/>
    </row>
    <row r="25" spans="1:6" x14ac:dyDescent="0.2">
      <c r="A25" s="406"/>
      <c r="B25" s="406"/>
      <c r="C25" s="406"/>
      <c r="D25" s="406"/>
      <c r="E25" s="406"/>
      <c r="F25" s="406"/>
    </row>
    <row r="26" spans="1:6" x14ac:dyDescent="0.2">
      <c r="A26" s="406"/>
      <c r="B26" s="406"/>
      <c r="C26" s="406"/>
      <c r="D26" s="406"/>
      <c r="E26" s="406"/>
      <c r="F26" s="406"/>
    </row>
    <row r="27" spans="1:6" x14ac:dyDescent="0.2">
      <c r="A27" s="406"/>
      <c r="B27" s="406"/>
      <c r="C27" s="406"/>
      <c r="D27" s="406"/>
      <c r="E27" s="406"/>
      <c r="F27" s="406"/>
    </row>
    <row r="28" spans="1:6" x14ac:dyDescent="0.2">
      <c r="A28" s="406"/>
      <c r="B28" s="406"/>
      <c r="C28" s="406"/>
      <c r="D28" s="406"/>
      <c r="E28" s="406"/>
      <c r="F28" s="406"/>
    </row>
    <row r="29" spans="1:6" x14ac:dyDescent="0.2">
      <c r="A29" s="406"/>
      <c r="B29" s="406"/>
      <c r="C29" s="406"/>
      <c r="D29" s="406"/>
      <c r="E29" s="406"/>
      <c r="F29" s="406"/>
    </row>
    <row r="30" spans="1:6" x14ac:dyDescent="0.2">
      <c r="A30" s="406"/>
      <c r="B30" s="406"/>
      <c r="C30" s="406"/>
      <c r="D30" s="406"/>
      <c r="E30" s="406"/>
      <c r="F30" s="406"/>
    </row>
    <row r="31" spans="1:6" x14ac:dyDescent="0.2">
      <c r="A31" s="406"/>
      <c r="B31" s="406"/>
      <c r="C31" s="406"/>
      <c r="D31" s="406"/>
      <c r="E31" s="406"/>
      <c r="F31" s="406"/>
    </row>
    <row r="32" spans="1:6" x14ac:dyDescent="0.2">
      <c r="A32" s="406"/>
      <c r="B32" s="406"/>
      <c r="C32" s="406"/>
      <c r="D32" s="406"/>
      <c r="E32" s="406"/>
      <c r="F32" s="406"/>
    </row>
    <row r="33" spans="1:6" x14ac:dyDescent="0.2">
      <c r="A33" s="406"/>
      <c r="B33" s="406"/>
      <c r="C33" s="406"/>
      <c r="D33" s="406"/>
      <c r="E33" s="406"/>
      <c r="F33" s="406"/>
    </row>
    <row r="34" spans="1:6" x14ac:dyDescent="0.2">
      <c r="A34" s="406"/>
      <c r="B34" s="406"/>
      <c r="C34" s="406"/>
      <c r="D34" s="406"/>
      <c r="E34" s="406"/>
      <c r="F34" s="406"/>
    </row>
    <row r="35" spans="1:6" x14ac:dyDescent="0.2">
      <c r="A35" s="406"/>
      <c r="B35" s="406"/>
      <c r="C35" s="406"/>
      <c r="D35" s="406"/>
      <c r="E35" s="406"/>
      <c r="F35" s="406"/>
    </row>
    <row r="36" spans="1:6" x14ac:dyDescent="0.2">
      <c r="A36" s="406"/>
      <c r="B36" s="406"/>
      <c r="C36" s="406"/>
      <c r="D36" s="406"/>
      <c r="E36" s="406"/>
      <c r="F36" s="406"/>
    </row>
    <row r="37" spans="1:6" x14ac:dyDescent="0.2">
      <c r="A37" s="406"/>
      <c r="B37" s="406"/>
      <c r="C37" s="406"/>
      <c r="D37" s="406"/>
      <c r="E37" s="406"/>
      <c r="F37" s="406"/>
    </row>
    <row r="38" spans="1:6" x14ac:dyDescent="0.2">
      <c r="A38" s="406"/>
      <c r="B38" s="406"/>
      <c r="C38" s="406"/>
      <c r="D38" s="406"/>
      <c r="E38" s="406"/>
      <c r="F38" s="406"/>
    </row>
    <row r="39" spans="1:6" x14ac:dyDescent="0.2">
      <c r="A39" s="406"/>
      <c r="B39" s="406"/>
      <c r="C39" s="406"/>
      <c r="D39" s="406"/>
      <c r="E39" s="406"/>
      <c r="F39" s="406"/>
    </row>
    <row r="40" spans="1:6" x14ac:dyDescent="0.2">
      <c r="A40" s="406"/>
      <c r="B40" s="406"/>
      <c r="C40" s="406"/>
      <c r="D40" s="406"/>
      <c r="E40" s="406"/>
      <c r="F40" s="406"/>
    </row>
    <row r="41" spans="1:6" x14ac:dyDescent="0.2">
      <c r="A41" s="406"/>
      <c r="B41" s="406"/>
      <c r="C41" s="406"/>
      <c r="D41" s="406"/>
      <c r="E41" s="406"/>
      <c r="F41" s="406"/>
    </row>
    <row r="42" spans="1:6" x14ac:dyDescent="0.2">
      <c r="A42" s="406"/>
      <c r="B42" s="406"/>
      <c r="C42" s="406"/>
      <c r="D42" s="406"/>
      <c r="E42" s="406"/>
      <c r="F42" s="406"/>
    </row>
    <row r="43" spans="1:6" x14ac:dyDescent="0.2">
      <c r="A43" s="406"/>
      <c r="B43" s="406"/>
      <c r="C43" s="406"/>
      <c r="D43" s="406"/>
      <c r="E43" s="406"/>
      <c r="F43" s="406"/>
    </row>
    <row r="44" spans="1:6" x14ac:dyDescent="0.2">
      <c r="A44" s="406"/>
      <c r="B44" s="406"/>
      <c r="C44" s="406"/>
      <c r="D44" s="406"/>
      <c r="E44" s="406"/>
      <c r="F44" s="406"/>
    </row>
    <row r="45" spans="1:6" x14ac:dyDescent="0.2">
      <c r="A45" s="406"/>
      <c r="B45" s="406"/>
      <c r="C45" s="406"/>
      <c r="D45" s="406"/>
      <c r="E45" s="406"/>
      <c r="F45" s="406"/>
    </row>
    <row r="46" spans="1:6" x14ac:dyDescent="0.2">
      <c r="A46" s="406"/>
      <c r="B46" s="406"/>
      <c r="C46" s="406"/>
      <c r="D46" s="406"/>
      <c r="E46" s="406"/>
      <c r="F46" s="406"/>
    </row>
    <row r="47" spans="1:6" x14ac:dyDescent="0.2">
      <c r="A47" s="406"/>
      <c r="B47" s="406"/>
      <c r="C47" s="406"/>
      <c r="D47" s="406"/>
      <c r="E47" s="406"/>
      <c r="F47" s="406"/>
    </row>
    <row r="48" spans="1:6" x14ac:dyDescent="0.2">
      <c r="A48" s="406"/>
      <c r="B48" s="406"/>
      <c r="C48" s="406"/>
      <c r="D48" s="406"/>
      <c r="E48" s="406"/>
      <c r="F48" s="406"/>
    </row>
    <row r="49" spans="1:6" x14ac:dyDescent="0.2">
      <c r="A49" s="406"/>
      <c r="B49" s="406"/>
      <c r="C49" s="406"/>
      <c r="D49" s="406"/>
      <c r="E49" s="406"/>
      <c r="F49" s="406"/>
    </row>
    <row r="50" spans="1:6" x14ac:dyDescent="0.2">
      <c r="A50" s="406"/>
      <c r="B50" s="406"/>
      <c r="C50" s="406"/>
      <c r="D50" s="406"/>
      <c r="E50" s="406"/>
      <c r="F50" s="406"/>
    </row>
    <row r="51" spans="1:6" x14ac:dyDescent="0.2">
      <c r="A51" s="406"/>
      <c r="B51" s="406"/>
      <c r="C51" s="406"/>
      <c r="D51" s="406"/>
      <c r="E51" s="406"/>
      <c r="F51" s="406"/>
    </row>
    <row r="52" spans="1:6" x14ac:dyDescent="0.2">
      <c r="A52" s="406"/>
      <c r="B52" s="406"/>
      <c r="C52" s="406"/>
      <c r="D52" s="406"/>
      <c r="E52" s="406"/>
      <c r="F52" s="406"/>
    </row>
    <row r="53" spans="1:6" x14ac:dyDescent="0.2">
      <c r="A53" s="406"/>
      <c r="B53" s="406"/>
      <c r="C53" s="406"/>
      <c r="D53" s="406"/>
      <c r="E53" s="406"/>
      <c r="F53" s="406"/>
    </row>
    <row r="54" spans="1:6" x14ac:dyDescent="0.2">
      <c r="A54" s="406"/>
      <c r="B54" s="406"/>
      <c r="C54" s="406"/>
      <c r="D54" s="406"/>
      <c r="E54" s="406"/>
      <c r="F54" s="406"/>
    </row>
    <row r="55" spans="1:6" x14ac:dyDescent="0.2">
      <c r="A55" s="406"/>
      <c r="B55" s="406"/>
      <c r="C55" s="406"/>
      <c r="D55" s="406"/>
      <c r="E55" s="406"/>
      <c r="F55" s="406"/>
    </row>
    <row r="56" spans="1:6" x14ac:dyDescent="0.2">
      <c r="A56" s="406"/>
      <c r="B56" s="406"/>
      <c r="C56" s="406"/>
      <c r="D56" s="406"/>
      <c r="E56" s="406"/>
      <c r="F56" s="406"/>
    </row>
    <row r="57" spans="1:6" x14ac:dyDescent="0.2">
      <c r="A57" s="406"/>
      <c r="B57" s="406"/>
      <c r="C57" s="406"/>
      <c r="D57" s="406"/>
      <c r="E57" s="406"/>
      <c r="F57" s="406"/>
    </row>
    <row r="58" spans="1:6" x14ac:dyDescent="0.2">
      <c r="A58" s="406"/>
      <c r="B58" s="406"/>
      <c r="C58" s="406"/>
      <c r="D58" s="406"/>
      <c r="E58" s="406"/>
      <c r="F58" s="406"/>
    </row>
    <row r="59" spans="1:6" x14ac:dyDescent="0.2">
      <c r="A59" s="406"/>
      <c r="B59" s="406"/>
      <c r="C59" s="406"/>
      <c r="D59" s="406"/>
      <c r="E59" s="406"/>
      <c r="F59" s="406"/>
    </row>
    <row r="60" spans="1:6" x14ac:dyDescent="0.2">
      <c r="A60" s="406"/>
      <c r="B60" s="406"/>
      <c r="C60" s="406"/>
      <c r="D60" s="406"/>
      <c r="E60" s="406"/>
      <c r="F60" s="406"/>
    </row>
    <row r="61" spans="1:6" x14ac:dyDescent="0.2">
      <c r="A61" s="406"/>
      <c r="B61" s="406"/>
      <c r="C61" s="406"/>
      <c r="D61" s="406"/>
      <c r="E61" s="406"/>
      <c r="F61" s="406"/>
    </row>
    <row r="62" spans="1:6" x14ac:dyDescent="0.2">
      <c r="A62" s="406"/>
      <c r="B62" s="406"/>
      <c r="C62" s="406"/>
      <c r="D62" s="406"/>
      <c r="E62" s="406"/>
      <c r="F62" s="406"/>
    </row>
    <row r="63" spans="1:6" x14ac:dyDescent="0.2">
      <c r="A63" s="406"/>
      <c r="B63" s="406"/>
      <c r="C63" s="406"/>
      <c r="D63" s="406"/>
      <c r="E63" s="406"/>
      <c r="F63" s="406"/>
    </row>
    <row r="64" spans="1:6" x14ac:dyDescent="0.2">
      <c r="A64" s="406"/>
      <c r="B64" s="406"/>
      <c r="C64" s="406"/>
      <c r="D64" s="406"/>
      <c r="E64" s="406"/>
      <c r="F64" s="406"/>
    </row>
    <row r="65" spans="1:6" x14ac:dyDescent="0.2">
      <c r="A65" s="406"/>
      <c r="B65" s="406"/>
      <c r="C65" s="406"/>
      <c r="D65" s="406"/>
      <c r="E65" s="406"/>
      <c r="F65" s="406"/>
    </row>
    <row r="66" spans="1:6" x14ac:dyDescent="0.2">
      <c r="A66" s="406"/>
      <c r="B66" s="406"/>
      <c r="C66" s="406"/>
      <c r="D66" s="406"/>
      <c r="E66" s="406"/>
      <c r="F66" s="406"/>
    </row>
    <row r="67" spans="1:6" x14ac:dyDescent="0.2">
      <c r="A67" s="406"/>
      <c r="B67" s="406"/>
      <c r="C67" s="406"/>
      <c r="D67" s="406"/>
      <c r="E67" s="406"/>
      <c r="F67" s="406"/>
    </row>
    <row r="68" spans="1:6" x14ac:dyDescent="0.2">
      <c r="A68" s="406"/>
      <c r="B68" s="406"/>
      <c r="C68" s="406"/>
      <c r="D68" s="406"/>
      <c r="E68" s="406"/>
      <c r="F68" s="406"/>
    </row>
    <row r="69" spans="1:6" x14ac:dyDescent="0.2">
      <c r="A69" s="406"/>
      <c r="B69" s="406"/>
      <c r="C69" s="406"/>
      <c r="D69" s="406"/>
      <c r="E69" s="406"/>
      <c r="F69" s="406"/>
    </row>
    <row r="70" spans="1:6" x14ac:dyDescent="0.2">
      <c r="A70" s="406"/>
      <c r="B70" s="406"/>
      <c r="C70" s="406"/>
      <c r="D70" s="406"/>
      <c r="E70" s="406"/>
      <c r="F70" s="406"/>
    </row>
    <row r="71" spans="1:6" x14ac:dyDescent="0.2">
      <c r="A71" s="406"/>
      <c r="B71" s="406"/>
      <c r="C71" s="406"/>
      <c r="D71" s="406"/>
      <c r="E71" s="406"/>
      <c r="F71" s="406"/>
    </row>
    <row r="72" spans="1:6" x14ac:dyDescent="0.2">
      <c r="A72" s="406"/>
      <c r="B72" s="406"/>
      <c r="C72" s="406"/>
      <c r="D72" s="406"/>
      <c r="E72" s="406"/>
      <c r="F72" s="406"/>
    </row>
    <row r="73" spans="1:6" x14ac:dyDescent="0.2">
      <c r="A73" s="406"/>
      <c r="B73" s="406"/>
      <c r="C73" s="406"/>
      <c r="D73" s="406"/>
      <c r="E73" s="406"/>
      <c r="F73" s="406"/>
    </row>
    <row r="74" spans="1:6" x14ac:dyDescent="0.2">
      <c r="A74" s="406"/>
      <c r="B74" s="406"/>
      <c r="C74" s="406"/>
      <c r="D74" s="406"/>
      <c r="E74" s="406"/>
      <c r="F74" s="406"/>
    </row>
    <row r="75" spans="1:6" x14ac:dyDescent="0.2">
      <c r="A75" s="406"/>
      <c r="B75" s="406"/>
      <c r="C75" s="406"/>
      <c r="D75" s="406"/>
      <c r="E75" s="406"/>
      <c r="F75" s="406"/>
    </row>
    <row r="76" spans="1:6" x14ac:dyDescent="0.2">
      <c r="A76" s="406"/>
      <c r="B76" s="406"/>
      <c r="C76" s="406"/>
      <c r="D76" s="406"/>
      <c r="E76" s="406"/>
      <c r="F76" s="406"/>
    </row>
    <row r="77" spans="1:6" x14ac:dyDescent="0.2">
      <c r="A77" s="406"/>
      <c r="B77" s="406"/>
      <c r="C77" s="406"/>
      <c r="D77" s="406"/>
      <c r="E77" s="406"/>
      <c r="F77" s="406"/>
    </row>
    <row r="78" spans="1:6" x14ac:dyDescent="0.2">
      <c r="A78" s="406"/>
      <c r="B78" s="406"/>
      <c r="C78" s="406"/>
      <c r="D78" s="406"/>
      <c r="E78" s="406"/>
      <c r="F78" s="406"/>
    </row>
    <row r="79" spans="1:6" x14ac:dyDescent="0.2">
      <c r="A79" s="406"/>
      <c r="B79" s="406"/>
      <c r="C79" s="406"/>
      <c r="D79" s="406"/>
      <c r="E79" s="406"/>
      <c r="F79" s="406"/>
    </row>
    <row r="80" spans="1:6" x14ac:dyDescent="0.2">
      <c r="A80" s="406"/>
      <c r="B80" s="406"/>
      <c r="C80" s="406"/>
      <c r="D80" s="406"/>
      <c r="E80" s="406"/>
      <c r="F80" s="406"/>
    </row>
    <row r="81" spans="1:6" x14ac:dyDescent="0.2">
      <c r="A81" s="406"/>
      <c r="B81" s="406"/>
      <c r="C81" s="406"/>
      <c r="D81" s="406"/>
      <c r="E81" s="406"/>
      <c r="F81" s="406"/>
    </row>
    <row r="82" spans="1:6" x14ac:dyDescent="0.2">
      <c r="A82" s="406"/>
      <c r="B82" s="406"/>
      <c r="C82" s="406"/>
      <c r="D82" s="406"/>
      <c r="E82" s="406"/>
      <c r="F82" s="406"/>
    </row>
    <row r="83" spans="1:6" x14ac:dyDescent="0.2">
      <c r="A83" s="406"/>
      <c r="B83" s="406"/>
      <c r="C83" s="406"/>
      <c r="D83" s="406"/>
      <c r="E83" s="406"/>
      <c r="F83" s="406"/>
    </row>
    <row r="84" spans="1:6" x14ac:dyDescent="0.2">
      <c r="A84" s="406"/>
      <c r="B84" s="406"/>
      <c r="C84" s="406"/>
      <c r="D84" s="406"/>
      <c r="E84" s="406"/>
      <c r="F84" s="406"/>
    </row>
    <row r="85" spans="1:6" x14ac:dyDescent="0.2">
      <c r="A85" s="406"/>
      <c r="B85" s="406"/>
      <c r="C85" s="406"/>
      <c r="D85" s="406"/>
      <c r="E85" s="406"/>
      <c r="F85" s="406"/>
    </row>
    <row r="86" spans="1:6" x14ac:dyDescent="0.2">
      <c r="A86" s="406"/>
      <c r="B86" s="406"/>
      <c r="C86" s="406"/>
      <c r="D86" s="406"/>
      <c r="E86" s="406"/>
      <c r="F86" s="406"/>
    </row>
    <row r="87" spans="1:6" x14ac:dyDescent="0.2">
      <c r="A87" s="406"/>
      <c r="B87" s="406"/>
      <c r="C87" s="406"/>
      <c r="D87" s="406"/>
      <c r="E87" s="406"/>
      <c r="F87" s="406"/>
    </row>
    <row r="88" spans="1:6" x14ac:dyDescent="0.2">
      <c r="A88" s="406"/>
      <c r="B88" s="406"/>
      <c r="C88" s="406"/>
      <c r="D88" s="406"/>
      <c r="E88" s="406"/>
      <c r="F88" s="406"/>
    </row>
    <row r="89" spans="1:6" x14ac:dyDescent="0.2">
      <c r="A89" s="406"/>
      <c r="B89" s="406"/>
      <c r="C89" s="406"/>
      <c r="D89" s="406"/>
      <c r="E89" s="406"/>
      <c r="F89" s="406"/>
    </row>
    <row r="90" spans="1:6" x14ac:dyDescent="0.2">
      <c r="A90" s="406"/>
      <c r="B90" s="406"/>
      <c r="C90" s="406"/>
      <c r="D90" s="406"/>
      <c r="E90" s="406"/>
      <c r="F90" s="406"/>
    </row>
    <row r="91" spans="1:6" x14ac:dyDescent="0.2">
      <c r="A91" s="406"/>
      <c r="B91" s="406"/>
      <c r="C91" s="406"/>
      <c r="D91" s="406"/>
      <c r="E91" s="406"/>
      <c r="F91" s="406"/>
    </row>
    <row r="92" spans="1:6" x14ac:dyDescent="0.2">
      <c r="A92" s="406"/>
      <c r="B92" s="406"/>
      <c r="C92" s="406"/>
      <c r="D92" s="406"/>
      <c r="E92" s="406"/>
      <c r="F92" s="406"/>
    </row>
    <row r="93" spans="1:6" x14ac:dyDescent="0.2">
      <c r="A93" s="406"/>
      <c r="B93" s="406"/>
      <c r="C93" s="406"/>
      <c r="D93" s="406"/>
      <c r="E93" s="406"/>
      <c r="F93" s="406"/>
    </row>
    <row r="94" spans="1:6" x14ac:dyDescent="0.2">
      <c r="A94" s="406"/>
      <c r="B94" s="406"/>
      <c r="C94" s="406"/>
      <c r="D94" s="406"/>
      <c r="E94" s="406"/>
      <c r="F94" s="406"/>
    </row>
    <row r="95" spans="1:6" x14ac:dyDescent="0.2">
      <c r="A95" s="406"/>
      <c r="B95" s="406"/>
      <c r="C95" s="406"/>
      <c r="D95" s="406"/>
      <c r="E95" s="406"/>
      <c r="F95" s="406"/>
    </row>
    <row r="96" spans="1:6" x14ac:dyDescent="0.2">
      <c r="A96" s="406"/>
      <c r="B96" s="406"/>
      <c r="C96" s="406"/>
      <c r="D96" s="406"/>
      <c r="E96" s="406"/>
      <c r="F96" s="406"/>
    </row>
    <row r="97" spans="1:6" x14ac:dyDescent="0.2">
      <c r="A97" s="406"/>
      <c r="B97" s="406"/>
      <c r="C97" s="406"/>
      <c r="D97" s="406"/>
      <c r="E97" s="406"/>
      <c r="F97" s="406"/>
    </row>
    <row r="98" spans="1:6" x14ac:dyDescent="0.2">
      <c r="A98" s="406"/>
      <c r="B98" s="406"/>
      <c r="C98" s="406"/>
      <c r="D98" s="406"/>
      <c r="E98" s="406"/>
      <c r="F98" s="406"/>
    </row>
    <row r="99" spans="1:6" x14ac:dyDescent="0.2">
      <c r="A99" s="406"/>
      <c r="B99" s="406"/>
      <c r="C99" s="406"/>
      <c r="D99" s="406"/>
      <c r="E99" s="406"/>
      <c r="F99" s="406"/>
    </row>
    <row r="100" spans="1:6" x14ac:dyDescent="0.2">
      <c r="A100" s="406"/>
      <c r="B100" s="406"/>
      <c r="C100" s="406"/>
      <c r="D100" s="406"/>
      <c r="E100" s="406"/>
      <c r="F100" s="406"/>
    </row>
    <row r="101" spans="1:6" x14ac:dyDescent="0.2">
      <c r="A101" s="406"/>
      <c r="B101" s="406"/>
      <c r="C101" s="406"/>
      <c r="D101" s="406"/>
      <c r="E101" s="406"/>
      <c r="F101" s="406"/>
    </row>
    <row r="102" spans="1:6" x14ac:dyDescent="0.2">
      <c r="A102" s="406"/>
      <c r="B102" s="406"/>
      <c r="C102" s="406"/>
      <c r="D102" s="406"/>
      <c r="E102" s="406"/>
      <c r="F102" s="406"/>
    </row>
    <row r="103" spans="1:6" x14ac:dyDescent="0.2">
      <c r="A103" s="406"/>
      <c r="B103" s="406"/>
      <c r="C103" s="406"/>
      <c r="D103" s="406"/>
      <c r="E103" s="406"/>
      <c r="F103" s="406"/>
    </row>
    <row r="104" spans="1:6" x14ac:dyDescent="0.2">
      <c r="A104" s="406"/>
      <c r="B104" s="406"/>
      <c r="C104" s="406"/>
      <c r="D104" s="406"/>
      <c r="E104" s="406"/>
      <c r="F104" s="406"/>
    </row>
    <row r="105" spans="1:6" x14ac:dyDescent="0.2">
      <c r="A105" s="406"/>
      <c r="B105" s="406"/>
      <c r="C105" s="406"/>
      <c r="D105" s="406"/>
      <c r="E105" s="406"/>
      <c r="F105" s="406"/>
    </row>
    <row r="106" spans="1:6" x14ac:dyDescent="0.2">
      <c r="A106" s="406"/>
      <c r="B106" s="406"/>
      <c r="C106" s="406"/>
      <c r="D106" s="406"/>
      <c r="E106" s="406"/>
      <c r="F106" s="406"/>
    </row>
    <row r="107" spans="1:6" x14ac:dyDescent="0.2">
      <c r="A107" s="406"/>
      <c r="B107" s="406"/>
      <c r="C107" s="406"/>
      <c r="D107" s="406"/>
      <c r="E107" s="406"/>
      <c r="F107" s="406"/>
    </row>
    <row r="108" spans="1:6" x14ac:dyDescent="0.2">
      <c r="A108" s="406"/>
      <c r="B108" s="406"/>
      <c r="C108" s="406"/>
      <c r="D108" s="406"/>
      <c r="E108" s="406"/>
      <c r="F108" s="406"/>
    </row>
    <row r="109" spans="1:6" x14ac:dyDescent="0.2">
      <c r="A109" s="406"/>
      <c r="B109" s="406"/>
      <c r="C109" s="406"/>
      <c r="D109" s="406"/>
      <c r="E109" s="406"/>
      <c r="F109" s="406"/>
    </row>
    <row r="110" spans="1:6" x14ac:dyDescent="0.2">
      <c r="A110" s="406"/>
      <c r="B110" s="406"/>
      <c r="C110" s="406"/>
      <c r="D110" s="406"/>
      <c r="E110" s="406"/>
      <c r="F110" s="406"/>
    </row>
    <row r="111" spans="1:6" x14ac:dyDescent="0.2">
      <c r="A111" s="406"/>
      <c r="B111" s="406"/>
      <c r="C111" s="406"/>
      <c r="D111" s="406"/>
      <c r="E111" s="406"/>
      <c r="F111" s="406"/>
    </row>
    <row r="112" spans="1:6" x14ac:dyDescent="0.2">
      <c r="A112" s="406"/>
      <c r="B112" s="406"/>
      <c r="C112" s="406"/>
      <c r="D112" s="406"/>
      <c r="E112" s="406"/>
      <c r="F112" s="406"/>
    </row>
    <row r="113" spans="1:6" x14ac:dyDescent="0.2">
      <c r="A113" s="406"/>
      <c r="B113" s="406"/>
      <c r="C113" s="406"/>
      <c r="D113" s="406"/>
      <c r="E113" s="406"/>
      <c r="F113" s="406"/>
    </row>
    <row r="114" spans="1:6" x14ac:dyDescent="0.2">
      <c r="A114" s="406"/>
      <c r="B114" s="406"/>
      <c r="C114" s="406"/>
      <c r="D114" s="406"/>
      <c r="E114" s="406"/>
      <c r="F114" s="406"/>
    </row>
    <row r="115" spans="1:6" x14ac:dyDescent="0.2">
      <c r="A115" s="406"/>
      <c r="B115" s="406"/>
      <c r="C115" s="406"/>
      <c r="D115" s="406"/>
      <c r="E115" s="406"/>
      <c r="F115" s="406"/>
    </row>
    <row r="116" spans="1:6" x14ac:dyDescent="0.2">
      <c r="A116" s="406"/>
      <c r="B116" s="406"/>
      <c r="C116" s="406"/>
      <c r="D116" s="406"/>
      <c r="E116" s="406"/>
      <c r="F116" s="406"/>
    </row>
    <row r="117" spans="1:6" x14ac:dyDescent="0.2">
      <c r="A117" s="406"/>
      <c r="B117" s="406"/>
      <c r="C117" s="406"/>
      <c r="D117" s="406"/>
      <c r="E117" s="406"/>
      <c r="F117" s="406"/>
    </row>
    <row r="118" spans="1:6" x14ac:dyDescent="0.2">
      <c r="A118" s="406"/>
      <c r="B118" s="406"/>
      <c r="C118" s="406"/>
      <c r="D118" s="406"/>
      <c r="E118" s="406"/>
      <c r="F118" s="406"/>
    </row>
    <row r="119" spans="1:6" x14ac:dyDescent="0.2">
      <c r="A119" s="406"/>
      <c r="B119" s="406"/>
      <c r="C119" s="406"/>
      <c r="D119" s="406"/>
      <c r="E119" s="406"/>
      <c r="F119" s="406"/>
    </row>
    <row r="120" spans="1:6" x14ac:dyDescent="0.2">
      <c r="A120" s="406"/>
      <c r="B120" s="406"/>
      <c r="C120" s="406"/>
      <c r="D120" s="406"/>
      <c r="E120" s="406"/>
      <c r="F120" s="406"/>
    </row>
    <row r="121" spans="1:6" x14ac:dyDescent="0.2">
      <c r="A121" s="406"/>
      <c r="B121" s="406"/>
      <c r="C121" s="406"/>
      <c r="D121" s="406"/>
      <c r="E121" s="406"/>
      <c r="F121" s="406"/>
    </row>
    <row r="122" spans="1:6" x14ac:dyDescent="0.2">
      <c r="A122" s="406"/>
      <c r="B122" s="406"/>
      <c r="C122" s="406"/>
      <c r="D122" s="406"/>
      <c r="E122" s="406"/>
      <c r="F122" s="406"/>
    </row>
    <row r="123" spans="1:6" x14ac:dyDescent="0.2">
      <c r="A123" s="406"/>
      <c r="B123" s="406"/>
      <c r="C123" s="406"/>
      <c r="D123" s="406"/>
      <c r="E123" s="406"/>
      <c r="F123" s="406"/>
    </row>
    <row r="124" spans="1:6" x14ac:dyDescent="0.2">
      <c r="A124" s="406"/>
      <c r="B124" s="406"/>
      <c r="C124" s="406"/>
      <c r="D124" s="406"/>
      <c r="E124" s="406"/>
      <c r="F124" s="406"/>
    </row>
    <row r="125" spans="1:6" x14ac:dyDescent="0.2">
      <c r="A125" s="406"/>
      <c r="B125" s="406"/>
      <c r="C125" s="406"/>
      <c r="D125" s="406"/>
      <c r="E125" s="406"/>
      <c r="F125" s="406"/>
    </row>
    <row r="126" spans="1:6" x14ac:dyDescent="0.2">
      <c r="A126" s="406"/>
      <c r="B126" s="406"/>
      <c r="C126" s="406"/>
      <c r="D126" s="406"/>
      <c r="E126" s="406"/>
      <c r="F126" s="406"/>
    </row>
    <row r="127" spans="1:6" x14ac:dyDescent="0.2">
      <c r="A127" s="406"/>
      <c r="B127" s="406"/>
      <c r="C127" s="406"/>
      <c r="D127" s="406"/>
      <c r="E127" s="406"/>
      <c r="F127" s="406"/>
    </row>
    <row r="128" spans="1:6" x14ac:dyDescent="0.2">
      <c r="A128" s="406"/>
      <c r="B128" s="406"/>
      <c r="C128" s="406"/>
      <c r="D128" s="406"/>
      <c r="E128" s="406"/>
      <c r="F128" s="406"/>
    </row>
    <row r="129" spans="1:6" x14ac:dyDescent="0.2">
      <c r="A129" s="406"/>
      <c r="B129" s="406"/>
      <c r="C129" s="406"/>
      <c r="D129" s="406"/>
      <c r="E129" s="406"/>
      <c r="F129" s="406"/>
    </row>
    <row r="130" spans="1:6" x14ac:dyDescent="0.2">
      <c r="A130" s="406"/>
      <c r="B130" s="406"/>
      <c r="C130" s="406"/>
      <c r="D130" s="406"/>
      <c r="E130" s="406"/>
      <c r="F130" s="406"/>
    </row>
    <row r="131" spans="1:6" x14ac:dyDescent="0.2">
      <c r="A131" s="406"/>
      <c r="B131" s="406"/>
      <c r="C131" s="406"/>
      <c r="D131" s="406"/>
      <c r="E131" s="406"/>
      <c r="F131" s="406"/>
    </row>
    <row r="132" spans="1:6" x14ac:dyDescent="0.2">
      <c r="A132" s="406"/>
      <c r="B132" s="406"/>
      <c r="C132" s="406"/>
      <c r="D132" s="406"/>
      <c r="E132" s="406"/>
      <c r="F132" s="406"/>
    </row>
    <row r="133" spans="1:6" x14ac:dyDescent="0.2">
      <c r="A133" s="406"/>
      <c r="B133" s="406"/>
      <c r="C133" s="406"/>
      <c r="D133" s="406"/>
      <c r="E133" s="406"/>
      <c r="F133" s="406"/>
    </row>
    <row r="134" spans="1:6" x14ac:dyDescent="0.2">
      <c r="A134" s="406"/>
      <c r="B134" s="406"/>
      <c r="C134" s="406"/>
      <c r="D134" s="406"/>
      <c r="E134" s="406"/>
      <c r="F134" s="406"/>
    </row>
    <row r="135" spans="1:6" x14ac:dyDescent="0.2">
      <c r="A135" s="406"/>
      <c r="B135" s="406"/>
      <c r="C135" s="406"/>
      <c r="D135" s="406"/>
      <c r="E135" s="406"/>
      <c r="F135" s="406"/>
    </row>
    <row r="136" spans="1:6" x14ac:dyDescent="0.2">
      <c r="A136" s="406"/>
      <c r="B136" s="406"/>
      <c r="C136" s="406"/>
      <c r="D136" s="406"/>
      <c r="E136" s="406"/>
      <c r="F136" s="406"/>
    </row>
    <row r="137" spans="1:6" x14ac:dyDescent="0.2">
      <c r="A137" s="406"/>
      <c r="B137" s="406"/>
      <c r="C137" s="406"/>
      <c r="D137" s="406"/>
      <c r="E137" s="406"/>
      <c r="F137" s="406"/>
    </row>
    <row r="138" spans="1:6" x14ac:dyDescent="0.2">
      <c r="A138" s="406"/>
      <c r="B138" s="406"/>
      <c r="C138" s="406"/>
      <c r="D138" s="406"/>
      <c r="E138" s="406"/>
      <c r="F138" s="406"/>
    </row>
    <row r="139" spans="1:6" x14ac:dyDescent="0.2">
      <c r="A139" s="406"/>
      <c r="B139" s="406"/>
      <c r="C139" s="406"/>
      <c r="D139" s="406"/>
      <c r="E139" s="406"/>
      <c r="F139" s="406"/>
    </row>
    <row r="140" spans="1:6" x14ac:dyDescent="0.2">
      <c r="A140" s="406"/>
      <c r="B140" s="406"/>
      <c r="C140" s="406"/>
      <c r="D140" s="406"/>
      <c r="E140" s="406"/>
      <c r="F140" s="406"/>
    </row>
    <row r="141" spans="1:6" x14ac:dyDescent="0.2">
      <c r="A141" s="406"/>
      <c r="B141" s="406"/>
      <c r="C141" s="406"/>
      <c r="D141" s="406"/>
      <c r="E141" s="406"/>
      <c r="F141" s="406"/>
    </row>
    <row r="142" spans="1:6" x14ac:dyDescent="0.2">
      <c r="A142" s="406"/>
      <c r="B142" s="406"/>
      <c r="C142" s="406"/>
      <c r="D142" s="406"/>
      <c r="E142" s="406"/>
      <c r="F142" s="406"/>
    </row>
    <row r="143" spans="1:6" x14ac:dyDescent="0.2">
      <c r="A143" s="406"/>
      <c r="B143" s="406"/>
      <c r="C143" s="406"/>
      <c r="D143" s="406"/>
      <c r="E143" s="406"/>
      <c r="F143" s="406"/>
    </row>
    <row r="144" spans="1:6" x14ac:dyDescent="0.2">
      <c r="A144" s="406"/>
      <c r="B144" s="406"/>
      <c r="C144" s="406"/>
      <c r="D144" s="406"/>
      <c r="E144" s="406"/>
      <c r="F144" s="406"/>
    </row>
    <row r="145" spans="1:6" x14ac:dyDescent="0.2">
      <c r="A145" s="406"/>
      <c r="B145" s="406"/>
      <c r="C145" s="406"/>
      <c r="D145" s="406"/>
      <c r="E145" s="406"/>
      <c r="F145" s="406"/>
    </row>
    <row r="146" spans="1:6" x14ac:dyDescent="0.2">
      <c r="A146" s="406"/>
      <c r="B146" s="406"/>
      <c r="C146" s="406"/>
      <c r="D146" s="406"/>
      <c r="E146" s="406"/>
      <c r="F146" s="406"/>
    </row>
    <row r="147" spans="1:6" x14ac:dyDescent="0.2">
      <c r="A147" s="406"/>
      <c r="B147" s="406"/>
      <c r="C147" s="406"/>
      <c r="D147" s="406"/>
      <c r="E147" s="406"/>
      <c r="F147" s="406"/>
    </row>
    <row r="148" spans="1:6" x14ac:dyDescent="0.2">
      <c r="A148" s="406"/>
      <c r="B148" s="406"/>
      <c r="C148" s="406"/>
      <c r="D148" s="406"/>
      <c r="E148" s="406"/>
      <c r="F148" s="406"/>
    </row>
    <row r="149" spans="1:6" x14ac:dyDescent="0.2">
      <c r="A149" s="406"/>
      <c r="B149" s="406"/>
      <c r="C149" s="406"/>
      <c r="D149" s="406"/>
      <c r="E149" s="406"/>
      <c r="F149" s="406"/>
    </row>
    <row r="150" spans="1:6" x14ac:dyDescent="0.2">
      <c r="A150" s="406"/>
      <c r="B150" s="406"/>
      <c r="C150" s="406"/>
      <c r="D150" s="406"/>
      <c r="E150" s="406"/>
      <c r="F150" s="406"/>
    </row>
    <row r="151" spans="1:6" x14ac:dyDescent="0.2">
      <c r="A151" s="406"/>
      <c r="B151" s="406"/>
      <c r="C151" s="406"/>
      <c r="D151" s="406"/>
      <c r="E151" s="406"/>
      <c r="F151" s="406"/>
    </row>
    <row r="152" spans="1:6" x14ac:dyDescent="0.2">
      <c r="A152" s="406"/>
      <c r="B152" s="406"/>
      <c r="C152" s="406"/>
      <c r="D152" s="406"/>
      <c r="E152" s="406"/>
      <c r="F152" s="406"/>
    </row>
    <row r="153" spans="1:6" x14ac:dyDescent="0.2">
      <c r="A153" s="406"/>
      <c r="B153" s="406"/>
      <c r="C153" s="406"/>
      <c r="D153" s="406"/>
      <c r="E153" s="406"/>
      <c r="F153" s="406"/>
    </row>
    <row r="154" spans="1:6" x14ac:dyDescent="0.2">
      <c r="A154" s="406"/>
      <c r="B154" s="406"/>
      <c r="C154" s="406"/>
      <c r="D154" s="406"/>
      <c r="E154" s="406"/>
      <c r="F154" s="406"/>
    </row>
    <row r="155" spans="1:6" x14ac:dyDescent="0.2">
      <c r="A155" s="406"/>
      <c r="B155" s="406"/>
      <c r="C155" s="406"/>
      <c r="D155" s="406"/>
      <c r="E155" s="406"/>
      <c r="F155" s="406"/>
    </row>
    <row r="156" spans="1:6" x14ac:dyDescent="0.2">
      <c r="A156" s="406"/>
      <c r="B156" s="406"/>
      <c r="C156" s="406"/>
      <c r="D156" s="406"/>
      <c r="E156" s="406"/>
      <c r="F156" s="406"/>
    </row>
    <row r="157" spans="1:6" x14ac:dyDescent="0.2">
      <c r="A157" s="406"/>
      <c r="B157" s="406"/>
      <c r="C157" s="406"/>
      <c r="D157" s="406"/>
      <c r="E157" s="406"/>
      <c r="F157" s="406"/>
    </row>
    <row r="158" spans="1:6" x14ac:dyDescent="0.2">
      <c r="A158" s="406"/>
      <c r="B158" s="406"/>
      <c r="C158" s="406"/>
      <c r="D158" s="406"/>
      <c r="E158" s="406"/>
      <c r="F158" s="406"/>
    </row>
    <row r="159" spans="1:6" x14ac:dyDescent="0.2">
      <c r="A159" s="406"/>
      <c r="B159" s="406"/>
      <c r="C159" s="406"/>
      <c r="D159" s="406"/>
      <c r="E159" s="406"/>
      <c r="F159" s="406"/>
    </row>
    <row r="160" spans="1:6" x14ac:dyDescent="0.2">
      <c r="A160" s="406"/>
      <c r="B160" s="406"/>
      <c r="C160" s="406"/>
      <c r="D160" s="406"/>
      <c r="E160" s="406"/>
      <c r="F160" s="406"/>
    </row>
    <row r="161" spans="1:6" x14ac:dyDescent="0.2">
      <c r="A161" s="406"/>
      <c r="B161" s="406"/>
      <c r="C161" s="406"/>
      <c r="D161" s="406"/>
      <c r="E161" s="406"/>
      <c r="F161" s="406"/>
    </row>
    <row r="162" spans="1:6" x14ac:dyDescent="0.2">
      <c r="A162" s="406"/>
      <c r="B162" s="406"/>
      <c r="C162" s="406"/>
      <c r="D162" s="406"/>
      <c r="E162" s="406"/>
      <c r="F162" s="406"/>
    </row>
    <row r="163" spans="1:6" x14ac:dyDescent="0.2">
      <c r="A163" s="406"/>
      <c r="B163" s="406"/>
      <c r="C163" s="406"/>
      <c r="D163" s="406"/>
      <c r="E163" s="406"/>
      <c r="F163" s="406"/>
    </row>
    <row r="164" spans="1:6" x14ac:dyDescent="0.2">
      <c r="A164" s="406"/>
      <c r="B164" s="406"/>
      <c r="C164" s="406"/>
      <c r="D164" s="406"/>
      <c r="E164" s="406"/>
      <c r="F164" s="406"/>
    </row>
    <row r="165" spans="1:6" x14ac:dyDescent="0.2">
      <c r="A165" s="406"/>
      <c r="B165" s="406"/>
      <c r="C165" s="406"/>
      <c r="D165" s="406"/>
      <c r="E165" s="406"/>
      <c r="F165" s="406"/>
    </row>
    <row r="166" spans="1:6" x14ac:dyDescent="0.2">
      <c r="A166" s="406"/>
      <c r="B166" s="406"/>
      <c r="C166" s="406"/>
      <c r="D166" s="406"/>
      <c r="E166" s="406"/>
      <c r="F166" s="406"/>
    </row>
    <row r="167" spans="1:6" x14ac:dyDescent="0.2">
      <c r="A167" s="406"/>
      <c r="B167" s="406"/>
      <c r="C167" s="406"/>
      <c r="D167" s="406"/>
      <c r="E167" s="406"/>
      <c r="F167" s="406"/>
    </row>
    <row r="168" spans="1:6" x14ac:dyDescent="0.2">
      <c r="A168" s="406"/>
      <c r="B168" s="406"/>
      <c r="C168" s="406"/>
      <c r="D168" s="406"/>
      <c r="E168" s="406"/>
      <c r="F168" s="406"/>
    </row>
    <row r="169" spans="1:6" x14ac:dyDescent="0.2">
      <c r="A169" s="406"/>
      <c r="B169" s="406"/>
      <c r="C169" s="406"/>
      <c r="D169" s="406"/>
      <c r="E169" s="406"/>
      <c r="F169" s="406"/>
    </row>
    <row r="170" spans="1:6" x14ac:dyDescent="0.2">
      <c r="A170" s="406"/>
      <c r="B170" s="406"/>
      <c r="C170" s="406"/>
      <c r="D170" s="406"/>
      <c r="E170" s="406"/>
      <c r="F170" s="406"/>
    </row>
    <row r="171" spans="1:6" x14ac:dyDescent="0.2">
      <c r="A171" s="406"/>
      <c r="B171" s="406"/>
      <c r="C171" s="406"/>
      <c r="D171" s="406"/>
      <c r="E171" s="406"/>
      <c r="F171" s="406"/>
    </row>
    <row r="172" spans="1:6" x14ac:dyDescent="0.2">
      <c r="A172" s="406"/>
      <c r="B172" s="406"/>
      <c r="C172" s="406"/>
      <c r="D172" s="406"/>
      <c r="E172" s="406"/>
      <c r="F172" s="406"/>
    </row>
    <row r="173" spans="1:6" x14ac:dyDescent="0.2">
      <c r="A173" s="406"/>
      <c r="B173" s="406"/>
      <c r="C173" s="406"/>
      <c r="D173" s="406"/>
      <c r="E173" s="406"/>
      <c r="F173" s="406"/>
    </row>
    <row r="174" spans="1:6" x14ac:dyDescent="0.2">
      <c r="A174" s="406"/>
      <c r="B174" s="406"/>
      <c r="C174" s="406"/>
      <c r="D174" s="406"/>
      <c r="E174" s="406"/>
      <c r="F174" s="406"/>
    </row>
    <row r="175" spans="1:6" x14ac:dyDescent="0.2">
      <c r="A175" s="406"/>
      <c r="B175" s="406"/>
      <c r="C175" s="406"/>
      <c r="D175" s="406"/>
      <c r="E175" s="406"/>
      <c r="F175" s="406"/>
    </row>
    <row r="176" spans="1:6" x14ac:dyDescent="0.2">
      <c r="A176" s="406"/>
      <c r="B176" s="406"/>
      <c r="C176" s="406"/>
      <c r="D176" s="406"/>
      <c r="E176" s="406"/>
      <c r="F176" s="406"/>
    </row>
    <row r="177" spans="1:6" x14ac:dyDescent="0.2">
      <c r="A177" s="406"/>
      <c r="B177" s="406"/>
      <c r="C177" s="406"/>
      <c r="D177" s="406"/>
      <c r="E177" s="406"/>
      <c r="F177" s="406"/>
    </row>
    <row r="178" spans="1:6" x14ac:dyDescent="0.2">
      <c r="A178" s="406"/>
      <c r="B178" s="406"/>
      <c r="C178" s="406"/>
      <c r="D178" s="406"/>
      <c r="E178" s="406"/>
      <c r="F178" s="406"/>
    </row>
    <row r="179" spans="1:6" x14ac:dyDescent="0.2">
      <c r="A179" s="406"/>
      <c r="B179" s="406"/>
      <c r="C179" s="406"/>
      <c r="D179" s="406"/>
      <c r="E179" s="406"/>
      <c r="F179" s="406"/>
    </row>
    <row r="180" spans="1:6" x14ac:dyDescent="0.2">
      <c r="A180" s="406"/>
      <c r="B180" s="406"/>
      <c r="C180" s="406"/>
      <c r="D180" s="406"/>
      <c r="E180" s="406"/>
      <c r="F180" s="406"/>
    </row>
    <row r="181" spans="1:6" x14ac:dyDescent="0.2">
      <c r="A181" s="406"/>
      <c r="B181" s="406"/>
      <c r="C181" s="406"/>
      <c r="D181" s="406"/>
      <c r="E181" s="406"/>
      <c r="F181" s="406"/>
    </row>
    <row r="182" spans="1:6" x14ac:dyDescent="0.2">
      <c r="A182" s="406"/>
      <c r="B182" s="406"/>
      <c r="C182" s="406"/>
      <c r="D182" s="406"/>
      <c r="E182" s="406"/>
      <c r="F182" s="406"/>
    </row>
    <row r="183" spans="1:6" x14ac:dyDescent="0.2">
      <c r="A183" s="406"/>
      <c r="B183" s="406"/>
      <c r="C183" s="406"/>
      <c r="D183" s="406"/>
      <c r="E183" s="406"/>
      <c r="F183" s="406"/>
    </row>
    <row r="184" spans="1:6" x14ac:dyDescent="0.2">
      <c r="A184" s="406"/>
      <c r="B184" s="406"/>
      <c r="C184" s="406"/>
      <c r="D184" s="406"/>
      <c r="E184" s="406"/>
      <c r="F184" s="406"/>
    </row>
    <row r="185" spans="1:6" x14ac:dyDescent="0.2">
      <c r="A185" s="406"/>
      <c r="B185" s="406"/>
      <c r="C185" s="406"/>
      <c r="D185" s="406"/>
      <c r="E185" s="406"/>
      <c r="F185" s="406"/>
    </row>
    <row r="186" spans="1:6" x14ac:dyDescent="0.2">
      <c r="A186" s="406"/>
      <c r="B186" s="406"/>
      <c r="C186" s="406"/>
      <c r="D186" s="406"/>
      <c r="E186" s="406"/>
      <c r="F186" s="406"/>
    </row>
    <row r="187" spans="1:6" x14ac:dyDescent="0.2">
      <c r="A187" s="406"/>
      <c r="B187" s="406"/>
      <c r="C187" s="406"/>
      <c r="D187" s="406"/>
      <c r="E187" s="406"/>
      <c r="F187" s="406"/>
    </row>
    <row r="188" spans="1:6" x14ac:dyDescent="0.2">
      <c r="A188" s="406"/>
      <c r="B188" s="406"/>
      <c r="C188" s="406"/>
      <c r="D188" s="406"/>
      <c r="E188" s="406"/>
      <c r="F188" s="406"/>
    </row>
    <row r="189" spans="1:6" x14ac:dyDescent="0.2">
      <c r="A189" s="406"/>
      <c r="B189" s="406"/>
      <c r="C189" s="406"/>
      <c r="D189" s="406"/>
      <c r="E189" s="406"/>
      <c r="F189" s="406"/>
    </row>
    <row r="190" spans="1:6" x14ac:dyDescent="0.2">
      <c r="A190" s="406"/>
      <c r="B190" s="406"/>
      <c r="C190" s="406"/>
      <c r="D190" s="406"/>
      <c r="E190" s="406"/>
      <c r="F190" s="406"/>
    </row>
    <row r="191" spans="1:6" x14ac:dyDescent="0.2">
      <c r="A191" s="406"/>
      <c r="B191" s="406"/>
      <c r="C191" s="406"/>
      <c r="D191" s="406"/>
      <c r="E191" s="406"/>
      <c r="F191" s="406"/>
    </row>
    <row r="192" spans="1:6" x14ac:dyDescent="0.2">
      <c r="A192" s="406"/>
      <c r="B192" s="406"/>
      <c r="C192" s="406"/>
      <c r="D192" s="406"/>
      <c r="E192" s="406"/>
      <c r="F192" s="406"/>
    </row>
    <row r="193" spans="1:6" x14ac:dyDescent="0.2">
      <c r="A193" s="406"/>
      <c r="B193" s="406"/>
      <c r="C193" s="406"/>
      <c r="D193" s="406"/>
      <c r="E193" s="406"/>
      <c r="F193" s="406"/>
    </row>
    <row r="194" spans="1:6" x14ac:dyDescent="0.2">
      <c r="A194" s="406"/>
      <c r="B194" s="406"/>
      <c r="C194" s="406"/>
      <c r="D194" s="406"/>
      <c r="E194" s="406"/>
      <c r="F194" s="406"/>
    </row>
    <row r="195" spans="1:6" x14ac:dyDescent="0.2">
      <c r="A195" s="406"/>
      <c r="B195" s="406"/>
      <c r="C195" s="406"/>
      <c r="D195" s="406"/>
      <c r="E195" s="406"/>
      <c r="F195" s="406"/>
    </row>
    <row r="196" spans="1:6" x14ac:dyDescent="0.2">
      <c r="A196" s="406"/>
      <c r="B196" s="406"/>
      <c r="C196" s="406"/>
      <c r="D196" s="406"/>
      <c r="E196" s="406"/>
      <c r="F196" s="406"/>
    </row>
    <row r="197" spans="1:6" x14ac:dyDescent="0.2">
      <c r="A197" s="406"/>
      <c r="B197" s="406"/>
      <c r="C197" s="406"/>
      <c r="D197" s="406"/>
      <c r="E197" s="406"/>
      <c r="F197" s="406"/>
    </row>
    <row r="198" spans="1:6" x14ac:dyDescent="0.2">
      <c r="A198" s="406"/>
      <c r="B198" s="406"/>
      <c r="C198" s="406"/>
      <c r="D198" s="406"/>
      <c r="E198" s="406"/>
      <c r="F198" s="406"/>
    </row>
    <row r="199" spans="1:6" x14ac:dyDescent="0.2">
      <c r="A199" s="406"/>
      <c r="B199" s="406"/>
      <c r="C199" s="406"/>
      <c r="D199" s="406"/>
      <c r="E199" s="406"/>
      <c r="F199" s="406"/>
    </row>
    <row r="200" spans="1:6" x14ac:dyDescent="0.2">
      <c r="A200" s="406"/>
      <c r="B200" s="406"/>
      <c r="C200" s="406"/>
      <c r="D200" s="406"/>
      <c r="E200" s="406"/>
      <c r="F200" s="406"/>
    </row>
    <row r="201" spans="1:6" x14ac:dyDescent="0.2">
      <c r="A201" s="406"/>
      <c r="B201" s="406"/>
      <c r="C201" s="406"/>
      <c r="D201" s="406"/>
      <c r="E201" s="406"/>
      <c r="F201" s="406"/>
    </row>
    <row r="202" spans="1:6" x14ac:dyDescent="0.2">
      <c r="A202" s="406"/>
      <c r="B202" s="406"/>
      <c r="C202" s="406"/>
      <c r="D202" s="406"/>
      <c r="E202" s="406"/>
      <c r="F202" s="406"/>
    </row>
    <row r="203" spans="1:6" x14ac:dyDescent="0.2">
      <c r="A203" s="406"/>
      <c r="B203" s="406"/>
      <c r="C203" s="406"/>
      <c r="D203" s="406"/>
      <c r="E203" s="406"/>
      <c r="F203" s="406"/>
    </row>
    <row r="204" spans="1:6" x14ac:dyDescent="0.2">
      <c r="A204" s="406"/>
      <c r="B204" s="406"/>
      <c r="C204" s="406"/>
      <c r="D204" s="406"/>
      <c r="E204" s="406"/>
      <c r="F204" s="406"/>
    </row>
    <row r="205" spans="1:6" x14ac:dyDescent="0.2">
      <c r="A205" s="406"/>
      <c r="B205" s="406"/>
      <c r="C205" s="406"/>
      <c r="D205" s="406"/>
      <c r="E205" s="406"/>
      <c r="F205" s="406"/>
    </row>
    <row r="206" spans="1:6" x14ac:dyDescent="0.2">
      <c r="A206" s="406"/>
      <c r="B206" s="406"/>
      <c r="C206" s="406"/>
      <c r="D206" s="406"/>
      <c r="E206" s="406"/>
      <c r="F206" s="406"/>
    </row>
    <row r="207" spans="1:6" x14ac:dyDescent="0.2">
      <c r="A207" s="406"/>
      <c r="B207" s="406"/>
      <c r="C207" s="406"/>
      <c r="D207" s="406"/>
      <c r="E207" s="406"/>
      <c r="F207" s="406"/>
    </row>
    <row r="208" spans="1:6" x14ac:dyDescent="0.2">
      <c r="A208" s="406"/>
      <c r="B208" s="406"/>
      <c r="C208" s="406"/>
      <c r="D208" s="406"/>
      <c r="E208" s="406"/>
      <c r="F208" s="406"/>
    </row>
    <row r="209" spans="1:6" x14ac:dyDescent="0.2">
      <c r="A209" s="406"/>
      <c r="B209" s="406"/>
      <c r="C209" s="406"/>
      <c r="D209" s="406"/>
      <c r="E209" s="406"/>
      <c r="F209" s="406"/>
    </row>
    <row r="210" spans="1:6" x14ac:dyDescent="0.2">
      <c r="A210" s="406"/>
      <c r="B210" s="406"/>
      <c r="C210" s="406"/>
      <c r="D210" s="406"/>
      <c r="E210" s="406"/>
      <c r="F210" s="406"/>
    </row>
    <row r="211" spans="1:6" x14ac:dyDescent="0.2">
      <c r="A211" s="406"/>
      <c r="B211" s="406"/>
      <c r="C211" s="406"/>
      <c r="D211" s="406"/>
      <c r="E211" s="406"/>
      <c r="F211" s="406"/>
    </row>
    <row r="212" spans="1:6" x14ac:dyDescent="0.2">
      <c r="A212" s="406"/>
      <c r="B212" s="406"/>
      <c r="C212" s="406"/>
      <c r="D212" s="406"/>
      <c r="E212" s="406"/>
      <c r="F212" s="406"/>
    </row>
    <row r="213" spans="1:6" x14ac:dyDescent="0.2">
      <c r="A213" s="406"/>
      <c r="B213" s="406"/>
      <c r="C213" s="406"/>
      <c r="D213" s="406"/>
      <c r="E213" s="406"/>
      <c r="F213" s="406"/>
    </row>
    <row r="214" spans="1:6" x14ac:dyDescent="0.2">
      <c r="A214" s="406"/>
      <c r="B214" s="406"/>
      <c r="C214" s="406"/>
      <c r="D214" s="406"/>
      <c r="E214" s="406"/>
      <c r="F214" s="406"/>
    </row>
    <row r="215" spans="1:6" x14ac:dyDescent="0.2">
      <c r="A215" s="406"/>
      <c r="B215" s="406"/>
      <c r="C215" s="406"/>
      <c r="D215" s="406"/>
      <c r="E215" s="406"/>
      <c r="F215" s="406"/>
    </row>
    <row r="216" spans="1:6" x14ac:dyDescent="0.2">
      <c r="A216" s="406"/>
      <c r="B216" s="406"/>
      <c r="C216" s="406"/>
      <c r="D216" s="406"/>
      <c r="E216" s="406"/>
      <c r="F216" s="406"/>
    </row>
    <row r="217" spans="1:6" x14ac:dyDescent="0.2">
      <c r="A217" s="406"/>
      <c r="B217" s="406"/>
      <c r="C217" s="406"/>
      <c r="D217" s="406"/>
      <c r="E217" s="406"/>
      <c r="F217" s="406"/>
    </row>
    <row r="218" spans="1:6" x14ac:dyDescent="0.2">
      <c r="A218" s="406"/>
      <c r="B218" s="406"/>
      <c r="C218" s="406"/>
      <c r="D218" s="406"/>
      <c r="E218" s="406"/>
      <c r="F218" s="406"/>
    </row>
    <row r="219" spans="1:6" x14ac:dyDescent="0.2">
      <c r="A219" s="406"/>
      <c r="B219" s="406"/>
      <c r="C219" s="406"/>
      <c r="D219" s="406"/>
      <c r="E219" s="406"/>
      <c r="F219" s="406"/>
    </row>
    <row r="220" spans="1:6" x14ac:dyDescent="0.2">
      <c r="A220" s="406"/>
      <c r="B220" s="406"/>
      <c r="C220" s="406"/>
      <c r="D220" s="406"/>
      <c r="E220" s="406"/>
      <c r="F220" s="406"/>
    </row>
    <row r="221" spans="1:6" x14ac:dyDescent="0.2">
      <c r="A221" s="406"/>
      <c r="B221" s="406"/>
      <c r="C221" s="406"/>
      <c r="D221" s="406"/>
      <c r="E221" s="406"/>
      <c r="F221" s="406"/>
    </row>
    <row r="222" spans="1:6" x14ac:dyDescent="0.2">
      <c r="A222" s="406"/>
      <c r="B222" s="406"/>
      <c r="C222" s="406"/>
      <c r="D222" s="406"/>
      <c r="E222" s="406"/>
      <c r="F222" s="406"/>
    </row>
    <row r="223" spans="1:6" x14ac:dyDescent="0.2">
      <c r="A223" s="406"/>
      <c r="B223" s="406"/>
      <c r="C223" s="406"/>
      <c r="D223" s="406"/>
      <c r="E223" s="406"/>
      <c r="F223" s="406"/>
    </row>
    <row r="224" spans="1:6" x14ac:dyDescent="0.2">
      <c r="A224" s="406"/>
      <c r="B224" s="406"/>
      <c r="C224" s="406"/>
      <c r="D224" s="406"/>
      <c r="E224" s="406"/>
      <c r="F224" s="406"/>
    </row>
    <row r="225" spans="1:6" x14ac:dyDescent="0.2">
      <c r="A225" s="406"/>
      <c r="B225" s="406"/>
      <c r="C225" s="406"/>
      <c r="D225" s="406"/>
      <c r="E225" s="406"/>
      <c r="F225" s="406"/>
    </row>
    <row r="226" spans="1:6" x14ac:dyDescent="0.2">
      <c r="A226" s="406"/>
      <c r="B226" s="406"/>
      <c r="C226" s="406"/>
      <c r="D226" s="406"/>
      <c r="E226" s="406"/>
      <c r="F226" s="406"/>
    </row>
    <row r="227" spans="1:6" x14ac:dyDescent="0.2">
      <c r="A227" s="406"/>
      <c r="B227" s="406"/>
      <c r="C227" s="406"/>
      <c r="D227" s="406"/>
      <c r="E227" s="406"/>
      <c r="F227" s="406"/>
    </row>
    <row r="228" spans="1:6" x14ac:dyDescent="0.2">
      <c r="A228" s="406"/>
      <c r="B228" s="406"/>
      <c r="C228" s="406"/>
      <c r="D228" s="406"/>
      <c r="E228" s="406"/>
      <c r="F228" s="406"/>
    </row>
    <row r="229" spans="1:6" x14ac:dyDescent="0.2">
      <c r="A229" s="406"/>
      <c r="B229" s="406"/>
      <c r="C229" s="406"/>
      <c r="D229" s="406"/>
      <c r="E229" s="406"/>
      <c r="F229" s="406"/>
    </row>
    <row r="230" spans="1:6" x14ac:dyDescent="0.2">
      <c r="A230" s="406"/>
      <c r="B230" s="406"/>
      <c r="C230" s="406"/>
      <c r="D230" s="406"/>
      <c r="E230" s="406"/>
      <c r="F230" s="406"/>
    </row>
    <row r="231" spans="1:6" x14ac:dyDescent="0.2">
      <c r="A231" s="406"/>
      <c r="B231" s="406"/>
      <c r="C231" s="406"/>
      <c r="D231" s="406"/>
      <c r="E231" s="406"/>
      <c r="F231" s="406"/>
    </row>
    <row r="232" spans="1:6" x14ac:dyDescent="0.2">
      <c r="A232" s="406"/>
      <c r="B232" s="406"/>
      <c r="C232" s="406"/>
      <c r="D232" s="406"/>
      <c r="E232" s="406"/>
      <c r="F232" s="406"/>
    </row>
    <row r="233" spans="1:6" x14ac:dyDescent="0.2">
      <c r="A233" s="406"/>
      <c r="B233" s="406"/>
      <c r="C233" s="406"/>
      <c r="D233" s="406"/>
      <c r="E233" s="406"/>
      <c r="F233" s="406"/>
    </row>
    <row r="234" spans="1:6" x14ac:dyDescent="0.2">
      <c r="A234" s="406"/>
      <c r="B234" s="406"/>
      <c r="C234" s="406"/>
      <c r="D234" s="406"/>
      <c r="E234" s="406"/>
      <c r="F234" s="406"/>
    </row>
    <row r="235" spans="1:6" x14ac:dyDescent="0.2">
      <c r="A235" s="406"/>
      <c r="B235" s="406"/>
      <c r="C235" s="406"/>
      <c r="D235" s="406"/>
      <c r="E235" s="406"/>
      <c r="F235" s="406"/>
    </row>
    <row r="236" spans="1:6" x14ac:dyDescent="0.2">
      <c r="A236" s="406"/>
      <c r="B236" s="406"/>
      <c r="C236" s="406"/>
      <c r="D236" s="406"/>
      <c r="E236" s="406"/>
      <c r="F236" s="406"/>
    </row>
    <row r="237" spans="1:6" x14ac:dyDescent="0.2">
      <c r="A237" s="406"/>
      <c r="B237" s="406"/>
      <c r="C237" s="406"/>
      <c r="D237" s="406"/>
      <c r="E237" s="406"/>
      <c r="F237" s="406"/>
    </row>
    <row r="238" spans="1:6" x14ac:dyDescent="0.2">
      <c r="A238" s="406"/>
      <c r="B238" s="406"/>
      <c r="C238" s="406"/>
      <c r="D238" s="406"/>
      <c r="E238" s="406"/>
      <c r="F238" s="406"/>
    </row>
    <row r="239" spans="1:6" x14ac:dyDescent="0.2">
      <c r="A239" s="406"/>
      <c r="B239" s="406"/>
      <c r="C239" s="406"/>
      <c r="D239" s="406"/>
      <c r="E239" s="406"/>
      <c r="F239" s="406"/>
    </row>
    <row r="240" spans="1:6" x14ac:dyDescent="0.2">
      <c r="A240" s="406"/>
      <c r="B240" s="406"/>
      <c r="C240" s="406"/>
      <c r="D240" s="406"/>
      <c r="E240" s="406"/>
      <c r="F240" s="406"/>
    </row>
    <row r="241" spans="1:6" x14ac:dyDescent="0.2">
      <c r="A241" s="406"/>
      <c r="B241" s="406"/>
      <c r="C241" s="406"/>
      <c r="D241" s="406"/>
      <c r="E241" s="406"/>
      <c r="F241" s="406"/>
    </row>
    <row r="242" spans="1:6" x14ac:dyDescent="0.2">
      <c r="A242" s="406"/>
      <c r="B242" s="406"/>
      <c r="C242" s="406"/>
      <c r="D242" s="406"/>
      <c r="E242" s="406"/>
      <c r="F242" s="406"/>
    </row>
    <row r="243" spans="1:6" x14ac:dyDescent="0.2">
      <c r="A243" s="406"/>
      <c r="B243" s="406"/>
      <c r="C243" s="406"/>
      <c r="D243" s="406"/>
      <c r="E243" s="406"/>
      <c r="F243" s="406"/>
    </row>
    <row r="244" spans="1:6" x14ac:dyDescent="0.2">
      <c r="A244" s="406"/>
      <c r="B244" s="406"/>
      <c r="C244" s="406"/>
      <c r="D244" s="406"/>
      <c r="E244" s="406"/>
      <c r="F244" s="406"/>
    </row>
    <row r="245" spans="1:6" x14ac:dyDescent="0.2">
      <c r="A245" s="406"/>
      <c r="B245" s="406"/>
      <c r="C245" s="406"/>
      <c r="D245" s="406"/>
      <c r="E245" s="406"/>
      <c r="F245" s="406"/>
    </row>
    <row r="246" spans="1:6" x14ac:dyDescent="0.2">
      <c r="A246" s="406"/>
      <c r="B246" s="406"/>
      <c r="C246" s="406"/>
      <c r="D246" s="406"/>
      <c r="E246" s="406"/>
      <c r="F246" s="406"/>
    </row>
    <row r="247" spans="1:6" x14ac:dyDescent="0.2">
      <c r="A247" s="406"/>
      <c r="B247" s="406"/>
      <c r="C247" s="406"/>
      <c r="D247" s="406"/>
      <c r="E247" s="406"/>
      <c r="F247" s="406"/>
    </row>
    <row r="248" spans="1:6" x14ac:dyDescent="0.2">
      <c r="A248" s="406"/>
      <c r="B248" s="406"/>
      <c r="C248" s="406"/>
      <c r="D248" s="406"/>
      <c r="E248" s="406"/>
      <c r="F248" s="406"/>
    </row>
    <row r="249" spans="1:6" x14ac:dyDescent="0.2">
      <c r="A249" s="406"/>
      <c r="B249" s="406"/>
      <c r="C249" s="406"/>
      <c r="D249" s="406"/>
      <c r="E249" s="406"/>
      <c r="F249" s="406"/>
    </row>
    <row r="250" spans="1:6" x14ac:dyDescent="0.2">
      <c r="A250" s="406"/>
      <c r="B250" s="406"/>
      <c r="C250" s="406"/>
      <c r="D250" s="406"/>
      <c r="E250" s="406"/>
      <c r="F250" s="406"/>
    </row>
    <row r="251" spans="1:6" x14ac:dyDescent="0.2">
      <c r="A251" s="406"/>
      <c r="B251" s="406"/>
      <c r="C251" s="406"/>
      <c r="D251" s="406"/>
      <c r="E251" s="406"/>
      <c r="F251" s="406"/>
    </row>
    <row r="252" spans="1:6" x14ac:dyDescent="0.2">
      <c r="A252" s="406"/>
      <c r="B252" s="406"/>
      <c r="C252" s="406"/>
      <c r="D252" s="406"/>
      <c r="E252" s="406"/>
      <c r="F252" s="406"/>
    </row>
  </sheetData>
  <hyperlinks>
    <hyperlink ref="B8" r:id="rId1" xr:uid="{08E9D273-2918-40D3-9992-67F94CFCC9B1}"/>
  </hyperlinks>
  <pageMargins left="0.70866141732283472" right="0.70866141732283472" top="0.59055118110236227" bottom="0.59055118110236227" header="0.31496062992125984" footer="0.31496062992125984"/>
  <pageSetup paperSize="9" orientation="portrait" r:id="rId2"/>
  <headerFooter>
    <oddFooter>&amp;C&amp;8Seite &amp;P von &amp;N</oddFooter>
  </headerFooter>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E8A9D-EEE5-4482-8C9F-4B8086467BA4}">
  <dimension ref="A1:J298"/>
  <sheetViews>
    <sheetView showGridLines="0" zoomScaleNormal="100" workbookViewId="0"/>
  </sheetViews>
  <sheetFormatPr baseColWidth="10" defaultRowHeight="12.75" x14ac:dyDescent="0.2"/>
  <cols>
    <col min="1" max="1" width="1.25" style="404" customWidth="1"/>
    <col min="2" max="2" width="76.5" style="404" customWidth="1"/>
    <col min="3" max="6" width="11" style="404"/>
    <col min="7" max="7" width="4.125" style="404" customWidth="1"/>
    <col min="8" max="16384" width="11" style="404"/>
  </cols>
  <sheetData>
    <row r="1" spans="1:6" ht="39.75" customHeight="1" x14ac:dyDescent="0.2">
      <c r="A1" s="402"/>
      <c r="B1" s="435" t="s">
        <v>398</v>
      </c>
    </row>
    <row r="2" spans="1:6" ht="25.5" customHeight="1" x14ac:dyDescent="0.2">
      <c r="B2" s="405" t="s">
        <v>399</v>
      </c>
    </row>
    <row r="3" spans="1:6" ht="24.95" customHeight="1" x14ac:dyDescent="0.2">
      <c r="A3" s="406"/>
      <c r="B3" s="585" t="s">
        <v>89</v>
      </c>
    </row>
    <row r="4" spans="1:6" ht="24.95" customHeight="1" x14ac:dyDescent="0.2">
      <c r="A4" s="406"/>
      <c r="B4" s="586" t="s">
        <v>90</v>
      </c>
    </row>
    <row r="5" spans="1:6" s="411" customFormat="1" ht="121.5" customHeight="1" x14ac:dyDescent="0.2">
      <c r="A5" s="436"/>
      <c r="B5" s="437" t="s">
        <v>400</v>
      </c>
      <c r="C5" s="409"/>
      <c r="D5" s="409"/>
      <c r="E5" s="409"/>
      <c r="F5" s="409"/>
    </row>
    <row r="6" spans="1:6" s="411" customFormat="1" x14ac:dyDescent="0.2">
      <c r="A6" s="587"/>
      <c r="B6" s="438" t="s">
        <v>401</v>
      </c>
      <c r="C6" s="409"/>
      <c r="D6" s="409"/>
      <c r="E6" s="409"/>
      <c r="F6" s="409"/>
    </row>
    <row r="7" spans="1:6" x14ac:dyDescent="0.2">
      <c r="A7" s="439"/>
      <c r="B7" s="438"/>
      <c r="C7" s="406"/>
      <c r="D7" s="406"/>
      <c r="E7" s="406"/>
      <c r="F7" s="406"/>
    </row>
    <row r="8" spans="1:6" ht="360.75" x14ac:dyDescent="0.2">
      <c r="A8" s="406"/>
      <c r="B8" s="410" t="s">
        <v>402</v>
      </c>
      <c r="C8" s="406"/>
      <c r="D8" s="406"/>
      <c r="E8" s="406"/>
      <c r="F8" s="406"/>
    </row>
    <row r="9" spans="1:6" s="441" customFormat="1" x14ac:dyDescent="0.2">
      <c r="A9" s="439"/>
      <c r="B9" s="440" t="s">
        <v>403</v>
      </c>
      <c r="C9" s="439"/>
      <c r="D9" s="439"/>
      <c r="E9" s="439"/>
      <c r="F9" s="439"/>
    </row>
    <row r="10" spans="1:6" s="441" customFormat="1" x14ac:dyDescent="0.2">
      <c r="A10" s="439"/>
      <c r="B10" s="440" t="s">
        <v>404</v>
      </c>
      <c r="C10" s="439"/>
      <c r="D10" s="439"/>
      <c r="E10" s="439"/>
      <c r="F10" s="439"/>
    </row>
    <row r="11" spans="1:6" s="441" customFormat="1" x14ac:dyDescent="0.2">
      <c r="A11" s="439"/>
      <c r="B11" s="442" t="s">
        <v>405</v>
      </c>
      <c r="C11" s="439"/>
      <c r="D11" s="439"/>
      <c r="E11" s="439"/>
      <c r="F11" s="439"/>
    </row>
    <row r="12" spans="1:6" x14ac:dyDescent="0.2">
      <c r="A12" s="406"/>
      <c r="B12" s="440"/>
      <c r="C12" s="406"/>
      <c r="D12" s="406"/>
      <c r="E12" s="406"/>
      <c r="F12" s="406"/>
    </row>
    <row r="13" spans="1:6" ht="156.75" x14ac:dyDescent="0.2">
      <c r="A13" s="406"/>
      <c r="B13" s="443" t="s">
        <v>406</v>
      </c>
      <c r="C13" s="406"/>
      <c r="D13" s="406"/>
      <c r="E13" s="406"/>
      <c r="F13" s="406"/>
    </row>
    <row r="14" spans="1:6" x14ac:dyDescent="0.2">
      <c r="A14" s="406"/>
      <c r="B14" s="443"/>
      <c r="C14" s="406"/>
      <c r="D14" s="406"/>
      <c r="E14" s="406"/>
      <c r="F14" s="406"/>
    </row>
    <row r="15" spans="1:6" ht="302.25" customHeight="1" x14ac:dyDescent="0.2">
      <c r="A15" s="406"/>
      <c r="B15" s="444" t="s">
        <v>407</v>
      </c>
      <c r="C15" s="406"/>
      <c r="D15" s="406"/>
      <c r="E15" s="406"/>
      <c r="F15" s="406"/>
    </row>
    <row r="16" spans="1:6" x14ac:dyDescent="0.2">
      <c r="A16" s="406"/>
      <c r="B16" s="440" t="s">
        <v>408</v>
      </c>
      <c r="C16" s="406"/>
      <c r="D16" s="406"/>
      <c r="E16" s="406"/>
      <c r="F16" s="406"/>
    </row>
    <row r="17" spans="1:6" x14ac:dyDescent="0.2">
      <c r="A17" s="406"/>
      <c r="B17" s="444"/>
      <c r="C17" s="406"/>
      <c r="D17" s="406"/>
      <c r="E17" s="406"/>
      <c r="F17" s="406"/>
    </row>
    <row r="18" spans="1:6" ht="60.75" x14ac:dyDescent="0.2">
      <c r="A18" s="406"/>
      <c r="B18" s="444" t="s">
        <v>409</v>
      </c>
      <c r="C18" s="406"/>
      <c r="D18" s="406"/>
      <c r="E18" s="406"/>
      <c r="F18" s="406"/>
    </row>
    <row r="19" spans="1:6" x14ac:dyDescent="0.2">
      <c r="A19" s="406"/>
      <c r="B19" s="442" t="s">
        <v>410</v>
      </c>
      <c r="C19" s="406"/>
      <c r="D19" s="406"/>
      <c r="E19" s="406"/>
      <c r="F19" s="406"/>
    </row>
    <row r="20" spans="1:6" x14ac:dyDescent="0.2">
      <c r="A20" s="406"/>
      <c r="B20" s="442"/>
      <c r="C20" s="406"/>
      <c r="D20" s="406"/>
      <c r="E20" s="406"/>
      <c r="F20" s="406"/>
    </row>
    <row r="21" spans="1:6" x14ac:dyDescent="0.2">
      <c r="A21" s="406"/>
      <c r="B21" s="406"/>
      <c r="C21" s="406"/>
      <c r="D21" s="406"/>
      <c r="E21" s="406"/>
      <c r="F21" s="406"/>
    </row>
    <row r="22" spans="1:6" ht="51.75" customHeight="1" x14ac:dyDescent="0.2">
      <c r="A22" s="430"/>
      <c r="B22" s="444" t="s">
        <v>411</v>
      </c>
      <c r="C22" s="430"/>
      <c r="D22" s="430"/>
      <c r="E22" s="430"/>
      <c r="F22" s="430"/>
    </row>
    <row r="23" spans="1:6" x14ac:dyDescent="0.2">
      <c r="A23" s="430"/>
      <c r="B23" s="443"/>
      <c r="C23" s="430"/>
      <c r="D23" s="430"/>
      <c r="E23" s="430"/>
      <c r="F23" s="430"/>
    </row>
    <row r="24" spans="1:6" ht="253.5" x14ac:dyDescent="0.2">
      <c r="A24" s="406"/>
      <c r="B24" s="443" t="s">
        <v>412</v>
      </c>
      <c r="C24" s="406"/>
      <c r="D24" s="406"/>
      <c r="E24" s="406"/>
      <c r="F24" s="406"/>
    </row>
    <row r="25" spans="1:6" x14ac:dyDescent="0.2">
      <c r="A25" s="406"/>
      <c r="B25" s="442" t="s">
        <v>405</v>
      </c>
      <c r="C25" s="406"/>
      <c r="D25" s="406"/>
      <c r="E25" s="406"/>
      <c r="F25" s="406"/>
    </row>
    <row r="26" spans="1:6" x14ac:dyDescent="0.2">
      <c r="A26" s="406"/>
      <c r="B26" s="440"/>
      <c r="C26" s="406"/>
      <c r="D26" s="406"/>
      <c r="E26" s="406"/>
      <c r="F26" s="406"/>
    </row>
    <row r="27" spans="1:6" ht="132.75" x14ac:dyDescent="0.2">
      <c r="A27" s="406"/>
      <c r="B27" s="443" t="s">
        <v>413</v>
      </c>
      <c r="C27" s="406"/>
      <c r="D27" s="406"/>
      <c r="E27" s="406"/>
      <c r="F27" s="406"/>
    </row>
    <row r="28" spans="1:6" x14ac:dyDescent="0.2">
      <c r="A28" s="406"/>
      <c r="B28" s="440" t="s">
        <v>414</v>
      </c>
      <c r="C28" s="406"/>
      <c r="D28" s="406"/>
      <c r="E28" s="406"/>
      <c r="F28" s="406"/>
    </row>
    <row r="29" spans="1:6" x14ac:dyDescent="0.2">
      <c r="A29" s="406"/>
      <c r="B29" s="440"/>
      <c r="C29" s="406"/>
      <c r="D29" s="406"/>
      <c r="E29" s="406"/>
      <c r="F29" s="406"/>
    </row>
    <row r="30" spans="1:6" ht="36.75" x14ac:dyDescent="0.2">
      <c r="A30" s="406"/>
      <c r="B30" s="443" t="s">
        <v>415</v>
      </c>
      <c r="C30" s="406"/>
      <c r="D30" s="406"/>
      <c r="E30" s="406"/>
      <c r="F30" s="406"/>
    </row>
    <row r="31" spans="1:6" x14ac:dyDescent="0.2">
      <c r="A31" s="406"/>
      <c r="B31" s="438" t="s">
        <v>416</v>
      </c>
      <c r="C31" s="406"/>
      <c r="D31" s="406"/>
      <c r="E31" s="406"/>
      <c r="F31" s="406"/>
    </row>
    <row r="32" spans="1:6" x14ac:dyDescent="0.2">
      <c r="A32" s="406"/>
      <c r="B32" s="406"/>
      <c r="C32" s="406"/>
      <c r="D32" s="406"/>
      <c r="E32" s="406"/>
      <c r="F32" s="406"/>
    </row>
    <row r="33" spans="1:10" x14ac:dyDescent="0.2">
      <c r="A33" s="445"/>
      <c r="B33" s="406"/>
      <c r="C33" s="406"/>
      <c r="D33" s="406"/>
      <c r="E33" s="406"/>
      <c r="F33" s="406"/>
    </row>
    <row r="34" spans="1:10" x14ac:dyDescent="0.2">
      <c r="A34" s="446"/>
      <c r="B34" s="406"/>
      <c r="C34" s="406"/>
      <c r="D34" s="406"/>
      <c r="E34" s="406"/>
      <c r="F34" s="406"/>
    </row>
    <row r="35" spans="1:10" x14ac:dyDescent="0.2">
      <c r="A35" s="406"/>
      <c r="B35" s="406"/>
      <c r="C35" s="406"/>
      <c r="D35" s="406"/>
      <c r="E35" s="406"/>
      <c r="F35" s="406"/>
    </row>
    <row r="36" spans="1:10" x14ac:dyDescent="0.2">
      <c r="A36" s="406"/>
      <c r="B36" s="406"/>
      <c r="C36" s="406"/>
      <c r="D36" s="406"/>
      <c r="E36" s="406"/>
      <c r="F36" s="406"/>
    </row>
    <row r="37" spans="1:10" x14ac:dyDescent="0.2">
      <c r="A37" s="406"/>
      <c r="B37" s="406"/>
      <c r="C37" s="406"/>
      <c r="D37" s="406"/>
      <c r="E37" s="406"/>
      <c r="F37" s="406"/>
    </row>
    <row r="38" spans="1:10" x14ac:dyDescent="0.2">
      <c r="A38" s="406"/>
      <c r="B38" s="406"/>
      <c r="C38" s="406"/>
      <c r="D38" s="406"/>
      <c r="E38" s="406"/>
      <c r="F38" s="406"/>
    </row>
    <row r="39" spans="1:10" x14ac:dyDescent="0.2">
      <c r="A39" s="406"/>
      <c r="B39" s="406"/>
      <c r="C39" s="406"/>
      <c r="D39" s="406"/>
      <c r="E39" s="406"/>
      <c r="F39" s="406"/>
    </row>
    <row r="40" spans="1:10" x14ac:dyDescent="0.2">
      <c r="A40" s="406"/>
      <c r="B40" s="406"/>
      <c r="C40" s="406"/>
      <c r="D40" s="406"/>
      <c r="E40" s="406"/>
      <c r="F40" s="406"/>
    </row>
    <row r="41" spans="1:10" x14ac:dyDescent="0.2">
      <c r="A41" s="406"/>
      <c r="B41" s="406"/>
      <c r="C41" s="406"/>
      <c r="D41" s="406"/>
      <c r="E41" s="406"/>
      <c r="F41" s="406"/>
    </row>
    <row r="42" spans="1:10" x14ac:dyDescent="0.2">
      <c r="A42" s="433"/>
      <c r="B42" s="433"/>
      <c r="C42" s="433"/>
      <c r="D42" s="433"/>
      <c r="E42" s="433"/>
      <c r="F42" s="433"/>
    </row>
    <row r="43" spans="1:10" x14ac:dyDescent="0.2">
      <c r="A43" s="406"/>
      <c r="B43" s="406"/>
      <c r="C43" s="406"/>
      <c r="D43" s="406"/>
      <c r="E43" s="406"/>
      <c r="F43" s="406"/>
    </row>
    <row r="44" spans="1:10" x14ac:dyDescent="0.2">
      <c r="A44" s="406"/>
      <c r="B44" s="406"/>
      <c r="C44" s="406"/>
      <c r="D44" s="406"/>
      <c r="E44" s="406"/>
      <c r="F44" s="406"/>
    </row>
    <row r="45" spans="1:10" ht="8.1" customHeight="1" x14ac:dyDescent="0.2">
      <c r="A45" s="406"/>
      <c r="B45" s="406"/>
      <c r="C45" s="406"/>
      <c r="D45" s="406"/>
      <c r="E45" s="406"/>
      <c r="F45" s="406"/>
    </row>
    <row r="46" spans="1:10" ht="13.5" customHeight="1" x14ac:dyDescent="0.2">
      <c r="A46" s="406"/>
      <c r="B46" s="406"/>
      <c r="C46" s="406"/>
      <c r="D46" s="406"/>
      <c r="E46" s="406"/>
      <c r="F46" s="406"/>
    </row>
    <row r="47" spans="1:10" x14ac:dyDescent="0.2">
      <c r="A47" s="406"/>
      <c r="B47" s="406"/>
      <c r="C47" s="406"/>
      <c r="D47" s="406"/>
      <c r="E47" s="406"/>
      <c r="F47" s="406"/>
    </row>
    <row r="48" spans="1:10" x14ac:dyDescent="0.2">
      <c r="A48" s="406"/>
      <c r="B48" s="406"/>
      <c r="C48" s="406"/>
      <c r="D48" s="406"/>
      <c r="E48" s="406"/>
      <c r="F48" s="406"/>
      <c r="J48" s="434"/>
    </row>
    <row r="49" spans="1:6" x14ac:dyDescent="0.2">
      <c r="A49" s="406"/>
      <c r="B49" s="406"/>
      <c r="C49" s="406"/>
      <c r="D49" s="406"/>
      <c r="E49" s="406"/>
      <c r="F49" s="406"/>
    </row>
    <row r="50" spans="1:6" x14ac:dyDescent="0.2">
      <c r="A50" s="406"/>
      <c r="B50" s="406"/>
      <c r="C50" s="406"/>
      <c r="D50" s="406"/>
      <c r="E50" s="406"/>
      <c r="F50" s="406"/>
    </row>
    <row r="51" spans="1:6" x14ac:dyDescent="0.2">
      <c r="A51" s="406"/>
      <c r="B51" s="406"/>
      <c r="C51" s="406"/>
      <c r="D51" s="406"/>
      <c r="E51" s="406"/>
      <c r="F51" s="406"/>
    </row>
    <row r="52" spans="1:6" ht="33" customHeight="1" x14ac:dyDescent="0.2">
      <c r="A52" s="406"/>
      <c r="B52" s="406"/>
      <c r="C52" s="406"/>
      <c r="D52" s="406"/>
      <c r="E52" s="406"/>
      <c r="F52" s="406"/>
    </row>
    <row r="53" spans="1:6" ht="16.5" customHeight="1" x14ac:dyDescent="0.2">
      <c r="A53" s="406"/>
      <c r="B53" s="406"/>
      <c r="C53" s="406"/>
      <c r="D53" s="406"/>
      <c r="E53" s="406"/>
      <c r="F53" s="406"/>
    </row>
    <row r="54" spans="1:6" x14ac:dyDescent="0.2">
      <c r="A54" s="406"/>
      <c r="B54" s="406"/>
      <c r="C54" s="406"/>
      <c r="D54" s="406"/>
      <c r="E54" s="406"/>
      <c r="F54" s="406"/>
    </row>
    <row r="55" spans="1:6" x14ac:dyDescent="0.2">
      <c r="A55" s="406"/>
      <c r="B55" s="406"/>
      <c r="C55" s="406"/>
      <c r="D55" s="406"/>
      <c r="E55" s="406"/>
      <c r="F55" s="406"/>
    </row>
    <row r="56" spans="1:6" x14ac:dyDescent="0.2">
      <c r="A56" s="406"/>
      <c r="B56" s="406"/>
      <c r="C56" s="406"/>
      <c r="D56" s="406"/>
      <c r="E56" s="406"/>
      <c r="F56" s="406"/>
    </row>
    <row r="57" spans="1:6" x14ac:dyDescent="0.2">
      <c r="A57" s="406"/>
      <c r="B57" s="406"/>
      <c r="C57" s="406"/>
      <c r="D57" s="406"/>
      <c r="E57" s="406"/>
      <c r="F57" s="406"/>
    </row>
    <row r="58" spans="1:6" x14ac:dyDescent="0.2">
      <c r="A58" s="406"/>
      <c r="B58" s="406"/>
      <c r="C58" s="406"/>
      <c r="D58" s="406"/>
      <c r="E58" s="406"/>
      <c r="F58" s="406"/>
    </row>
    <row r="59" spans="1:6" x14ac:dyDescent="0.2">
      <c r="A59" s="406"/>
      <c r="B59" s="406"/>
      <c r="C59" s="406"/>
      <c r="D59" s="406"/>
      <c r="E59" s="406"/>
      <c r="F59" s="406"/>
    </row>
    <row r="60" spans="1:6" x14ac:dyDescent="0.2">
      <c r="A60" s="406"/>
      <c r="B60" s="406"/>
      <c r="C60" s="406"/>
      <c r="D60" s="406"/>
      <c r="E60" s="406"/>
      <c r="F60" s="406"/>
    </row>
    <row r="61" spans="1:6" x14ac:dyDescent="0.2">
      <c r="A61" s="406"/>
      <c r="B61" s="406"/>
      <c r="C61" s="406"/>
      <c r="D61" s="406"/>
      <c r="E61" s="406"/>
      <c r="F61" s="406"/>
    </row>
    <row r="62" spans="1:6" x14ac:dyDescent="0.2">
      <c r="A62" s="406"/>
      <c r="B62" s="406"/>
      <c r="C62" s="406"/>
      <c r="D62" s="406"/>
      <c r="E62" s="406"/>
      <c r="F62" s="406"/>
    </row>
    <row r="63" spans="1:6" x14ac:dyDescent="0.2">
      <c r="A63" s="406"/>
      <c r="B63" s="406"/>
      <c r="C63" s="406"/>
      <c r="D63" s="406"/>
      <c r="E63" s="406"/>
      <c r="F63" s="406"/>
    </row>
    <row r="64" spans="1:6" x14ac:dyDescent="0.2">
      <c r="A64" s="406"/>
      <c r="B64" s="406"/>
      <c r="C64" s="406"/>
      <c r="D64" s="406"/>
      <c r="E64" s="406"/>
      <c r="F64" s="406"/>
    </row>
    <row r="65" spans="1:6" x14ac:dyDescent="0.2">
      <c r="A65" s="406"/>
      <c r="B65" s="406"/>
      <c r="C65" s="406"/>
      <c r="D65" s="406"/>
      <c r="E65" s="406"/>
      <c r="F65" s="406"/>
    </row>
    <row r="66" spans="1:6" x14ac:dyDescent="0.2">
      <c r="A66" s="406"/>
      <c r="B66" s="406"/>
      <c r="C66" s="406"/>
      <c r="D66" s="406"/>
      <c r="E66" s="406"/>
      <c r="F66" s="406"/>
    </row>
    <row r="67" spans="1:6" x14ac:dyDescent="0.2">
      <c r="A67" s="406"/>
      <c r="B67" s="406"/>
      <c r="C67" s="406"/>
      <c r="D67" s="406"/>
      <c r="E67" s="406"/>
      <c r="F67" s="406"/>
    </row>
    <row r="68" spans="1:6" x14ac:dyDescent="0.2">
      <c r="A68" s="406"/>
      <c r="B68" s="406"/>
      <c r="C68" s="406"/>
      <c r="D68" s="406"/>
      <c r="E68" s="406"/>
      <c r="F68" s="406"/>
    </row>
    <row r="69" spans="1:6" x14ac:dyDescent="0.2">
      <c r="A69" s="406"/>
      <c r="B69" s="406"/>
      <c r="C69" s="406"/>
      <c r="D69" s="406"/>
      <c r="E69" s="406"/>
      <c r="F69" s="406"/>
    </row>
    <row r="70" spans="1:6" x14ac:dyDescent="0.2">
      <c r="A70" s="406"/>
      <c r="B70" s="406"/>
      <c r="C70" s="406"/>
      <c r="D70" s="406"/>
      <c r="E70" s="406"/>
      <c r="F70" s="406"/>
    </row>
    <row r="71" spans="1:6" x14ac:dyDescent="0.2">
      <c r="A71" s="406"/>
      <c r="B71" s="406"/>
      <c r="C71" s="406"/>
      <c r="D71" s="406"/>
      <c r="E71" s="406"/>
      <c r="F71" s="406"/>
    </row>
    <row r="72" spans="1:6" x14ac:dyDescent="0.2">
      <c r="A72" s="406"/>
      <c r="B72" s="406"/>
      <c r="C72" s="406"/>
      <c r="D72" s="406"/>
      <c r="E72" s="406"/>
      <c r="F72" s="406"/>
    </row>
    <row r="73" spans="1:6" x14ac:dyDescent="0.2">
      <c r="A73" s="406"/>
      <c r="B73" s="406"/>
      <c r="C73" s="406"/>
      <c r="D73" s="406"/>
      <c r="E73" s="406"/>
      <c r="F73" s="406"/>
    </row>
    <row r="74" spans="1:6" x14ac:dyDescent="0.2">
      <c r="A74" s="406"/>
      <c r="B74" s="406"/>
      <c r="C74" s="406"/>
      <c r="D74" s="406"/>
      <c r="E74" s="406"/>
      <c r="F74" s="406"/>
    </row>
    <row r="75" spans="1:6" x14ac:dyDescent="0.2">
      <c r="A75" s="406"/>
      <c r="B75" s="406"/>
      <c r="C75" s="406"/>
      <c r="D75" s="406"/>
      <c r="E75" s="406"/>
      <c r="F75" s="406"/>
    </row>
    <row r="76" spans="1:6" x14ac:dyDescent="0.2">
      <c r="A76" s="406"/>
      <c r="B76" s="406"/>
      <c r="C76" s="406"/>
      <c r="D76" s="406"/>
      <c r="E76" s="406"/>
      <c r="F76" s="406"/>
    </row>
    <row r="77" spans="1:6" x14ac:dyDescent="0.2">
      <c r="A77" s="406"/>
      <c r="B77" s="406"/>
      <c r="C77" s="406"/>
      <c r="D77" s="406"/>
      <c r="E77" s="406"/>
      <c r="F77" s="406"/>
    </row>
    <row r="78" spans="1:6" x14ac:dyDescent="0.2">
      <c r="A78" s="406"/>
      <c r="B78" s="406"/>
      <c r="C78" s="406"/>
      <c r="D78" s="406"/>
      <c r="E78" s="406"/>
      <c r="F78" s="406"/>
    </row>
    <row r="79" spans="1:6" x14ac:dyDescent="0.2">
      <c r="A79" s="406"/>
      <c r="B79" s="406"/>
      <c r="C79" s="406"/>
      <c r="D79" s="406"/>
      <c r="E79" s="406"/>
      <c r="F79" s="406"/>
    </row>
    <row r="80" spans="1:6" x14ac:dyDescent="0.2">
      <c r="A80" s="406"/>
      <c r="B80" s="406"/>
      <c r="C80" s="406"/>
      <c r="D80" s="406"/>
      <c r="E80" s="406"/>
      <c r="F80" s="406"/>
    </row>
    <row r="81" spans="1:6" x14ac:dyDescent="0.2">
      <c r="A81" s="406"/>
      <c r="B81" s="406"/>
      <c r="C81" s="406"/>
      <c r="D81" s="406"/>
      <c r="E81" s="406"/>
      <c r="F81" s="406"/>
    </row>
    <row r="82" spans="1:6" x14ac:dyDescent="0.2">
      <c r="A82" s="406"/>
      <c r="B82" s="406"/>
      <c r="C82" s="406"/>
      <c r="D82" s="406"/>
      <c r="E82" s="406"/>
      <c r="F82" s="406"/>
    </row>
    <row r="83" spans="1:6" x14ac:dyDescent="0.2">
      <c r="A83" s="406"/>
      <c r="B83" s="406"/>
      <c r="C83" s="406"/>
      <c r="D83" s="406"/>
      <c r="E83" s="406"/>
      <c r="F83" s="406"/>
    </row>
    <row r="84" spans="1:6" x14ac:dyDescent="0.2">
      <c r="A84" s="406"/>
      <c r="B84" s="406"/>
      <c r="C84" s="406"/>
      <c r="D84" s="406"/>
      <c r="E84" s="406"/>
      <c r="F84" s="406"/>
    </row>
    <row r="85" spans="1:6" x14ac:dyDescent="0.2">
      <c r="A85" s="406"/>
      <c r="B85" s="406"/>
      <c r="C85" s="406"/>
      <c r="D85" s="406"/>
      <c r="E85" s="406"/>
      <c r="F85" s="406"/>
    </row>
    <row r="86" spans="1:6" x14ac:dyDescent="0.2">
      <c r="A86" s="406"/>
      <c r="B86" s="406"/>
      <c r="C86" s="406"/>
      <c r="D86" s="406"/>
      <c r="E86" s="406"/>
      <c r="F86" s="406"/>
    </row>
    <row r="87" spans="1:6" x14ac:dyDescent="0.2">
      <c r="A87" s="406"/>
      <c r="B87" s="406"/>
      <c r="C87" s="406"/>
      <c r="D87" s="406"/>
      <c r="E87" s="406"/>
      <c r="F87" s="406"/>
    </row>
    <row r="88" spans="1:6" x14ac:dyDescent="0.2">
      <c r="A88" s="406"/>
      <c r="B88" s="406"/>
      <c r="C88" s="406"/>
      <c r="D88" s="406"/>
      <c r="E88" s="406"/>
      <c r="F88" s="406"/>
    </row>
    <row r="89" spans="1:6" x14ac:dyDescent="0.2">
      <c r="A89" s="406"/>
      <c r="B89" s="406"/>
      <c r="C89" s="406"/>
      <c r="D89" s="406"/>
      <c r="E89" s="406"/>
      <c r="F89" s="406"/>
    </row>
    <row r="90" spans="1:6" x14ac:dyDescent="0.2">
      <c r="A90" s="406"/>
      <c r="B90" s="406"/>
      <c r="C90" s="406"/>
      <c r="D90" s="406"/>
      <c r="E90" s="406"/>
      <c r="F90" s="406"/>
    </row>
    <row r="91" spans="1:6" x14ac:dyDescent="0.2">
      <c r="A91" s="406"/>
      <c r="B91" s="406"/>
      <c r="C91" s="406"/>
      <c r="D91" s="406"/>
      <c r="E91" s="406"/>
      <c r="F91" s="406"/>
    </row>
    <row r="92" spans="1:6" x14ac:dyDescent="0.2">
      <c r="A92" s="406"/>
      <c r="B92" s="406"/>
      <c r="C92" s="406"/>
      <c r="D92" s="406"/>
      <c r="E92" s="406"/>
      <c r="F92" s="406"/>
    </row>
    <row r="93" spans="1:6" x14ac:dyDescent="0.2">
      <c r="A93" s="406"/>
      <c r="B93" s="406"/>
      <c r="C93" s="406"/>
      <c r="D93" s="406"/>
      <c r="E93" s="406"/>
      <c r="F93" s="406"/>
    </row>
    <row r="94" spans="1:6" x14ac:dyDescent="0.2">
      <c r="A94" s="406"/>
      <c r="B94" s="406"/>
      <c r="C94" s="406"/>
      <c r="D94" s="406"/>
      <c r="E94" s="406"/>
      <c r="F94" s="406"/>
    </row>
    <row r="95" spans="1:6" x14ac:dyDescent="0.2">
      <c r="A95" s="406"/>
      <c r="B95" s="406"/>
      <c r="C95" s="406"/>
      <c r="D95" s="406"/>
      <c r="E95" s="406"/>
      <c r="F95" s="406"/>
    </row>
    <row r="96" spans="1:6" x14ac:dyDescent="0.2">
      <c r="A96" s="406"/>
      <c r="B96" s="406"/>
      <c r="C96" s="406"/>
      <c r="D96" s="406"/>
      <c r="E96" s="406"/>
      <c r="F96" s="406"/>
    </row>
    <row r="97" spans="1:6" x14ac:dyDescent="0.2">
      <c r="A97" s="406"/>
      <c r="B97" s="406"/>
      <c r="C97" s="406"/>
      <c r="D97" s="406"/>
      <c r="E97" s="406"/>
      <c r="F97" s="406"/>
    </row>
    <row r="98" spans="1:6" x14ac:dyDescent="0.2">
      <c r="A98" s="406"/>
      <c r="B98" s="406"/>
      <c r="C98" s="406"/>
      <c r="D98" s="406"/>
      <c r="E98" s="406"/>
      <c r="F98" s="406"/>
    </row>
    <row r="99" spans="1:6" x14ac:dyDescent="0.2">
      <c r="A99" s="406"/>
      <c r="B99" s="406"/>
      <c r="C99" s="406"/>
      <c r="D99" s="406"/>
      <c r="E99" s="406"/>
      <c r="F99" s="406"/>
    </row>
    <row r="100" spans="1:6" x14ac:dyDescent="0.2">
      <c r="A100" s="406"/>
      <c r="B100" s="406"/>
      <c r="C100" s="406"/>
      <c r="D100" s="406"/>
      <c r="E100" s="406"/>
      <c r="F100" s="406"/>
    </row>
    <row r="101" spans="1:6" x14ac:dyDescent="0.2">
      <c r="A101" s="406"/>
      <c r="B101" s="406"/>
      <c r="C101" s="406"/>
      <c r="D101" s="406"/>
      <c r="E101" s="406"/>
      <c r="F101" s="406"/>
    </row>
    <row r="102" spans="1:6" x14ac:dyDescent="0.2">
      <c r="A102" s="406"/>
      <c r="B102" s="406"/>
      <c r="C102" s="406"/>
      <c r="D102" s="406"/>
      <c r="E102" s="406"/>
      <c r="F102" s="406"/>
    </row>
    <row r="103" spans="1:6" x14ac:dyDescent="0.2">
      <c r="A103" s="406"/>
      <c r="B103" s="406"/>
      <c r="C103" s="406"/>
      <c r="D103" s="406"/>
      <c r="E103" s="406"/>
      <c r="F103" s="406"/>
    </row>
    <row r="104" spans="1:6" x14ac:dyDescent="0.2">
      <c r="A104" s="406"/>
      <c r="B104" s="406"/>
      <c r="C104" s="406"/>
      <c r="D104" s="406"/>
      <c r="E104" s="406"/>
      <c r="F104" s="406"/>
    </row>
    <row r="105" spans="1:6" x14ac:dyDescent="0.2">
      <c r="A105" s="406"/>
      <c r="B105" s="406"/>
      <c r="C105" s="406"/>
      <c r="D105" s="406"/>
      <c r="E105" s="406"/>
      <c r="F105" s="406"/>
    </row>
    <row r="106" spans="1:6" x14ac:dyDescent="0.2">
      <c r="A106" s="406"/>
      <c r="B106" s="406"/>
      <c r="C106" s="406"/>
      <c r="D106" s="406"/>
      <c r="E106" s="406"/>
      <c r="F106" s="406"/>
    </row>
    <row r="107" spans="1:6" x14ac:dyDescent="0.2">
      <c r="A107" s="406"/>
      <c r="B107" s="406"/>
      <c r="C107" s="406"/>
      <c r="D107" s="406"/>
      <c r="E107" s="406"/>
      <c r="F107" s="406"/>
    </row>
    <row r="108" spans="1:6" x14ac:dyDescent="0.2">
      <c r="A108" s="406"/>
      <c r="B108" s="406"/>
      <c r="C108" s="406"/>
      <c r="D108" s="406"/>
      <c r="E108" s="406"/>
      <c r="F108" s="406"/>
    </row>
    <row r="109" spans="1:6" x14ac:dyDescent="0.2">
      <c r="A109" s="406"/>
      <c r="B109" s="406"/>
      <c r="C109" s="406"/>
      <c r="D109" s="406"/>
      <c r="E109" s="406"/>
      <c r="F109" s="406"/>
    </row>
    <row r="110" spans="1:6" x14ac:dyDescent="0.2">
      <c r="A110" s="406"/>
      <c r="B110" s="406"/>
      <c r="C110" s="406"/>
      <c r="D110" s="406"/>
      <c r="E110" s="406"/>
      <c r="F110" s="406"/>
    </row>
    <row r="111" spans="1:6" x14ac:dyDescent="0.2">
      <c r="A111" s="406"/>
      <c r="B111" s="406"/>
      <c r="C111" s="406"/>
      <c r="D111" s="406"/>
      <c r="E111" s="406"/>
      <c r="F111" s="406"/>
    </row>
    <row r="112" spans="1:6" x14ac:dyDescent="0.2">
      <c r="A112" s="406"/>
      <c r="B112" s="406"/>
      <c r="C112" s="406"/>
      <c r="D112" s="406"/>
      <c r="E112" s="406"/>
      <c r="F112" s="406"/>
    </row>
    <row r="113" spans="1:6" x14ac:dyDescent="0.2">
      <c r="A113" s="406"/>
      <c r="B113" s="406"/>
      <c r="C113" s="406"/>
      <c r="D113" s="406"/>
      <c r="E113" s="406"/>
      <c r="F113" s="406"/>
    </row>
    <row r="114" spans="1:6" x14ac:dyDescent="0.2">
      <c r="A114" s="406"/>
      <c r="B114" s="406"/>
      <c r="C114" s="406"/>
      <c r="D114" s="406"/>
      <c r="E114" s="406"/>
      <c r="F114" s="406"/>
    </row>
    <row r="115" spans="1:6" x14ac:dyDescent="0.2">
      <c r="A115" s="406"/>
      <c r="B115" s="406"/>
      <c r="C115" s="406"/>
      <c r="D115" s="406"/>
      <c r="E115" s="406"/>
      <c r="F115" s="406"/>
    </row>
    <row r="116" spans="1:6" x14ac:dyDescent="0.2">
      <c r="A116" s="406"/>
      <c r="B116" s="406"/>
      <c r="C116" s="406"/>
      <c r="D116" s="406"/>
      <c r="E116" s="406"/>
      <c r="F116" s="406"/>
    </row>
    <row r="117" spans="1:6" x14ac:dyDescent="0.2">
      <c r="A117" s="406"/>
      <c r="B117" s="406"/>
      <c r="C117" s="406"/>
      <c r="D117" s="406"/>
      <c r="E117" s="406"/>
      <c r="F117" s="406"/>
    </row>
    <row r="118" spans="1:6" x14ac:dyDescent="0.2">
      <c r="A118" s="406"/>
      <c r="B118" s="406"/>
      <c r="C118" s="406"/>
      <c r="D118" s="406"/>
      <c r="E118" s="406"/>
      <c r="F118" s="406"/>
    </row>
    <row r="119" spans="1:6" x14ac:dyDescent="0.2">
      <c r="A119" s="406"/>
      <c r="B119" s="406"/>
      <c r="C119" s="406"/>
      <c r="D119" s="406"/>
      <c r="E119" s="406"/>
      <c r="F119" s="406"/>
    </row>
    <row r="120" spans="1:6" x14ac:dyDescent="0.2">
      <c r="A120" s="406"/>
      <c r="B120" s="406"/>
      <c r="C120" s="406"/>
      <c r="D120" s="406"/>
      <c r="E120" s="406"/>
      <c r="F120" s="406"/>
    </row>
    <row r="121" spans="1:6" x14ac:dyDescent="0.2">
      <c r="A121" s="406"/>
      <c r="B121" s="406"/>
      <c r="C121" s="406"/>
      <c r="D121" s="406"/>
      <c r="E121" s="406"/>
      <c r="F121" s="406"/>
    </row>
    <row r="122" spans="1:6" x14ac:dyDescent="0.2">
      <c r="A122" s="406"/>
      <c r="B122" s="406"/>
      <c r="C122" s="406"/>
      <c r="D122" s="406"/>
      <c r="E122" s="406"/>
      <c r="F122" s="406"/>
    </row>
    <row r="123" spans="1:6" x14ac:dyDescent="0.2">
      <c r="A123" s="406"/>
      <c r="B123" s="406"/>
      <c r="C123" s="406"/>
      <c r="D123" s="406"/>
      <c r="E123" s="406"/>
      <c r="F123" s="406"/>
    </row>
    <row r="124" spans="1:6" x14ac:dyDescent="0.2">
      <c r="A124" s="406"/>
      <c r="B124" s="406"/>
      <c r="C124" s="406"/>
      <c r="D124" s="406"/>
      <c r="E124" s="406"/>
      <c r="F124" s="406"/>
    </row>
    <row r="125" spans="1:6" x14ac:dyDescent="0.2">
      <c r="A125" s="406"/>
      <c r="B125" s="406"/>
      <c r="C125" s="406"/>
      <c r="D125" s="406"/>
      <c r="E125" s="406"/>
      <c r="F125" s="406"/>
    </row>
    <row r="126" spans="1:6" x14ac:dyDescent="0.2">
      <c r="A126" s="406"/>
      <c r="B126" s="406"/>
      <c r="C126" s="406"/>
      <c r="D126" s="406"/>
      <c r="E126" s="406"/>
      <c r="F126" s="406"/>
    </row>
    <row r="127" spans="1:6" x14ac:dyDescent="0.2">
      <c r="A127" s="406"/>
      <c r="B127" s="406"/>
      <c r="C127" s="406"/>
      <c r="D127" s="406"/>
      <c r="E127" s="406"/>
      <c r="F127" s="406"/>
    </row>
    <row r="128" spans="1:6" x14ac:dyDescent="0.2">
      <c r="A128" s="406"/>
      <c r="B128" s="406"/>
      <c r="C128" s="406"/>
      <c r="D128" s="406"/>
      <c r="E128" s="406"/>
      <c r="F128" s="406"/>
    </row>
    <row r="129" spans="1:6" x14ac:dyDescent="0.2">
      <c r="A129" s="406"/>
      <c r="B129" s="406"/>
      <c r="C129" s="406"/>
      <c r="D129" s="406"/>
      <c r="E129" s="406"/>
      <c r="F129" s="406"/>
    </row>
    <row r="130" spans="1:6" x14ac:dyDescent="0.2">
      <c r="A130" s="406"/>
      <c r="B130" s="406"/>
      <c r="C130" s="406"/>
      <c r="D130" s="406"/>
      <c r="E130" s="406"/>
      <c r="F130" s="406"/>
    </row>
    <row r="131" spans="1:6" x14ac:dyDescent="0.2">
      <c r="A131" s="406"/>
      <c r="B131" s="406"/>
      <c r="C131" s="406"/>
      <c r="D131" s="406"/>
      <c r="E131" s="406"/>
      <c r="F131" s="406"/>
    </row>
    <row r="132" spans="1:6" x14ac:dyDescent="0.2">
      <c r="A132" s="406"/>
      <c r="B132" s="406"/>
      <c r="C132" s="406"/>
      <c r="D132" s="406"/>
      <c r="E132" s="406"/>
      <c r="F132" s="406"/>
    </row>
    <row r="133" spans="1:6" x14ac:dyDescent="0.2">
      <c r="A133" s="406"/>
      <c r="B133" s="406"/>
      <c r="C133" s="406"/>
      <c r="D133" s="406"/>
      <c r="E133" s="406"/>
      <c r="F133" s="406"/>
    </row>
    <row r="134" spans="1:6" x14ac:dyDescent="0.2">
      <c r="A134" s="406"/>
      <c r="B134" s="406"/>
      <c r="C134" s="406"/>
      <c r="D134" s="406"/>
      <c r="E134" s="406"/>
      <c r="F134" s="406"/>
    </row>
    <row r="135" spans="1:6" x14ac:dyDescent="0.2">
      <c r="A135" s="406"/>
      <c r="B135" s="406"/>
      <c r="C135" s="406"/>
      <c r="D135" s="406"/>
      <c r="E135" s="406"/>
      <c r="F135" s="406"/>
    </row>
    <row r="136" spans="1:6" x14ac:dyDescent="0.2">
      <c r="A136" s="406"/>
      <c r="B136" s="406"/>
      <c r="C136" s="406"/>
      <c r="D136" s="406"/>
      <c r="E136" s="406"/>
      <c r="F136" s="406"/>
    </row>
    <row r="137" spans="1:6" x14ac:dyDescent="0.2">
      <c r="A137" s="406"/>
      <c r="B137" s="406"/>
      <c r="C137" s="406"/>
      <c r="D137" s="406"/>
      <c r="E137" s="406"/>
      <c r="F137" s="406"/>
    </row>
    <row r="138" spans="1:6" x14ac:dyDescent="0.2">
      <c r="A138" s="406"/>
      <c r="B138" s="406"/>
      <c r="C138" s="406"/>
      <c r="D138" s="406"/>
      <c r="E138" s="406"/>
      <c r="F138" s="406"/>
    </row>
    <row r="139" spans="1:6" x14ac:dyDescent="0.2">
      <c r="A139" s="406"/>
      <c r="B139" s="406"/>
      <c r="C139" s="406"/>
      <c r="D139" s="406"/>
      <c r="E139" s="406"/>
      <c r="F139" s="406"/>
    </row>
    <row r="140" spans="1:6" x14ac:dyDescent="0.2">
      <c r="A140" s="406"/>
      <c r="B140" s="406"/>
      <c r="C140" s="406"/>
      <c r="D140" s="406"/>
      <c r="E140" s="406"/>
      <c r="F140" s="406"/>
    </row>
    <row r="141" spans="1:6" x14ac:dyDescent="0.2">
      <c r="A141" s="406"/>
      <c r="B141" s="406"/>
      <c r="C141" s="406"/>
      <c r="D141" s="406"/>
      <c r="E141" s="406"/>
      <c r="F141" s="406"/>
    </row>
    <row r="142" spans="1:6" x14ac:dyDescent="0.2">
      <c r="A142" s="406"/>
      <c r="B142" s="406"/>
      <c r="C142" s="406"/>
      <c r="D142" s="406"/>
      <c r="E142" s="406"/>
      <c r="F142" s="406"/>
    </row>
    <row r="143" spans="1:6" x14ac:dyDescent="0.2">
      <c r="A143" s="406"/>
      <c r="B143" s="406"/>
      <c r="C143" s="406"/>
      <c r="D143" s="406"/>
      <c r="E143" s="406"/>
      <c r="F143" s="406"/>
    </row>
    <row r="144" spans="1:6" x14ac:dyDescent="0.2">
      <c r="A144" s="406"/>
      <c r="B144" s="406"/>
      <c r="C144" s="406"/>
      <c r="D144" s="406"/>
      <c r="E144" s="406"/>
      <c r="F144" s="406"/>
    </row>
    <row r="145" spans="1:6" x14ac:dyDescent="0.2">
      <c r="A145" s="406"/>
      <c r="B145" s="406"/>
      <c r="C145" s="406"/>
      <c r="D145" s="406"/>
      <c r="E145" s="406"/>
      <c r="F145" s="406"/>
    </row>
    <row r="146" spans="1:6" x14ac:dyDescent="0.2">
      <c r="A146" s="406"/>
      <c r="B146" s="406"/>
      <c r="C146" s="406"/>
      <c r="D146" s="406"/>
      <c r="E146" s="406"/>
      <c r="F146" s="406"/>
    </row>
    <row r="147" spans="1:6" x14ac:dyDescent="0.2">
      <c r="A147" s="406"/>
      <c r="B147" s="406"/>
      <c r="C147" s="406"/>
      <c r="D147" s="406"/>
      <c r="E147" s="406"/>
      <c r="F147" s="406"/>
    </row>
    <row r="148" spans="1:6" x14ac:dyDescent="0.2">
      <c r="A148" s="406"/>
      <c r="B148" s="406"/>
      <c r="C148" s="406"/>
      <c r="D148" s="406"/>
      <c r="E148" s="406"/>
      <c r="F148" s="406"/>
    </row>
    <row r="149" spans="1:6" x14ac:dyDescent="0.2">
      <c r="A149" s="406"/>
      <c r="B149" s="406"/>
      <c r="C149" s="406"/>
      <c r="D149" s="406"/>
      <c r="E149" s="406"/>
      <c r="F149" s="406"/>
    </row>
    <row r="150" spans="1:6" x14ac:dyDescent="0.2">
      <c r="A150" s="406"/>
      <c r="B150" s="406"/>
      <c r="C150" s="406"/>
      <c r="D150" s="406"/>
      <c r="E150" s="406"/>
      <c r="F150" s="406"/>
    </row>
    <row r="151" spans="1:6" x14ac:dyDescent="0.2">
      <c r="A151" s="406"/>
      <c r="B151" s="406"/>
      <c r="C151" s="406"/>
      <c r="D151" s="406"/>
      <c r="E151" s="406"/>
      <c r="F151" s="406"/>
    </row>
    <row r="152" spans="1:6" x14ac:dyDescent="0.2">
      <c r="A152" s="406"/>
      <c r="B152" s="406"/>
      <c r="C152" s="406"/>
      <c r="D152" s="406"/>
      <c r="E152" s="406"/>
      <c r="F152" s="406"/>
    </row>
    <row r="153" spans="1:6" x14ac:dyDescent="0.2">
      <c r="A153" s="406"/>
      <c r="B153" s="406"/>
      <c r="C153" s="406"/>
      <c r="D153" s="406"/>
      <c r="E153" s="406"/>
      <c r="F153" s="406"/>
    </row>
    <row r="154" spans="1:6" x14ac:dyDescent="0.2">
      <c r="A154" s="406"/>
      <c r="B154" s="406"/>
      <c r="C154" s="406"/>
      <c r="D154" s="406"/>
      <c r="E154" s="406"/>
      <c r="F154" s="406"/>
    </row>
    <row r="155" spans="1:6" x14ac:dyDescent="0.2">
      <c r="A155" s="406"/>
      <c r="B155" s="406"/>
      <c r="C155" s="406"/>
      <c r="D155" s="406"/>
      <c r="E155" s="406"/>
      <c r="F155" s="406"/>
    </row>
    <row r="156" spans="1:6" x14ac:dyDescent="0.2">
      <c r="A156" s="406"/>
      <c r="B156" s="406"/>
      <c r="C156" s="406"/>
      <c r="D156" s="406"/>
      <c r="E156" s="406"/>
      <c r="F156" s="406"/>
    </row>
    <row r="157" spans="1:6" x14ac:dyDescent="0.2">
      <c r="A157" s="406"/>
      <c r="B157" s="406"/>
      <c r="C157" s="406"/>
      <c r="D157" s="406"/>
      <c r="E157" s="406"/>
      <c r="F157" s="406"/>
    </row>
    <row r="158" spans="1:6" x14ac:dyDescent="0.2">
      <c r="A158" s="406"/>
      <c r="B158" s="406"/>
      <c r="C158" s="406"/>
      <c r="D158" s="406"/>
      <c r="E158" s="406"/>
      <c r="F158" s="406"/>
    </row>
    <row r="159" spans="1:6" x14ac:dyDescent="0.2">
      <c r="A159" s="406"/>
      <c r="B159" s="406"/>
      <c r="C159" s="406"/>
      <c r="D159" s="406"/>
      <c r="E159" s="406"/>
      <c r="F159" s="406"/>
    </row>
    <row r="160" spans="1:6" x14ac:dyDescent="0.2">
      <c r="A160" s="406"/>
      <c r="B160" s="406"/>
      <c r="C160" s="406"/>
      <c r="D160" s="406"/>
      <c r="E160" s="406"/>
      <c r="F160" s="406"/>
    </row>
    <row r="161" spans="1:6" x14ac:dyDescent="0.2">
      <c r="A161" s="406"/>
      <c r="B161" s="406"/>
      <c r="C161" s="406"/>
      <c r="D161" s="406"/>
      <c r="E161" s="406"/>
      <c r="F161" s="406"/>
    </row>
    <row r="162" spans="1:6" x14ac:dyDescent="0.2">
      <c r="A162" s="406"/>
      <c r="B162" s="406"/>
      <c r="C162" s="406"/>
      <c r="D162" s="406"/>
      <c r="E162" s="406"/>
      <c r="F162" s="406"/>
    </row>
    <row r="163" spans="1:6" x14ac:dyDescent="0.2">
      <c r="A163" s="406"/>
      <c r="B163" s="406"/>
      <c r="C163" s="406"/>
      <c r="D163" s="406"/>
      <c r="E163" s="406"/>
      <c r="F163" s="406"/>
    </row>
    <row r="164" spans="1:6" x14ac:dyDescent="0.2">
      <c r="A164" s="406"/>
      <c r="B164" s="406"/>
      <c r="C164" s="406"/>
      <c r="D164" s="406"/>
      <c r="E164" s="406"/>
      <c r="F164" s="406"/>
    </row>
    <row r="165" spans="1:6" x14ac:dyDescent="0.2">
      <c r="A165" s="406"/>
      <c r="B165" s="406"/>
      <c r="C165" s="406"/>
      <c r="D165" s="406"/>
      <c r="E165" s="406"/>
      <c r="F165" s="406"/>
    </row>
    <row r="166" spans="1:6" x14ac:dyDescent="0.2">
      <c r="A166" s="406"/>
      <c r="B166" s="406"/>
      <c r="C166" s="406"/>
      <c r="D166" s="406"/>
      <c r="E166" s="406"/>
      <c r="F166" s="406"/>
    </row>
    <row r="167" spans="1:6" x14ac:dyDescent="0.2">
      <c r="A167" s="406"/>
      <c r="B167" s="406"/>
      <c r="C167" s="406"/>
      <c r="D167" s="406"/>
      <c r="E167" s="406"/>
      <c r="F167" s="406"/>
    </row>
    <row r="168" spans="1:6" x14ac:dyDescent="0.2">
      <c r="A168" s="406"/>
      <c r="B168" s="406"/>
      <c r="C168" s="406"/>
      <c r="D168" s="406"/>
      <c r="E168" s="406"/>
      <c r="F168" s="406"/>
    </row>
    <row r="169" spans="1:6" x14ac:dyDescent="0.2">
      <c r="A169" s="406"/>
      <c r="B169" s="406"/>
      <c r="C169" s="406"/>
      <c r="D169" s="406"/>
      <c r="E169" s="406"/>
      <c r="F169" s="406"/>
    </row>
    <row r="170" spans="1:6" x14ac:dyDescent="0.2">
      <c r="A170" s="406"/>
      <c r="B170" s="406"/>
      <c r="C170" s="406"/>
      <c r="D170" s="406"/>
      <c r="E170" s="406"/>
      <c r="F170" s="406"/>
    </row>
    <row r="171" spans="1:6" x14ac:dyDescent="0.2">
      <c r="A171" s="406"/>
      <c r="B171" s="406"/>
      <c r="C171" s="406"/>
      <c r="D171" s="406"/>
      <c r="E171" s="406"/>
      <c r="F171" s="406"/>
    </row>
    <row r="172" spans="1:6" x14ac:dyDescent="0.2">
      <c r="A172" s="406"/>
      <c r="B172" s="406"/>
      <c r="C172" s="406"/>
      <c r="D172" s="406"/>
      <c r="E172" s="406"/>
      <c r="F172" s="406"/>
    </row>
    <row r="173" spans="1:6" x14ac:dyDescent="0.2">
      <c r="A173" s="406"/>
      <c r="B173" s="406"/>
      <c r="C173" s="406"/>
      <c r="D173" s="406"/>
      <c r="E173" s="406"/>
      <c r="F173" s="406"/>
    </row>
    <row r="174" spans="1:6" x14ac:dyDescent="0.2">
      <c r="A174" s="406"/>
      <c r="B174" s="406"/>
      <c r="C174" s="406"/>
      <c r="D174" s="406"/>
      <c r="E174" s="406"/>
      <c r="F174" s="406"/>
    </row>
    <row r="175" spans="1:6" x14ac:dyDescent="0.2">
      <c r="A175" s="406"/>
      <c r="B175" s="406"/>
      <c r="C175" s="406"/>
      <c r="D175" s="406"/>
      <c r="E175" s="406"/>
      <c r="F175" s="406"/>
    </row>
    <row r="176" spans="1:6" x14ac:dyDescent="0.2">
      <c r="A176" s="406"/>
      <c r="B176" s="406"/>
      <c r="C176" s="406"/>
      <c r="D176" s="406"/>
      <c r="E176" s="406"/>
      <c r="F176" s="406"/>
    </row>
    <row r="177" spans="1:6" x14ac:dyDescent="0.2">
      <c r="A177" s="406"/>
      <c r="B177" s="406"/>
      <c r="C177" s="406"/>
      <c r="D177" s="406"/>
      <c r="E177" s="406"/>
      <c r="F177" s="406"/>
    </row>
    <row r="178" spans="1:6" x14ac:dyDescent="0.2">
      <c r="A178" s="406"/>
      <c r="B178" s="406"/>
      <c r="C178" s="406"/>
      <c r="D178" s="406"/>
      <c r="E178" s="406"/>
      <c r="F178" s="406"/>
    </row>
    <row r="179" spans="1:6" x14ac:dyDescent="0.2">
      <c r="A179" s="406"/>
      <c r="B179" s="406"/>
      <c r="C179" s="406"/>
      <c r="D179" s="406"/>
      <c r="E179" s="406"/>
      <c r="F179" s="406"/>
    </row>
    <row r="180" spans="1:6" x14ac:dyDescent="0.2">
      <c r="A180" s="406"/>
      <c r="B180" s="406"/>
      <c r="C180" s="406"/>
      <c r="D180" s="406"/>
      <c r="E180" s="406"/>
      <c r="F180" s="406"/>
    </row>
    <row r="181" spans="1:6" x14ac:dyDescent="0.2">
      <c r="A181" s="406"/>
      <c r="B181" s="406"/>
      <c r="C181" s="406"/>
      <c r="D181" s="406"/>
      <c r="E181" s="406"/>
      <c r="F181" s="406"/>
    </row>
    <row r="182" spans="1:6" x14ac:dyDescent="0.2">
      <c r="A182" s="406"/>
      <c r="B182" s="406"/>
      <c r="C182" s="406"/>
      <c r="D182" s="406"/>
      <c r="E182" s="406"/>
      <c r="F182" s="406"/>
    </row>
    <row r="183" spans="1:6" x14ac:dyDescent="0.2">
      <c r="A183" s="406"/>
      <c r="B183" s="406"/>
      <c r="C183" s="406"/>
      <c r="D183" s="406"/>
      <c r="E183" s="406"/>
      <c r="F183" s="406"/>
    </row>
    <row r="184" spans="1:6" x14ac:dyDescent="0.2">
      <c r="A184" s="406"/>
      <c r="B184" s="406"/>
      <c r="C184" s="406"/>
      <c r="D184" s="406"/>
      <c r="E184" s="406"/>
      <c r="F184" s="406"/>
    </row>
    <row r="185" spans="1:6" x14ac:dyDescent="0.2">
      <c r="A185" s="406"/>
      <c r="B185" s="406"/>
      <c r="C185" s="406"/>
      <c r="D185" s="406"/>
      <c r="E185" s="406"/>
      <c r="F185" s="406"/>
    </row>
    <row r="186" spans="1:6" x14ac:dyDescent="0.2">
      <c r="A186" s="406"/>
      <c r="B186" s="406"/>
      <c r="C186" s="406"/>
      <c r="D186" s="406"/>
      <c r="E186" s="406"/>
      <c r="F186" s="406"/>
    </row>
    <row r="187" spans="1:6" x14ac:dyDescent="0.2">
      <c r="A187" s="406"/>
      <c r="B187" s="406"/>
      <c r="C187" s="406"/>
      <c r="D187" s="406"/>
      <c r="E187" s="406"/>
      <c r="F187" s="406"/>
    </row>
    <row r="188" spans="1:6" x14ac:dyDescent="0.2">
      <c r="A188" s="406"/>
      <c r="B188" s="406"/>
      <c r="C188" s="406"/>
      <c r="D188" s="406"/>
      <c r="E188" s="406"/>
      <c r="F188" s="406"/>
    </row>
    <row r="189" spans="1:6" x14ac:dyDescent="0.2">
      <c r="A189" s="406"/>
      <c r="B189" s="406"/>
      <c r="C189" s="406"/>
      <c r="D189" s="406"/>
      <c r="E189" s="406"/>
      <c r="F189" s="406"/>
    </row>
    <row r="190" spans="1:6" x14ac:dyDescent="0.2">
      <c r="A190" s="406"/>
      <c r="B190" s="406"/>
      <c r="C190" s="406"/>
      <c r="D190" s="406"/>
      <c r="E190" s="406"/>
      <c r="F190" s="406"/>
    </row>
    <row r="191" spans="1:6" x14ac:dyDescent="0.2">
      <c r="A191" s="406"/>
      <c r="B191" s="406"/>
      <c r="C191" s="406"/>
      <c r="D191" s="406"/>
      <c r="E191" s="406"/>
      <c r="F191" s="406"/>
    </row>
    <row r="192" spans="1:6" x14ac:dyDescent="0.2">
      <c r="A192" s="406"/>
      <c r="B192" s="406"/>
      <c r="C192" s="406"/>
      <c r="D192" s="406"/>
      <c r="E192" s="406"/>
      <c r="F192" s="406"/>
    </row>
    <row r="193" spans="1:6" x14ac:dyDescent="0.2">
      <c r="A193" s="406"/>
      <c r="B193" s="406"/>
      <c r="C193" s="406"/>
      <c r="D193" s="406"/>
      <c r="E193" s="406"/>
      <c r="F193" s="406"/>
    </row>
    <row r="194" spans="1:6" x14ac:dyDescent="0.2">
      <c r="A194" s="406"/>
      <c r="B194" s="406"/>
      <c r="C194" s="406"/>
      <c r="D194" s="406"/>
      <c r="E194" s="406"/>
      <c r="F194" s="406"/>
    </row>
    <row r="195" spans="1:6" x14ac:dyDescent="0.2">
      <c r="A195" s="406"/>
      <c r="B195" s="406"/>
      <c r="C195" s="406"/>
      <c r="D195" s="406"/>
      <c r="E195" s="406"/>
      <c r="F195" s="406"/>
    </row>
    <row r="196" spans="1:6" x14ac:dyDescent="0.2">
      <c r="A196" s="406"/>
      <c r="B196" s="406"/>
      <c r="C196" s="406"/>
      <c r="D196" s="406"/>
      <c r="E196" s="406"/>
      <c r="F196" s="406"/>
    </row>
    <row r="197" spans="1:6" x14ac:dyDescent="0.2">
      <c r="A197" s="406"/>
      <c r="B197" s="406"/>
      <c r="C197" s="406"/>
      <c r="D197" s="406"/>
      <c r="E197" s="406"/>
      <c r="F197" s="406"/>
    </row>
    <row r="198" spans="1:6" x14ac:dyDescent="0.2">
      <c r="A198" s="406"/>
      <c r="B198" s="406"/>
      <c r="C198" s="406"/>
      <c r="D198" s="406"/>
      <c r="E198" s="406"/>
      <c r="F198" s="406"/>
    </row>
    <row r="199" spans="1:6" x14ac:dyDescent="0.2">
      <c r="A199" s="406"/>
      <c r="B199" s="406"/>
      <c r="C199" s="406"/>
      <c r="D199" s="406"/>
      <c r="E199" s="406"/>
      <c r="F199" s="406"/>
    </row>
    <row r="200" spans="1:6" x14ac:dyDescent="0.2">
      <c r="A200" s="406"/>
      <c r="B200" s="406"/>
      <c r="C200" s="406"/>
      <c r="D200" s="406"/>
      <c r="E200" s="406"/>
      <c r="F200" s="406"/>
    </row>
    <row r="201" spans="1:6" x14ac:dyDescent="0.2">
      <c r="A201" s="406"/>
      <c r="B201" s="406"/>
      <c r="C201" s="406"/>
      <c r="D201" s="406"/>
      <c r="E201" s="406"/>
      <c r="F201" s="406"/>
    </row>
    <row r="202" spans="1:6" x14ac:dyDescent="0.2">
      <c r="A202" s="406"/>
      <c r="B202" s="406"/>
      <c r="C202" s="406"/>
      <c r="D202" s="406"/>
      <c r="E202" s="406"/>
      <c r="F202" s="406"/>
    </row>
    <row r="203" spans="1:6" x14ac:dyDescent="0.2">
      <c r="A203" s="406"/>
      <c r="B203" s="406"/>
      <c r="C203" s="406"/>
      <c r="D203" s="406"/>
      <c r="E203" s="406"/>
      <c r="F203" s="406"/>
    </row>
    <row r="204" spans="1:6" x14ac:dyDescent="0.2">
      <c r="A204" s="406"/>
      <c r="B204" s="406"/>
      <c r="C204" s="406"/>
      <c r="D204" s="406"/>
      <c r="E204" s="406"/>
      <c r="F204" s="406"/>
    </row>
    <row r="205" spans="1:6" x14ac:dyDescent="0.2">
      <c r="A205" s="406"/>
      <c r="B205" s="406"/>
      <c r="C205" s="406"/>
      <c r="D205" s="406"/>
      <c r="E205" s="406"/>
      <c r="F205" s="406"/>
    </row>
    <row r="206" spans="1:6" x14ac:dyDescent="0.2">
      <c r="A206" s="406"/>
      <c r="B206" s="406"/>
      <c r="C206" s="406"/>
      <c r="D206" s="406"/>
      <c r="E206" s="406"/>
      <c r="F206" s="406"/>
    </row>
    <row r="207" spans="1:6" x14ac:dyDescent="0.2">
      <c r="A207" s="406"/>
      <c r="B207" s="406"/>
      <c r="C207" s="406"/>
      <c r="D207" s="406"/>
      <c r="E207" s="406"/>
      <c r="F207" s="406"/>
    </row>
    <row r="208" spans="1:6" x14ac:dyDescent="0.2">
      <c r="A208" s="406"/>
      <c r="B208" s="406"/>
      <c r="C208" s="406"/>
      <c r="D208" s="406"/>
      <c r="E208" s="406"/>
      <c r="F208" s="406"/>
    </row>
    <row r="209" spans="1:6" x14ac:dyDescent="0.2">
      <c r="A209" s="406"/>
      <c r="B209" s="406"/>
      <c r="C209" s="406"/>
      <c r="D209" s="406"/>
      <c r="E209" s="406"/>
      <c r="F209" s="406"/>
    </row>
    <row r="210" spans="1:6" x14ac:dyDescent="0.2">
      <c r="A210" s="406"/>
      <c r="B210" s="406"/>
      <c r="C210" s="406"/>
      <c r="D210" s="406"/>
      <c r="E210" s="406"/>
      <c r="F210" s="406"/>
    </row>
    <row r="211" spans="1:6" x14ac:dyDescent="0.2">
      <c r="A211" s="406"/>
      <c r="B211" s="406"/>
      <c r="C211" s="406"/>
      <c r="D211" s="406"/>
      <c r="E211" s="406"/>
      <c r="F211" s="406"/>
    </row>
    <row r="212" spans="1:6" x14ac:dyDescent="0.2">
      <c r="A212" s="406"/>
      <c r="B212" s="406"/>
      <c r="C212" s="406"/>
      <c r="D212" s="406"/>
      <c r="E212" s="406"/>
      <c r="F212" s="406"/>
    </row>
    <row r="213" spans="1:6" x14ac:dyDescent="0.2">
      <c r="A213" s="406"/>
      <c r="B213" s="406"/>
      <c r="C213" s="406"/>
      <c r="D213" s="406"/>
      <c r="E213" s="406"/>
      <c r="F213" s="406"/>
    </row>
    <row r="214" spans="1:6" x14ac:dyDescent="0.2">
      <c r="A214" s="406"/>
      <c r="B214" s="406"/>
      <c r="C214" s="406"/>
      <c r="D214" s="406"/>
      <c r="E214" s="406"/>
      <c r="F214" s="406"/>
    </row>
    <row r="215" spans="1:6" x14ac:dyDescent="0.2">
      <c r="A215" s="406"/>
      <c r="B215" s="406"/>
      <c r="C215" s="406"/>
      <c r="D215" s="406"/>
      <c r="E215" s="406"/>
      <c r="F215" s="406"/>
    </row>
    <row r="216" spans="1:6" x14ac:dyDescent="0.2">
      <c r="A216" s="406"/>
      <c r="B216" s="406"/>
      <c r="C216" s="406"/>
      <c r="D216" s="406"/>
      <c r="E216" s="406"/>
      <c r="F216" s="406"/>
    </row>
    <row r="217" spans="1:6" x14ac:dyDescent="0.2">
      <c r="A217" s="406"/>
      <c r="B217" s="406"/>
      <c r="C217" s="406"/>
      <c r="D217" s="406"/>
      <c r="E217" s="406"/>
      <c r="F217" s="406"/>
    </row>
    <row r="218" spans="1:6" x14ac:dyDescent="0.2">
      <c r="A218" s="406"/>
      <c r="B218" s="406"/>
      <c r="C218" s="406"/>
      <c r="D218" s="406"/>
      <c r="E218" s="406"/>
      <c r="F218" s="406"/>
    </row>
    <row r="219" spans="1:6" x14ac:dyDescent="0.2">
      <c r="A219" s="406"/>
      <c r="B219" s="406"/>
      <c r="C219" s="406"/>
      <c r="D219" s="406"/>
      <c r="E219" s="406"/>
      <c r="F219" s="406"/>
    </row>
    <row r="220" spans="1:6" x14ac:dyDescent="0.2">
      <c r="A220" s="406"/>
      <c r="B220" s="406"/>
      <c r="C220" s="406"/>
      <c r="D220" s="406"/>
      <c r="E220" s="406"/>
      <c r="F220" s="406"/>
    </row>
    <row r="221" spans="1:6" x14ac:dyDescent="0.2">
      <c r="A221" s="406"/>
      <c r="B221" s="406"/>
      <c r="C221" s="406"/>
      <c r="D221" s="406"/>
      <c r="E221" s="406"/>
      <c r="F221" s="406"/>
    </row>
    <row r="222" spans="1:6" x14ac:dyDescent="0.2">
      <c r="A222" s="406"/>
      <c r="B222" s="406"/>
      <c r="C222" s="406"/>
      <c r="D222" s="406"/>
      <c r="E222" s="406"/>
      <c r="F222" s="406"/>
    </row>
    <row r="223" spans="1:6" x14ac:dyDescent="0.2">
      <c r="A223" s="406"/>
      <c r="B223" s="406"/>
      <c r="C223" s="406"/>
      <c r="D223" s="406"/>
      <c r="E223" s="406"/>
      <c r="F223" s="406"/>
    </row>
    <row r="224" spans="1:6" x14ac:dyDescent="0.2">
      <c r="A224" s="406"/>
      <c r="B224" s="406"/>
      <c r="C224" s="406"/>
      <c r="D224" s="406"/>
      <c r="E224" s="406"/>
      <c r="F224" s="406"/>
    </row>
    <row r="225" spans="1:6" x14ac:dyDescent="0.2">
      <c r="A225" s="406"/>
      <c r="B225" s="406"/>
      <c r="C225" s="406"/>
      <c r="D225" s="406"/>
      <c r="E225" s="406"/>
      <c r="F225" s="406"/>
    </row>
    <row r="226" spans="1:6" x14ac:dyDescent="0.2">
      <c r="A226" s="406"/>
      <c r="B226" s="406"/>
      <c r="C226" s="406"/>
      <c r="D226" s="406"/>
      <c r="E226" s="406"/>
      <c r="F226" s="406"/>
    </row>
    <row r="227" spans="1:6" x14ac:dyDescent="0.2">
      <c r="A227" s="406"/>
      <c r="B227" s="406"/>
      <c r="C227" s="406"/>
      <c r="D227" s="406"/>
      <c r="E227" s="406"/>
      <c r="F227" s="406"/>
    </row>
    <row r="228" spans="1:6" x14ac:dyDescent="0.2">
      <c r="A228" s="406"/>
      <c r="B228" s="406"/>
      <c r="C228" s="406"/>
      <c r="D228" s="406"/>
      <c r="E228" s="406"/>
      <c r="F228" s="406"/>
    </row>
    <row r="229" spans="1:6" x14ac:dyDescent="0.2">
      <c r="A229" s="406"/>
      <c r="B229" s="406"/>
      <c r="C229" s="406"/>
      <c r="D229" s="406"/>
      <c r="E229" s="406"/>
      <c r="F229" s="406"/>
    </row>
    <row r="230" spans="1:6" x14ac:dyDescent="0.2">
      <c r="A230" s="406"/>
      <c r="B230" s="406"/>
      <c r="C230" s="406"/>
      <c r="D230" s="406"/>
      <c r="E230" s="406"/>
      <c r="F230" s="406"/>
    </row>
    <row r="231" spans="1:6" x14ac:dyDescent="0.2">
      <c r="A231" s="406"/>
      <c r="B231" s="406"/>
      <c r="C231" s="406"/>
      <c r="D231" s="406"/>
      <c r="E231" s="406"/>
      <c r="F231" s="406"/>
    </row>
    <row r="232" spans="1:6" x14ac:dyDescent="0.2">
      <c r="A232" s="406"/>
      <c r="B232" s="406"/>
      <c r="C232" s="406"/>
      <c r="D232" s="406"/>
      <c r="E232" s="406"/>
      <c r="F232" s="406"/>
    </row>
    <row r="233" spans="1:6" x14ac:dyDescent="0.2">
      <c r="A233" s="406"/>
      <c r="B233" s="406"/>
      <c r="C233" s="406"/>
      <c r="D233" s="406"/>
      <c r="E233" s="406"/>
      <c r="F233" s="406"/>
    </row>
    <row r="234" spans="1:6" x14ac:dyDescent="0.2">
      <c r="A234" s="406"/>
      <c r="B234" s="406"/>
      <c r="C234" s="406"/>
      <c r="D234" s="406"/>
      <c r="E234" s="406"/>
      <c r="F234" s="406"/>
    </row>
    <row r="235" spans="1:6" x14ac:dyDescent="0.2">
      <c r="A235" s="406"/>
      <c r="B235" s="406"/>
      <c r="C235" s="406"/>
      <c r="D235" s="406"/>
      <c r="E235" s="406"/>
      <c r="F235" s="406"/>
    </row>
    <row r="236" spans="1:6" x14ac:dyDescent="0.2">
      <c r="A236" s="406"/>
      <c r="B236" s="406"/>
      <c r="C236" s="406"/>
      <c r="D236" s="406"/>
      <c r="E236" s="406"/>
      <c r="F236" s="406"/>
    </row>
    <row r="237" spans="1:6" x14ac:dyDescent="0.2">
      <c r="A237" s="406"/>
      <c r="B237" s="406"/>
      <c r="C237" s="406"/>
      <c r="D237" s="406"/>
      <c r="E237" s="406"/>
      <c r="F237" s="406"/>
    </row>
    <row r="238" spans="1:6" x14ac:dyDescent="0.2">
      <c r="A238" s="406"/>
      <c r="B238" s="406"/>
      <c r="C238" s="406"/>
      <c r="D238" s="406"/>
      <c r="E238" s="406"/>
      <c r="F238" s="406"/>
    </row>
    <row r="239" spans="1:6" x14ac:dyDescent="0.2">
      <c r="A239" s="406"/>
      <c r="B239" s="406"/>
      <c r="C239" s="406"/>
      <c r="D239" s="406"/>
      <c r="E239" s="406"/>
      <c r="F239" s="406"/>
    </row>
    <row r="240" spans="1:6" x14ac:dyDescent="0.2">
      <c r="A240" s="406"/>
      <c r="B240" s="406"/>
      <c r="C240" s="406"/>
      <c r="D240" s="406"/>
      <c r="E240" s="406"/>
      <c r="F240" s="406"/>
    </row>
    <row r="241" spans="1:6" x14ac:dyDescent="0.2">
      <c r="A241" s="406"/>
      <c r="B241" s="406"/>
      <c r="C241" s="406"/>
      <c r="D241" s="406"/>
      <c r="E241" s="406"/>
      <c r="F241" s="406"/>
    </row>
    <row r="242" spans="1:6" x14ac:dyDescent="0.2">
      <c r="A242" s="406"/>
      <c r="B242" s="406"/>
      <c r="C242" s="406"/>
      <c r="D242" s="406"/>
      <c r="E242" s="406"/>
      <c r="F242" s="406"/>
    </row>
    <row r="243" spans="1:6" x14ac:dyDescent="0.2">
      <c r="A243" s="406"/>
      <c r="B243" s="406"/>
      <c r="C243" s="406"/>
      <c r="D243" s="406"/>
      <c r="E243" s="406"/>
      <c r="F243" s="406"/>
    </row>
    <row r="244" spans="1:6" x14ac:dyDescent="0.2">
      <c r="A244" s="406"/>
      <c r="B244" s="406"/>
      <c r="C244" s="406"/>
      <c r="D244" s="406"/>
      <c r="E244" s="406"/>
      <c r="F244" s="406"/>
    </row>
    <row r="245" spans="1:6" x14ac:dyDescent="0.2">
      <c r="A245" s="406"/>
      <c r="B245" s="406"/>
      <c r="C245" s="406"/>
      <c r="D245" s="406"/>
      <c r="E245" s="406"/>
      <c r="F245" s="406"/>
    </row>
    <row r="246" spans="1:6" x14ac:dyDescent="0.2">
      <c r="A246" s="406"/>
      <c r="B246" s="406"/>
      <c r="C246" s="406"/>
      <c r="D246" s="406"/>
      <c r="E246" s="406"/>
      <c r="F246" s="406"/>
    </row>
    <row r="247" spans="1:6" x14ac:dyDescent="0.2">
      <c r="A247" s="406"/>
      <c r="B247" s="406"/>
      <c r="C247" s="406"/>
      <c r="D247" s="406"/>
      <c r="E247" s="406"/>
      <c r="F247" s="406"/>
    </row>
    <row r="248" spans="1:6" x14ac:dyDescent="0.2">
      <c r="A248" s="406"/>
      <c r="B248" s="406"/>
      <c r="C248" s="406"/>
      <c r="D248" s="406"/>
      <c r="E248" s="406"/>
      <c r="F248" s="406"/>
    </row>
    <row r="249" spans="1:6" x14ac:dyDescent="0.2">
      <c r="A249" s="406"/>
      <c r="B249" s="406"/>
      <c r="C249" s="406"/>
      <c r="D249" s="406"/>
      <c r="E249" s="406"/>
      <c r="F249" s="406"/>
    </row>
    <row r="250" spans="1:6" x14ac:dyDescent="0.2">
      <c r="A250" s="406"/>
      <c r="B250" s="406"/>
      <c r="C250" s="406"/>
      <c r="D250" s="406"/>
      <c r="E250" s="406"/>
      <c r="F250" s="406"/>
    </row>
    <row r="251" spans="1:6" x14ac:dyDescent="0.2">
      <c r="A251" s="406"/>
      <c r="B251" s="406"/>
      <c r="C251" s="406"/>
      <c r="D251" s="406"/>
      <c r="E251" s="406"/>
      <c r="F251" s="406"/>
    </row>
    <row r="252" spans="1:6" x14ac:dyDescent="0.2">
      <c r="A252" s="406"/>
      <c r="B252" s="406"/>
      <c r="C252" s="406"/>
      <c r="D252" s="406"/>
      <c r="E252" s="406"/>
      <c r="F252" s="406"/>
    </row>
    <row r="253" spans="1:6" x14ac:dyDescent="0.2">
      <c r="A253" s="406"/>
      <c r="B253" s="406"/>
      <c r="C253" s="406"/>
      <c r="D253" s="406"/>
      <c r="E253" s="406"/>
      <c r="F253" s="406"/>
    </row>
    <row r="254" spans="1:6" x14ac:dyDescent="0.2">
      <c r="A254" s="406"/>
      <c r="B254" s="406"/>
      <c r="C254" s="406"/>
      <c r="D254" s="406"/>
      <c r="E254" s="406"/>
      <c r="F254" s="406"/>
    </row>
    <row r="255" spans="1:6" x14ac:dyDescent="0.2">
      <c r="A255" s="406"/>
      <c r="B255" s="406"/>
      <c r="C255" s="406"/>
      <c r="D255" s="406"/>
      <c r="E255" s="406"/>
      <c r="F255" s="406"/>
    </row>
    <row r="256" spans="1:6" x14ac:dyDescent="0.2">
      <c r="A256" s="406"/>
      <c r="B256" s="406"/>
      <c r="C256" s="406"/>
      <c r="D256" s="406"/>
      <c r="E256" s="406"/>
      <c r="F256" s="406"/>
    </row>
    <row r="257" spans="1:6" x14ac:dyDescent="0.2">
      <c r="A257" s="406"/>
      <c r="B257" s="406"/>
      <c r="C257" s="406"/>
      <c r="D257" s="406"/>
      <c r="E257" s="406"/>
      <c r="F257" s="406"/>
    </row>
    <row r="258" spans="1:6" x14ac:dyDescent="0.2">
      <c r="A258" s="406"/>
      <c r="B258" s="406"/>
      <c r="C258" s="406"/>
      <c r="D258" s="406"/>
      <c r="E258" s="406"/>
      <c r="F258" s="406"/>
    </row>
    <row r="259" spans="1:6" x14ac:dyDescent="0.2">
      <c r="A259" s="406"/>
      <c r="B259" s="406"/>
      <c r="C259" s="406"/>
      <c r="D259" s="406"/>
      <c r="E259" s="406"/>
      <c r="F259" s="406"/>
    </row>
    <row r="260" spans="1:6" x14ac:dyDescent="0.2">
      <c r="A260" s="406"/>
      <c r="B260" s="406"/>
      <c r="C260" s="406"/>
      <c r="D260" s="406"/>
      <c r="E260" s="406"/>
      <c r="F260" s="406"/>
    </row>
    <row r="261" spans="1:6" x14ac:dyDescent="0.2">
      <c r="A261" s="406"/>
      <c r="B261" s="406"/>
      <c r="C261" s="406"/>
      <c r="D261" s="406"/>
      <c r="E261" s="406"/>
      <c r="F261" s="406"/>
    </row>
    <row r="262" spans="1:6" x14ac:dyDescent="0.2">
      <c r="A262" s="406"/>
      <c r="B262" s="406"/>
      <c r="C262" s="406"/>
      <c r="D262" s="406"/>
      <c r="E262" s="406"/>
      <c r="F262" s="406"/>
    </row>
    <row r="263" spans="1:6" x14ac:dyDescent="0.2">
      <c r="A263" s="406"/>
      <c r="B263" s="406"/>
      <c r="C263" s="406"/>
      <c r="D263" s="406"/>
      <c r="E263" s="406"/>
      <c r="F263" s="406"/>
    </row>
    <row r="264" spans="1:6" x14ac:dyDescent="0.2">
      <c r="A264" s="406"/>
      <c r="B264" s="406"/>
      <c r="C264" s="406"/>
      <c r="D264" s="406"/>
      <c r="E264" s="406"/>
      <c r="F264" s="406"/>
    </row>
    <row r="265" spans="1:6" x14ac:dyDescent="0.2">
      <c r="A265" s="406"/>
      <c r="B265" s="406"/>
      <c r="C265" s="406"/>
      <c r="D265" s="406"/>
      <c r="E265" s="406"/>
      <c r="F265" s="406"/>
    </row>
    <row r="266" spans="1:6" x14ac:dyDescent="0.2">
      <c r="A266" s="406"/>
      <c r="B266" s="406"/>
      <c r="C266" s="406"/>
      <c r="D266" s="406"/>
      <c r="E266" s="406"/>
      <c r="F266" s="406"/>
    </row>
    <row r="267" spans="1:6" x14ac:dyDescent="0.2">
      <c r="A267" s="406"/>
      <c r="B267" s="406"/>
      <c r="C267" s="406"/>
      <c r="D267" s="406"/>
      <c r="E267" s="406"/>
      <c r="F267" s="406"/>
    </row>
    <row r="268" spans="1:6" x14ac:dyDescent="0.2">
      <c r="A268" s="406"/>
      <c r="B268" s="406"/>
      <c r="C268" s="406"/>
      <c r="D268" s="406"/>
      <c r="E268" s="406"/>
      <c r="F268" s="406"/>
    </row>
    <row r="269" spans="1:6" x14ac:dyDescent="0.2">
      <c r="A269" s="406"/>
      <c r="B269" s="406"/>
      <c r="C269" s="406"/>
      <c r="D269" s="406"/>
      <c r="E269" s="406"/>
      <c r="F269" s="406"/>
    </row>
    <row r="270" spans="1:6" x14ac:dyDescent="0.2">
      <c r="A270" s="406"/>
      <c r="B270" s="406"/>
      <c r="C270" s="406"/>
      <c r="D270" s="406"/>
      <c r="E270" s="406"/>
      <c r="F270" s="406"/>
    </row>
    <row r="271" spans="1:6" x14ac:dyDescent="0.2">
      <c r="A271" s="406"/>
      <c r="B271" s="406"/>
      <c r="C271" s="406"/>
      <c r="D271" s="406"/>
      <c r="E271" s="406"/>
      <c r="F271" s="406"/>
    </row>
    <row r="272" spans="1:6" x14ac:dyDescent="0.2">
      <c r="A272" s="406"/>
      <c r="B272" s="406"/>
      <c r="C272" s="406"/>
      <c r="D272" s="406"/>
      <c r="E272" s="406"/>
      <c r="F272" s="406"/>
    </row>
    <row r="273" spans="1:6" x14ac:dyDescent="0.2">
      <c r="A273" s="406"/>
      <c r="B273" s="406"/>
      <c r="C273" s="406"/>
      <c r="D273" s="406"/>
      <c r="E273" s="406"/>
      <c r="F273" s="406"/>
    </row>
    <row r="274" spans="1:6" x14ac:dyDescent="0.2">
      <c r="A274" s="406"/>
      <c r="B274" s="406"/>
      <c r="C274" s="406"/>
      <c r="D274" s="406"/>
      <c r="E274" s="406"/>
      <c r="F274" s="406"/>
    </row>
    <row r="275" spans="1:6" x14ac:dyDescent="0.2">
      <c r="A275" s="406"/>
      <c r="B275" s="406"/>
      <c r="C275" s="406"/>
      <c r="D275" s="406"/>
      <c r="E275" s="406"/>
      <c r="F275" s="406"/>
    </row>
    <row r="276" spans="1:6" x14ac:dyDescent="0.2">
      <c r="A276" s="406"/>
      <c r="B276" s="406"/>
      <c r="C276" s="406"/>
      <c r="D276" s="406"/>
      <c r="E276" s="406"/>
      <c r="F276" s="406"/>
    </row>
    <row r="277" spans="1:6" x14ac:dyDescent="0.2">
      <c r="A277" s="406"/>
      <c r="B277" s="406"/>
      <c r="C277" s="406"/>
      <c r="D277" s="406"/>
      <c r="E277" s="406"/>
      <c r="F277" s="406"/>
    </row>
    <row r="278" spans="1:6" x14ac:dyDescent="0.2">
      <c r="A278" s="406"/>
      <c r="B278" s="406"/>
      <c r="C278" s="406"/>
      <c r="D278" s="406"/>
      <c r="E278" s="406"/>
      <c r="F278" s="406"/>
    </row>
    <row r="279" spans="1:6" x14ac:dyDescent="0.2">
      <c r="A279" s="406"/>
      <c r="B279" s="406"/>
      <c r="C279" s="406"/>
      <c r="D279" s="406"/>
      <c r="E279" s="406"/>
      <c r="F279" s="406"/>
    </row>
    <row r="280" spans="1:6" x14ac:dyDescent="0.2">
      <c r="A280" s="406"/>
      <c r="B280" s="406"/>
      <c r="C280" s="406"/>
      <c r="D280" s="406"/>
      <c r="E280" s="406"/>
      <c r="F280" s="406"/>
    </row>
    <row r="281" spans="1:6" x14ac:dyDescent="0.2">
      <c r="A281" s="406"/>
      <c r="B281" s="406"/>
      <c r="C281" s="406"/>
      <c r="D281" s="406"/>
      <c r="E281" s="406"/>
      <c r="F281" s="406"/>
    </row>
    <row r="282" spans="1:6" x14ac:dyDescent="0.2">
      <c r="A282" s="406"/>
      <c r="B282" s="406"/>
      <c r="C282" s="406"/>
      <c r="D282" s="406"/>
      <c r="E282" s="406"/>
      <c r="F282" s="406"/>
    </row>
    <row r="283" spans="1:6" x14ac:dyDescent="0.2">
      <c r="A283" s="406"/>
      <c r="B283" s="406"/>
      <c r="C283" s="406"/>
      <c r="D283" s="406"/>
      <c r="E283" s="406"/>
      <c r="F283" s="406"/>
    </row>
    <row r="284" spans="1:6" x14ac:dyDescent="0.2">
      <c r="A284" s="406"/>
      <c r="B284" s="406"/>
      <c r="C284" s="406"/>
      <c r="D284" s="406"/>
      <c r="E284" s="406"/>
      <c r="F284" s="406"/>
    </row>
    <row r="285" spans="1:6" x14ac:dyDescent="0.2">
      <c r="A285" s="406"/>
      <c r="B285" s="406"/>
      <c r="C285" s="406"/>
      <c r="D285" s="406"/>
      <c r="E285" s="406"/>
      <c r="F285" s="406"/>
    </row>
    <row r="286" spans="1:6" x14ac:dyDescent="0.2">
      <c r="A286" s="406"/>
      <c r="B286" s="406"/>
      <c r="C286" s="406"/>
      <c r="D286" s="406"/>
      <c r="E286" s="406"/>
      <c r="F286" s="406"/>
    </row>
    <row r="287" spans="1:6" x14ac:dyDescent="0.2">
      <c r="A287" s="406"/>
      <c r="B287" s="406"/>
      <c r="C287" s="406"/>
      <c r="D287" s="406"/>
      <c r="E287" s="406"/>
      <c r="F287" s="406"/>
    </row>
    <row r="288" spans="1:6" x14ac:dyDescent="0.2">
      <c r="A288" s="406"/>
      <c r="B288" s="406"/>
      <c r="C288" s="406"/>
      <c r="D288" s="406"/>
      <c r="E288" s="406"/>
      <c r="F288" s="406"/>
    </row>
    <row r="289" spans="1:6" x14ac:dyDescent="0.2">
      <c r="A289" s="406"/>
      <c r="B289" s="406"/>
      <c r="C289" s="406"/>
      <c r="D289" s="406"/>
      <c r="E289" s="406"/>
      <c r="F289" s="406"/>
    </row>
    <row r="290" spans="1:6" x14ac:dyDescent="0.2">
      <c r="A290" s="406"/>
      <c r="B290" s="406"/>
      <c r="C290" s="406"/>
      <c r="D290" s="406"/>
      <c r="E290" s="406"/>
      <c r="F290" s="406"/>
    </row>
    <row r="291" spans="1:6" x14ac:dyDescent="0.2">
      <c r="A291" s="406"/>
      <c r="B291" s="406"/>
      <c r="C291" s="406"/>
      <c r="D291" s="406"/>
      <c r="E291" s="406"/>
      <c r="F291" s="406"/>
    </row>
    <row r="292" spans="1:6" x14ac:dyDescent="0.2">
      <c r="A292" s="406"/>
      <c r="B292" s="406"/>
      <c r="C292" s="406"/>
      <c r="D292" s="406"/>
      <c r="E292" s="406"/>
      <c r="F292" s="406"/>
    </row>
    <row r="293" spans="1:6" x14ac:dyDescent="0.2">
      <c r="A293" s="406"/>
      <c r="B293" s="406"/>
      <c r="C293" s="406"/>
      <c r="D293" s="406"/>
      <c r="E293" s="406"/>
      <c r="F293" s="406"/>
    </row>
    <row r="294" spans="1:6" x14ac:dyDescent="0.2">
      <c r="A294" s="406"/>
      <c r="B294" s="406"/>
      <c r="C294" s="406"/>
      <c r="D294" s="406"/>
      <c r="E294" s="406"/>
      <c r="F294" s="406"/>
    </row>
    <row r="295" spans="1:6" x14ac:dyDescent="0.2">
      <c r="A295" s="406"/>
      <c r="B295" s="406"/>
      <c r="C295" s="406"/>
      <c r="D295" s="406"/>
      <c r="E295" s="406"/>
      <c r="F295" s="406"/>
    </row>
    <row r="296" spans="1:6" x14ac:dyDescent="0.2">
      <c r="A296" s="406"/>
      <c r="B296" s="406"/>
      <c r="C296" s="406"/>
      <c r="D296" s="406"/>
      <c r="E296" s="406"/>
      <c r="F296" s="406"/>
    </row>
    <row r="297" spans="1:6" x14ac:dyDescent="0.2">
      <c r="A297" s="406"/>
      <c r="B297" s="406"/>
      <c r="C297" s="406"/>
      <c r="D297" s="406"/>
      <c r="E297" s="406"/>
      <c r="F297" s="406"/>
    </row>
    <row r="298" spans="1:6" x14ac:dyDescent="0.2">
      <c r="A298" s="406"/>
      <c r="B298" s="406"/>
      <c r="C298" s="406"/>
      <c r="D298" s="406"/>
      <c r="E298" s="406"/>
      <c r="F298" s="406"/>
    </row>
  </sheetData>
  <hyperlinks>
    <hyperlink ref="B9" r:id="rId1" display="https://statistik.arbeitsagentur.de/DE/Navigation/Grundlagen/Klassifikationen/Klassifikation-der-Berufe/Klassifikation-der-Berufe-Nav.html" xr:uid="{CCC02D29-0B4F-4FDC-A4F6-975D978C7EE0}"/>
    <hyperlink ref="B10" r:id="rId2" location="faq_2025108" xr:uid="{264F7830-D808-45E6-860B-868347D6E5F5}"/>
    <hyperlink ref="B16" r:id="rId3" display="https://statistik.arbeitsagentur.de/DE/Navigation/Grundlagen/Methodik-Qualitaet/Qualitaetsberichte/Qualitaetsberichte-Nav.html" xr:uid="{FD7422B4-53AF-4CCF-A640-3FEB84BDB039}"/>
    <hyperlink ref="B19" r:id="rId4" location="faq_2023122" xr:uid="{8221E4B1-8761-463D-ACC3-06948C09A09B}"/>
    <hyperlink ref="B28" r:id="rId5" display="https://statistik.arbeitsagentur.de/DE/Statischer-Content/Statistiken/Fachstatistiken/Arbeitsuche-Arbeitslosigkeit-Unterbeschaeftigung/Generische-Publikationen/Kurzinfo-DKZ-Aenderungen.html?__blob=publicationFile" xr:uid="{BE6D89B9-1E93-4FEB-AAC2-664ACE3FA45D}"/>
    <hyperlink ref="B6" r:id="rId6" display="https://statistik.arbeitsagentur.de/DE/Statischer-Content/Grundlagen/Methodik-Qualitaet/Methodische-Hinweise/uebergreifend-MethHinweise/Anforderungsniveau-Berufe.html" xr:uid="{3640081B-1983-471E-8823-BCF36F709A73}"/>
    <hyperlink ref="B11" r:id="rId7" display="https://statistik.arbeitsagentur.de/DE/Statischer-Content/Grundlagen/Methodik-Qualitaet/Methodenberichte/Uebergreifend/Generische-Publikationen/Methodenbericht-Klassifikation-Berufe-ueberarbeitete-Fassung.pdf" xr:uid="{C0617DF8-E190-49EC-9C81-148F6C149C6A}"/>
    <hyperlink ref="B25" r:id="rId8" display="https://statistik.arbeitsagentur.de/DE/Statischer-Content/Grundlagen/Methodik-Qualitaet/Methodenberichte/Uebergreifend/Generische-Publikationen/Methodenbericht-Klassifikation-Berufe-ueberarbeitete-Fassung.pdf" xr:uid="{64F0196F-5FE7-416C-A67A-B75F19D7BF68}"/>
    <hyperlink ref="B31" r:id="rId9" display="https://statistik.arbeitsagentur.de/DE/Statischer-Content/Grundlagen/Methodik-Qualitaet/Methodenberichte/Arbeitsmarktstatistik/Generische-Publikationen/Methodenbericht-Einfuehrung-KLDB2010.pdf" xr:uid="{08C87CA6-EC90-4B4B-BCC1-00C72BA3CECA}"/>
  </hyperlinks>
  <pageMargins left="0.70866141732283472" right="0.70866141732283472" top="0.59055118110236227" bottom="0.59055118110236227" header="0.31496062992125984" footer="0.31496062992125984"/>
  <pageSetup paperSize="9" orientation="portrait" r:id="rId10"/>
  <headerFooter>
    <oddFooter>&amp;C&amp;8Seite &amp;P von &amp;N</oddFooter>
  </headerFooter>
  <drawing r:id="rId1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E279D8-DCB4-4075-A0E9-50654BFC7147}">
  <dimension ref="A1:K63"/>
  <sheetViews>
    <sheetView showGridLines="0" zoomScaleNormal="100" zoomScaleSheetLayoutView="100" workbookViewId="0"/>
  </sheetViews>
  <sheetFormatPr baseColWidth="10" defaultRowHeight="16.5" customHeight="1" x14ac:dyDescent="0.2"/>
  <cols>
    <col min="1" max="1" width="2.375" style="581" customWidth="1"/>
    <col min="2" max="2" width="15.125" style="581" customWidth="1"/>
    <col min="3" max="3" width="20.375" style="581" customWidth="1"/>
    <col min="4" max="5" width="10" style="581" customWidth="1"/>
    <col min="6" max="8" width="11" style="581"/>
    <col min="9" max="9" width="13.75" style="581" customWidth="1"/>
    <col min="10" max="256" width="11" style="581"/>
    <col min="257" max="257" width="2.375" style="581" customWidth="1"/>
    <col min="258" max="258" width="15.125" style="581" customWidth="1"/>
    <col min="259" max="259" width="20.375" style="581" customWidth="1"/>
    <col min="260" max="261" width="10" style="581" customWidth="1"/>
    <col min="262" max="264" width="11" style="581"/>
    <col min="265" max="265" width="13.75" style="581" customWidth="1"/>
    <col min="266" max="512" width="11" style="581"/>
    <col min="513" max="513" width="2.375" style="581" customWidth="1"/>
    <col min="514" max="514" width="15.125" style="581" customWidth="1"/>
    <col min="515" max="515" width="20.375" style="581" customWidth="1"/>
    <col min="516" max="517" width="10" style="581" customWidth="1"/>
    <col min="518" max="520" width="11" style="581"/>
    <col min="521" max="521" width="13.75" style="581" customWidth="1"/>
    <col min="522" max="768" width="11" style="581"/>
    <col min="769" max="769" width="2.375" style="581" customWidth="1"/>
    <col min="770" max="770" width="15.125" style="581" customWidth="1"/>
    <col min="771" max="771" width="20.375" style="581" customWidth="1"/>
    <col min="772" max="773" width="10" style="581" customWidth="1"/>
    <col min="774" max="776" width="11" style="581"/>
    <col min="777" max="777" width="13.75" style="581" customWidth="1"/>
    <col min="778" max="1024" width="11" style="581"/>
    <col min="1025" max="1025" width="2.375" style="581" customWidth="1"/>
    <col min="1026" max="1026" width="15.125" style="581" customWidth="1"/>
    <col min="1027" max="1027" width="20.375" style="581" customWidth="1"/>
    <col min="1028" max="1029" width="10" style="581" customWidth="1"/>
    <col min="1030" max="1032" width="11" style="581"/>
    <col min="1033" max="1033" width="13.75" style="581" customWidth="1"/>
    <col min="1034" max="1280" width="11" style="581"/>
    <col min="1281" max="1281" width="2.375" style="581" customWidth="1"/>
    <col min="1282" max="1282" width="15.125" style="581" customWidth="1"/>
    <col min="1283" max="1283" width="20.375" style="581" customWidth="1"/>
    <col min="1284" max="1285" width="10" style="581" customWidth="1"/>
    <col min="1286" max="1288" width="11" style="581"/>
    <col min="1289" max="1289" width="13.75" style="581" customWidth="1"/>
    <col min="1290" max="1536" width="11" style="581"/>
    <col min="1537" max="1537" width="2.375" style="581" customWidth="1"/>
    <col min="1538" max="1538" width="15.125" style="581" customWidth="1"/>
    <col min="1539" max="1539" width="20.375" style="581" customWidth="1"/>
    <col min="1540" max="1541" width="10" style="581" customWidth="1"/>
    <col min="1542" max="1544" width="11" style="581"/>
    <col min="1545" max="1545" width="13.75" style="581" customWidth="1"/>
    <col min="1546" max="1792" width="11" style="581"/>
    <col min="1793" max="1793" width="2.375" style="581" customWidth="1"/>
    <col min="1794" max="1794" width="15.125" style="581" customWidth="1"/>
    <col min="1795" max="1795" width="20.375" style="581" customWidth="1"/>
    <col min="1796" max="1797" width="10" style="581" customWidth="1"/>
    <col min="1798" max="1800" width="11" style="581"/>
    <col min="1801" max="1801" width="13.75" style="581" customWidth="1"/>
    <col min="1802" max="2048" width="11" style="581"/>
    <col min="2049" max="2049" width="2.375" style="581" customWidth="1"/>
    <col min="2050" max="2050" width="15.125" style="581" customWidth="1"/>
    <col min="2051" max="2051" width="20.375" style="581" customWidth="1"/>
    <col min="2052" max="2053" width="10" style="581" customWidth="1"/>
    <col min="2054" max="2056" width="11" style="581"/>
    <col min="2057" max="2057" width="13.75" style="581" customWidth="1"/>
    <col min="2058" max="2304" width="11" style="581"/>
    <col min="2305" max="2305" width="2.375" style="581" customWidth="1"/>
    <col min="2306" max="2306" width="15.125" style="581" customWidth="1"/>
    <col min="2307" max="2307" width="20.375" style="581" customWidth="1"/>
    <col min="2308" max="2309" width="10" style="581" customWidth="1"/>
    <col min="2310" max="2312" width="11" style="581"/>
    <col min="2313" max="2313" width="13.75" style="581" customWidth="1"/>
    <col min="2314" max="2560" width="11" style="581"/>
    <col min="2561" max="2561" width="2.375" style="581" customWidth="1"/>
    <col min="2562" max="2562" width="15.125" style="581" customWidth="1"/>
    <col min="2563" max="2563" width="20.375" style="581" customWidth="1"/>
    <col min="2564" max="2565" width="10" style="581" customWidth="1"/>
    <col min="2566" max="2568" width="11" style="581"/>
    <col min="2569" max="2569" width="13.75" style="581" customWidth="1"/>
    <col min="2570" max="2816" width="11" style="581"/>
    <col min="2817" max="2817" width="2.375" style="581" customWidth="1"/>
    <col min="2818" max="2818" width="15.125" style="581" customWidth="1"/>
    <col min="2819" max="2819" width="20.375" style="581" customWidth="1"/>
    <col min="2820" max="2821" width="10" style="581" customWidth="1"/>
    <col min="2822" max="2824" width="11" style="581"/>
    <col min="2825" max="2825" width="13.75" style="581" customWidth="1"/>
    <col min="2826" max="3072" width="11" style="581"/>
    <col min="3073" max="3073" width="2.375" style="581" customWidth="1"/>
    <col min="3074" max="3074" width="15.125" style="581" customWidth="1"/>
    <col min="3075" max="3075" width="20.375" style="581" customWidth="1"/>
    <col min="3076" max="3077" width="10" style="581" customWidth="1"/>
    <col min="3078" max="3080" width="11" style="581"/>
    <col min="3081" max="3081" width="13.75" style="581" customWidth="1"/>
    <col min="3082" max="3328" width="11" style="581"/>
    <col min="3329" max="3329" width="2.375" style="581" customWidth="1"/>
    <col min="3330" max="3330" width="15.125" style="581" customWidth="1"/>
    <col min="3331" max="3331" width="20.375" style="581" customWidth="1"/>
    <col min="3332" max="3333" width="10" style="581" customWidth="1"/>
    <col min="3334" max="3336" width="11" style="581"/>
    <col min="3337" max="3337" width="13.75" style="581" customWidth="1"/>
    <col min="3338" max="3584" width="11" style="581"/>
    <col min="3585" max="3585" width="2.375" style="581" customWidth="1"/>
    <col min="3586" max="3586" width="15.125" style="581" customWidth="1"/>
    <col min="3587" max="3587" width="20.375" style="581" customWidth="1"/>
    <col min="3588" max="3589" width="10" style="581" customWidth="1"/>
    <col min="3590" max="3592" width="11" style="581"/>
    <col min="3593" max="3593" width="13.75" style="581" customWidth="1"/>
    <col min="3594" max="3840" width="11" style="581"/>
    <col min="3841" max="3841" width="2.375" style="581" customWidth="1"/>
    <col min="3842" max="3842" width="15.125" style="581" customWidth="1"/>
    <col min="3843" max="3843" width="20.375" style="581" customWidth="1"/>
    <col min="3844" max="3845" width="10" style="581" customWidth="1"/>
    <col min="3846" max="3848" width="11" style="581"/>
    <col min="3849" max="3849" width="13.75" style="581" customWidth="1"/>
    <col min="3850" max="4096" width="11" style="581"/>
    <col min="4097" max="4097" width="2.375" style="581" customWidth="1"/>
    <col min="4098" max="4098" width="15.125" style="581" customWidth="1"/>
    <col min="4099" max="4099" width="20.375" style="581" customWidth="1"/>
    <col min="4100" max="4101" width="10" style="581" customWidth="1"/>
    <col min="4102" max="4104" width="11" style="581"/>
    <col min="4105" max="4105" width="13.75" style="581" customWidth="1"/>
    <col min="4106" max="4352" width="11" style="581"/>
    <col min="4353" max="4353" width="2.375" style="581" customWidth="1"/>
    <col min="4354" max="4354" width="15.125" style="581" customWidth="1"/>
    <col min="4355" max="4355" width="20.375" style="581" customWidth="1"/>
    <col min="4356" max="4357" width="10" style="581" customWidth="1"/>
    <col min="4358" max="4360" width="11" style="581"/>
    <col min="4361" max="4361" width="13.75" style="581" customWidth="1"/>
    <col min="4362" max="4608" width="11" style="581"/>
    <col min="4609" max="4609" width="2.375" style="581" customWidth="1"/>
    <col min="4610" max="4610" width="15.125" style="581" customWidth="1"/>
    <col min="4611" max="4611" width="20.375" style="581" customWidth="1"/>
    <col min="4612" max="4613" width="10" style="581" customWidth="1"/>
    <col min="4614" max="4616" width="11" style="581"/>
    <col min="4617" max="4617" width="13.75" style="581" customWidth="1"/>
    <col min="4618" max="4864" width="11" style="581"/>
    <col min="4865" max="4865" width="2.375" style="581" customWidth="1"/>
    <col min="4866" max="4866" width="15.125" style="581" customWidth="1"/>
    <col min="4867" max="4867" width="20.375" style="581" customWidth="1"/>
    <col min="4868" max="4869" width="10" style="581" customWidth="1"/>
    <col min="4870" max="4872" width="11" style="581"/>
    <col min="4873" max="4873" width="13.75" style="581" customWidth="1"/>
    <col min="4874" max="5120" width="11" style="581"/>
    <col min="5121" max="5121" width="2.375" style="581" customWidth="1"/>
    <col min="5122" max="5122" width="15.125" style="581" customWidth="1"/>
    <col min="5123" max="5123" width="20.375" style="581" customWidth="1"/>
    <col min="5124" max="5125" width="10" style="581" customWidth="1"/>
    <col min="5126" max="5128" width="11" style="581"/>
    <col min="5129" max="5129" width="13.75" style="581" customWidth="1"/>
    <col min="5130" max="5376" width="11" style="581"/>
    <col min="5377" max="5377" width="2.375" style="581" customWidth="1"/>
    <col min="5378" max="5378" width="15.125" style="581" customWidth="1"/>
    <col min="5379" max="5379" width="20.375" style="581" customWidth="1"/>
    <col min="5380" max="5381" width="10" style="581" customWidth="1"/>
    <col min="5382" max="5384" width="11" style="581"/>
    <col min="5385" max="5385" width="13.75" style="581" customWidth="1"/>
    <col min="5386" max="5632" width="11" style="581"/>
    <col min="5633" max="5633" width="2.375" style="581" customWidth="1"/>
    <col min="5634" max="5634" width="15.125" style="581" customWidth="1"/>
    <col min="5635" max="5635" width="20.375" style="581" customWidth="1"/>
    <col min="5636" max="5637" width="10" style="581" customWidth="1"/>
    <col min="5638" max="5640" width="11" style="581"/>
    <col min="5641" max="5641" width="13.75" style="581" customWidth="1"/>
    <col min="5642" max="5888" width="11" style="581"/>
    <col min="5889" max="5889" width="2.375" style="581" customWidth="1"/>
    <col min="5890" max="5890" width="15.125" style="581" customWidth="1"/>
    <col min="5891" max="5891" width="20.375" style="581" customWidth="1"/>
    <col min="5892" max="5893" width="10" style="581" customWidth="1"/>
    <col min="5894" max="5896" width="11" style="581"/>
    <col min="5897" max="5897" width="13.75" style="581" customWidth="1"/>
    <col min="5898" max="6144" width="11" style="581"/>
    <col min="6145" max="6145" width="2.375" style="581" customWidth="1"/>
    <col min="6146" max="6146" width="15.125" style="581" customWidth="1"/>
    <col min="6147" max="6147" width="20.375" style="581" customWidth="1"/>
    <col min="6148" max="6149" width="10" style="581" customWidth="1"/>
    <col min="6150" max="6152" width="11" style="581"/>
    <col min="6153" max="6153" width="13.75" style="581" customWidth="1"/>
    <col min="6154" max="6400" width="11" style="581"/>
    <col min="6401" max="6401" width="2.375" style="581" customWidth="1"/>
    <col min="6402" max="6402" width="15.125" style="581" customWidth="1"/>
    <col min="6403" max="6403" width="20.375" style="581" customWidth="1"/>
    <col min="6404" max="6405" width="10" style="581" customWidth="1"/>
    <col min="6406" max="6408" width="11" style="581"/>
    <col min="6409" max="6409" width="13.75" style="581" customWidth="1"/>
    <col min="6410" max="6656" width="11" style="581"/>
    <col min="6657" max="6657" width="2.375" style="581" customWidth="1"/>
    <col min="6658" max="6658" width="15.125" style="581" customWidth="1"/>
    <col min="6659" max="6659" width="20.375" style="581" customWidth="1"/>
    <col min="6660" max="6661" width="10" style="581" customWidth="1"/>
    <col min="6662" max="6664" width="11" style="581"/>
    <col min="6665" max="6665" width="13.75" style="581" customWidth="1"/>
    <col min="6666" max="6912" width="11" style="581"/>
    <col min="6913" max="6913" width="2.375" style="581" customWidth="1"/>
    <col min="6914" max="6914" width="15.125" style="581" customWidth="1"/>
    <col min="6915" max="6915" width="20.375" style="581" customWidth="1"/>
    <col min="6916" max="6917" width="10" style="581" customWidth="1"/>
    <col min="6918" max="6920" width="11" style="581"/>
    <col min="6921" max="6921" width="13.75" style="581" customWidth="1"/>
    <col min="6922" max="7168" width="11" style="581"/>
    <col min="7169" max="7169" width="2.375" style="581" customWidth="1"/>
    <col min="7170" max="7170" width="15.125" style="581" customWidth="1"/>
    <col min="7171" max="7171" width="20.375" style="581" customWidth="1"/>
    <col min="7172" max="7173" width="10" style="581" customWidth="1"/>
    <col min="7174" max="7176" width="11" style="581"/>
    <col min="7177" max="7177" width="13.75" style="581" customWidth="1"/>
    <col min="7178" max="7424" width="11" style="581"/>
    <col min="7425" max="7425" width="2.375" style="581" customWidth="1"/>
    <col min="7426" max="7426" width="15.125" style="581" customWidth="1"/>
    <col min="7427" max="7427" width="20.375" style="581" customWidth="1"/>
    <col min="7428" max="7429" width="10" style="581" customWidth="1"/>
    <col min="7430" max="7432" width="11" style="581"/>
    <col min="7433" max="7433" width="13.75" style="581" customWidth="1"/>
    <col min="7434" max="7680" width="11" style="581"/>
    <col min="7681" max="7681" width="2.375" style="581" customWidth="1"/>
    <col min="7682" max="7682" width="15.125" style="581" customWidth="1"/>
    <col min="7683" max="7683" width="20.375" style="581" customWidth="1"/>
    <col min="7684" max="7685" width="10" style="581" customWidth="1"/>
    <col min="7686" max="7688" width="11" style="581"/>
    <col min="7689" max="7689" width="13.75" style="581" customWidth="1"/>
    <col min="7690" max="7936" width="11" style="581"/>
    <col min="7937" max="7937" width="2.375" style="581" customWidth="1"/>
    <col min="7938" max="7938" width="15.125" style="581" customWidth="1"/>
    <col min="7939" max="7939" width="20.375" style="581" customWidth="1"/>
    <col min="7940" max="7941" width="10" style="581" customWidth="1"/>
    <col min="7942" max="7944" width="11" style="581"/>
    <col min="7945" max="7945" width="13.75" style="581" customWidth="1"/>
    <col min="7946" max="8192" width="11" style="581"/>
    <col min="8193" max="8193" width="2.375" style="581" customWidth="1"/>
    <col min="8194" max="8194" width="15.125" style="581" customWidth="1"/>
    <col min="8195" max="8195" width="20.375" style="581" customWidth="1"/>
    <col min="8196" max="8197" width="10" style="581" customWidth="1"/>
    <col min="8198" max="8200" width="11" style="581"/>
    <col min="8201" max="8201" width="13.75" style="581" customWidth="1"/>
    <col min="8202" max="8448" width="11" style="581"/>
    <col min="8449" max="8449" width="2.375" style="581" customWidth="1"/>
    <col min="8450" max="8450" width="15.125" style="581" customWidth="1"/>
    <col min="8451" max="8451" width="20.375" style="581" customWidth="1"/>
    <col min="8452" max="8453" width="10" style="581" customWidth="1"/>
    <col min="8454" max="8456" width="11" style="581"/>
    <col min="8457" max="8457" width="13.75" style="581" customWidth="1"/>
    <col min="8458" max="8704" width="11" style="581"/>
    <col min="8705" max="8705" width="2.375" style="581" customWidth="1"/>
    <col min="8706" max="8706" width="15.125" style="581" customWidth="1"/>
    <col min="8707" max="8707" width="20.375" style="581" customWidth="1"/>
    <col min="8708" max="8709" width="10" style="581" customWidth="1"/>
    <col min="8710" max="8712" width="11" style="581"/>
    <col min="8713" max="8713" width="13.75" style="581" customWidth="1"/>
    <col min="8714" max="8960" width="11" style="581"/>
    <col min="8961" max="8961" width="2.375" style="581" customWidth="1"/>
    <col min="8962" max="8962" width="15.125" style="581" customWidth="1"/>
    <col min="8963" max="8963" width="20.375" style="581" customWidth="1"/>
    <col min="8964" max="8965" width="10" style="581" customWidth="1"/>
    <col min="8966" max="8968" width="11" style="581"/>
    <col min="8969" max="8969" width="13.75" style="581" customWidth="1"/>
    <col min="8970" max="9216" width="11" style="581"/>
    <col min="9217" max="9217" width="2.375" style="581" customWidth="1"/>
    <col min="9218" max="9218" width="15.125" style="581" customWidth="1"/>
    <col min="9219" max="9219" width="20.375" style="581" customWidth="1"/>
    <col min="9220" max="9221" width="10" style="581" customWidth="1"/>
    <col min="9222" max="9224" width="11" style="581"/>
    <col min="9225" max="9225" width="13.75" style="581" customWidth="1"/>
    <col min="9226" max="9472" width="11" style="581"/>
    <col min="9473" max="9473" width="2.375" style="581" customWidth="1"/>
    <col min="9474" max="9474" width="15.125" style="581" customWidth="1"/>
    <col min="9475" max="9475" width="20.375" style="581" customWidth="1"/>
    <col min="9476" max="9477" width="10" style="581" customWidth="1"/>
    <col min="9478" max="9480" width="11" style="581"/>
    <col min="9481" max="9481" width="13.75" style="581" customWidth="1"/>
    <col min="9482" max="9728" width="11" style="581"/>
    <col min="9729" max="9729" width="2.375" style="581" customWidth="1"/>
    <col min="9730" max="9730" width="15.125" style="581" customWidth="1"/>
    <col min="9731" max="9731" width="20.375" style="581" customWidth="1"/>
    <col min="9732" max="9733" width="10" style="581" customWidth="1"/>
    <col min="9734" max="9736" width="11" style="581"/>
    <col min="9737" max="9737" width="13.75" style="581" customWidth="1"/>
    <col min="9738" max="9984" width="11" style="581"/>
    <col min="9985" max="9985" width="2.375" style="581" customWidth="1"/>
    <col min="9986" max="9986" width="15.125" style="581" customWidth="1"/>
    <col min="9987" max="9987" width="20.375" style="581" customWidth="1"/>
    <col min="9988" max="9989" width="10" style="581" customWidth="1"/>
    <col min="9990" max="9992" width="11" style="581"/>
    <col min="9993" max="9993" width="13.75" style="581" customWidth="1"/>
    <col min="9994" max="10240" width="11" style="581"/>
    <col min="10241" max="10241" width="2.375" style="581" customWidth="1"/>
    <col min="10242" max="10242" width="15.125" style="581" customWidth="1"/>
    <col min="10243" max="10243" width="20.375" style="581" customWidth="1"/>
    <col min="10244" max="10245" width="10" style="581" customWidth="1"/>
    <col min="10246" max="10248" width="11" style="581"/>
    <col min="10249" max="10249" width="13.75" style="581" customWidth="1"/>
    <col min="10250" max="10496" width="11" style="581"/>
    <col min="10497" max="10497" width="2.375" style="581" customWidth="1"/>
    <col min="10498" max="10498" width="15.125" style="581" customWidth="1"/>
    <col min="10499" max="10499" width="20.375" style="581" customWidth="1"/>
    <col min="10500" max="10501" width="10" style="581" customWidth="1"/>
    <col min="10502" max="10504" width="11" style="581"/>
    <col min="10505" max="10505" width="13.75" style="581" customWidth="1"/>
    <col min="10506" max="10752" width="11" style="581"/>
    <col min="10753" max="10753" width="2.375" style="581" customWidth="1"/>
    <col min="10754" max="10754" width="15.125" style="581" customWidth="1"/>
    <col min="10755" max="10755" width="20.375" style="581" customWidth="1"/>
    <col min="10756" max="10757" width="10" style="581" customWidth="1"/>
    <col min="10758" max="10760" width="11" style="581"/>
    <col min="10761" max="10761" width="13.75" style="581" customWidth="1"/>
    <col min="10762" max="11008" width="11" style="581"/>
    <col min="11009" max="11009" width="2.375" style="581" customWidth="1"/>
    <col min="11010" max="11010" width="15.125" style="581" customWidth="1"/>
    <col min="11011" max="11011" width="20.375" style="581" customWidth="1"/>
    <col min="11012" max="11013" width="10" style="581" customWidth="1"/>
    <col min="11014" max="11016" width="11" style="581"/>
    <col min="11017" max="11017" width="13.75" style="581" customWidth="1"/>
    <col min="11018" max="11264" width="11" style="581"/>
    <col min="11265" max="11265" width="2.375" style="581" customWidth="1"/>
    <col min="11266" max="11266" width="15.125" style="581" customWidth="1"/>
    <col min="11267" max="11267" width="20.375" style="581" customWidth="1"/>
    <col min="11268" max="11269" width="10" style="581" customWidth="1"/>
    <col min="11270" max="11272" width="11" style="581"/>
    <col min="11273" max="11273" width="13.75" style="581" customWidth="1"/>
    <col min="11274" max="11520" width="11" style="581"/>
    <col min="11521" max="11521" width="2.375" style="581" customWidth="1"/>
    <col min="11522" max="11522" width="15.125" style="581" customWidth="1"/>
    <col min="11523" max="11523" width="20.375" style="581" customWidth="1"/>
    <col min="11524" max="11525" width="10" style="581" customWidth="1"/>
    <col min="11526" max="11528" width="11" style="581"/>
    <col min="11529" max="11529" width="13.75" style="581" customWidth="1"/>
    <col min="11530" max="11776" width="11" style="581"/>
    <col min="11777" max="11777" width="2.375" style="581" customWidth="1"/>
    <col min="11778" max="11778" width="15.125" style="581" customWidth="1"/>
    <col min="11779" max="11779" width="20.375" style="581" customWidth="1"/>
    <col min="11780" max="11781" width="10" style="581" customWidth="1"/>
    <col min="11782" max="11784" width="11" style="581"/>
    <col min="11785" max="11785" width="13.75" style="581" customWidth="1"/>
    <col min="11786" max="12032" width="11" style="581"/>
    <col min="12033" max="12033" width="2.375" style="581" customWidth="1"/>
    <col min="12034" max="12034" width="15.125" style="581" customWidth="1"/>
    <col min="12035" max="12035" width="20.375" style="581" customWidth="1"/>
    <col min="12036" max="12037" width="10" style="581" customWidth="1"/>
    <col min="12038" max="12040" width="11" style="581"/>
    <col min="12041" max="12041" width="13.75" style="581" customWidth="1"/>
    <col min="12042" max="12288" width="11" style="581"/>
    <col min="12289" max="12289" width="2.375" style="581" customWidth="1"/>
    <col min="12290" max="12290" width="15.125" style="581" customWidth="1"/>
    <col min="12291" max="12291" width="20.375" style="581" customWidth="1"/>
    <col min="12292" max="12293" width="10" style="581" customWidth="1"/>
    <col min="12294" max="12296" width="11" style="581"/>
    <col min="12297" max="12297" width="13.75" style="581" customWidth="1"/>
    <col min="12298" max="12544" width="11" style="581"/>
    <col min="12545" max="12545" width="2.375" style="581" customWidth="1"/>
    <col min="12546" max="12546" width="15.125" style="581" customWidth="1"/>
    <col min="12547" max="12547" width="20.375" style="581" customWidth="1"/>
    <col min="12548" max="12549" width="10" style="581" customWidth="1"/>
    <col min="12550" max="12552" width="11" style="581"/>
    <col min="12553" max="12553" width="13.75" style="581" customWidth="1"/>
    <col min="12554" max="12800" width="11" style="581"/>
    <col min="12801" max="12801" width="2.375" style="581" customWidth="1"/>
    <col min="12802" max="12802" width="15.125" style="581" customWidth="1"/>
    <col min="12803" max="12803" width="20.375" style="581" customWidth="1"/>
    <col min="12804" max="12805" width="10" style="581" customWidth="1"/>
    <col min="12806" max="12808" width="11" style="581"/>
    <col min="12809" max="12809" width="13.75" style="581" customWidth="1"/>
    <col min="12810" max="13056" width="11" style="581"/>
    <col min="13057" max="13057" width="2.375" style="581" customWidth="1"/>
    <col min="13058" max="13058" width="15.125" style="581" customWidth="1"/>
    <col min="13059" max="13059" width="20.375" style="581" customWidth="1"/>
    <col min="13060" max="13061" width="10" style="581" customWidth="1"/>
    <col min="13062" max="13064" width="11" style="581"/>
    <col min="13065" max="13065" width="13.75" style="581" customWidth="1"/>
    <col min="13066" max="13312" width="11" style="581"/>
    <col min="13313" max="13313" width="2.375" style="581" customWidth="1"/>
    <col min="13314" max="13314" width="15.125" style="581" customWidth="1"/>
    <col min="13315" max="13315" width="20.375" style="581" customWidth="1"/>
    <col min="13316" max="13317" width="10" style="581" customWidth="1"/>
    <col min="13318" max="13320" width="11" style="581"/>
    <col min="13321" max="13321" width="13.75" style="581" customWidth="1"/>
    <col min="13322" max="13568" width="11" style="581"/>
    <col min="13569" max="13569" width="2.375" style="581" customWidth="1"/>
    <col min="13570" max="13570" width="15.125" style="581" customWidth="1"/>
    <col min="13571" max="13571" width="20.375" style="581" customWidth="1"/>
    <col min="13572" max="13573" width="10" style="581" customWidth="1"/>
    <col min="13574" max="13576" width="11" style="581"/>
    <col min="13577" max="13577" width="13.75" style="581" customWidth="1"/>
    <col min="13578" max="13824" width="11" style="581"/>
    <col min="13825" max="13825" width="2.375" style="581" customWidth="1"/>
    <col min="13826" max="13826" width="15.125" style="581" customWidth="1"/>
    <col min="13827" max="13827" width="20.375" style="581" customWidth="1"/>
    <col min="13828" max="13829" width="10" style="581" customWidth="1"/>
    <col min="13830" max="13832" width="11" style="581"/>
    <col min="13833" max="13833" width="13.75" style="581" customWidth="1"/>
    <col min="13834" max="14080" width="11" style="581"/>
    <col min="14081" max="14081" width="2.375" style="581" customWidth="1"/>
    <col min="14082" max="14082" width="15.125" style="581" customWidth="1"/>
    <col min="14083" max="14083" width="20.375" style="581" customWidth="1"/>
    <col min="14084" max="14085" width="10" style="581" customWidth="1"/>
    <col min="14086" max="14088" width="11" style="581"/>
    <col min="14089" max="14089" width="13.75" style="581" customWidth="1"/>
    <col min="14090" max="14336" width="11" style="581"/>
    <col min="14337" max="14337" width="2.375" style="581" customWidth="1"/>
    <col min="14338" max="14338" width="15.125" style="581" customWidth="1"/>
    <col min="14339" max="14339" width="20.375" style="581" customWidth="1"/>
    <col min="14340" max="14341" width="10" style="581" customWidth="1"/>
    <col min="14342" max="14344" width="11" style="581"/>
    <col min="14345" max="14345" width="13.75" style="581" customWidth="1"/>
    <col min="14346" max="14592" width="11" style="581"/>
    <col min="14593" max="14593" width="2.375" style="581" customWidth="1"/>
    <col min="14594" max="14594" width="15.125" style="581" customWidth="1"/>
    <col min="14595" max="14595" width="20.375" style="581" customWidth="1"/>
    <col min="14596" max="14597" width="10" style="581" customWidth="1"/>
    <col min="14598" max="14600" width="11" style="581"/>
    <col min="14601" max="14601" width="13.75" style="581" customWidth="1"/>
    <col min="14602" max="14848" width="11" style="581"/>
    <col min="14849" max="14849" width="2.375" style="581" customWidth="1"/>
    <col min="14850" max="14850" width="15.125" style="581" customWidth="1"/>
    <col min="14851" max="14851" width="20.375" style="581" customWidth="1"/>
    <col min="14852" max="14853" width="10" style="581" customWidth="1"/>
    <col min="14854" max="14856" width="11" style="581"/>
    <col min="14857" max="14857" width="13.75" style="581" customWidth="1"/>
    <col min="14858" max="15104" width="11" style="581"/>
    <col min="15105" max="15105" width="2.375" style="581" customWidth="1"/>
    <col min="15106" max="15106" width="15.125" style="581" customWidth="1"/>
    <col min="15107" max="15107" width="20.375" style="581" customWidth="1"/>
    <col min="15108" max="15109" width="10" style="581" customWidth="1"/>
    <col min="15110" max="15112" width="11" style="581"/>
    <col min="15113" max="15113" width="13.75" style="581" customWidth="1"/>
    <col min="15114" max="15360" width="11" style="581"/>
    <col min="15361" max="15361" width="2.375" style="581" customWidth="1"/>
    <col min="15362" max="15362" width="15.125" style="581" customWidth="1"/>
    <col min="15363" max="15363" width="20.375" style="581" customWidth="1"/>
    <col min="15364" max="15365" width="10" style="581" customWidth="1"/>
    <col min="15366" max="15368" width="11" style="581"/>
    <col min="15369" max="15369" width="13.75" style="581" customWidth="1"/>
    <col min="15370" max="15616" width="11" style="581"/>
    <col min="15617" max="15617" width="2.375" style="581" customWidth="1"/>
    <col min="15618" max="15618" width="15.125" style="581" customWidth="1"/>
    <col min="15619" max="15619" width="20.375" style="581" customWidth="1"/>
    <col min="15620" max="15621" width="10" style="581" customWidth="1"/>
    <col min="15622" max="15624" width="11" style="581"/>
    <col min="15625" max="15625" width="13.75" style="581" customWidth="1"/>
    <col min="15626" max="15872" width="11" style="581"/>
    <col min="15873" max="15873" width="2.375" style="581" customWidth="1"/>
    <col min="15874" max="15874" width="15.125" style="581" customWidth="1"/>
    <col min="15875" max="15875" width="20.375" style="581" customWidth="1"/>
    <col min="15876" max="15877" width="10" style="581" customWidth="1"/>
    <col min="15878" max="15880" width="11" style="581"/>
    <col min="15881" max="15881" width="13.75" style="581" customWidth="1"/>
    <col min="15882" max="16128" width="11" style="581"/>
    <col min="16129" max="16129" width="2.375" style="581" customWidth="1"/>
    <col min="16130" max="16130" width="15.125" style="581" customWidth="1"/>
    <col min="16131" max="16131" width="20.375" style="581" customWidth="1"/>
    <col min="16132" max="16133" width="10" style="581" customWidth="1"/>
    <col min="16134" max="16136" width="11" style="581"/>
    <col min="16137" max="16137" width="13.75" style="581" customWidth="1"/>
    <col min="16138" max="16384" width="11" style="581"/>
  </cols>
  <sheetData>
    <row r="1" spans="1:11" s="570" customFormat="1" ht="32.25" customHeight="1" x14ac:dyDescent="0.2">
      <c r="A1" s="568"/>
      <c r="B1" s="568"/>
      <c r="C1" s="568"/>
      <c r="D1" s="568"/>
      <c r="E1" s="569"/>
      <c r="F1" s="569"/>
      <c r="G1" s="569"/>
      <c r="I1" s="6"/>
    </row>
    <row r="2" spans="1:11" s="558" customFormat="1" ht="13.15" customHeight="1" x14ac:dyDescent="0.2">
      <c r="A2" s="571"/>
      <c r="C2" s="572"/>
      <c r="D2" s="572"/>
      <c r="G2" s="573" t="s">
        <v>489</v>
      </c>
      <c r="H2" s="545"/>
      <c r="I2" s="545"/>
      <c r="K2" s="6"/>
    </row>
    <row r="3" spans="1:11" s="570" customFormat="1" ht="19.5" customHeight="1" x14ac:dyDescent="0.25">
      <c r="A3" s="574" t="s">
        <v>17</v>
      </c>
      <c r="D3" s="575"/>
    </row>
    <row r="4" spans="1:11" s="558" customFormat="1" ht="19.5" customHeight="1" x14ac:dyDescent="0.2">
      <c r="A4" s="571"/>
      <c r="C4" s="572"/>
      <c r="D4" s="572"/>
      <c r="E4" s="572"/>
      <c r="G4" s="548"/>
      <c r="H4" s="545"/>
      <c r="I4" s="545"/>
    </row>
    <row r="5" spans="1:11" s="558" customFormat="1" ht="13.15" customHeight="1" x14ac:dyDescent="0.2">
      <c r="A5" s="571"/>
      <c r="C5" s="572"/>
      <c r="D5" s="572"/>
      <c r="E5" s="572"/>
      <c r="G5" s="548"/>
      <c r="H5" s="545"/>
      <c r="I5" s="545"/>
    </row>
    <row r="6" spans="1:11" s="558" customFormat="1" ht="13.15" customHeight="1" x14ac:dyDescent="0.2">
      <c r="A6" s="700" t="s">
        <v>18</v>
      </c>
      <c r="B6" s="701"/>
      <c r="C6" s="701"/>
      <c r="D6" s="701"/>
      <c r="E6" s="701"/>
      <c r="F6" s="702"/>
      <c r="G6" s="702"/>
      <c r="H6" s="545"/>
      <c r="I6" s="545"/>
    </row>
    <row r="7" spans="1:11" s="558" customFormat="1" ht="13.15" customHeight="1" x14ac:dyDescent="0.2">
      <c r="A7" s="571"/>
      <c r="C7" s="572"/>
      <c r="D7" s="572"/>
      <c r="E7" s="572"/>
      <c r="G7" s="548"/>
      <c r="H7" s="545"/>
      <c r="I7" s="545"/>
    </row>
    <row r="8" spans="1:11" s="548" customFormat="1" ht="13.15" customHeight="1" x14ac:dyDescent="0.2">
      <c r="B8" s="549" t="s">
        <v>69</v>
      </c>
      <c r="C8" s="550"/>
      <c r="D8" s="550"/>
      <c r="E8" s="551"/>
      <c r="F8" s="552"/>
      <c r="G8" s="552"/>
      <c r="H8" s="545"/>
      <c r="I8" s="545"/>
    </row>
    <row r="9" spans="1:11" s="548" customFormat="1" ht="13.15" customHeight="1" x14ac:dyDescent="0.2">
      <c r="A9" s="553"/>
      <c r="B9" s="703" t="s">
        <v>70</v>
      </c>
      <c r="C9" s="703"/>
      <c r="D9" s="704"/>
      <c r="E9" s="434"/>
      <c r="F9" s="434"/>
      <c r="H9" s="545"/>
      <c r="I9" s="545"/>
    </row>
    <row r="10" spans="1:11" s="548" customFormat="1" ht="13.15" customHeight="1" x14ac:dyDescent="0.2">
      <c r="A10" s="553"/>
      <c r="B10" s="705" t="s">
        <v>71</v>
      </c>
      <c r="C10" s="705"/>
      <c r="D10" s="554"/>
      <c r="E10" s="555"/>
      <c r="G10" s="556"/>
      <c r="H10" s="576"/>
      <c r="I10" s="576"/>
    </row>
    <row r="11" spans="1:11" s="548" customFormat="1" ht="13.15" customHeight="1" x14ac:dyDescent="0.2">
      <c r="A11" s="553"/>
      <c r="B11" s="706" t="s">
        <v>19</v>
      </c>
      <c r="C11" s="703"/>
      <c r="D11" s="557"/>
      <c r="E11" s="555"/>
      <c r="G11" s="556"/>
      <c r="H11" s="577"/>
      <c r="I11" s="577"/>
    </row>
    <row r="12" spans="1:11" s="548" customFormat="1" ht="13.15" customHeight="1" x14ac:dyDescent="0.2">
      <c r="A12" s="553"/>
      <c r="B12" s="707" t="s">
        <v>72</v>
      </c>
      <c r="C12" s="707"/>
      <c r="D12" s="557"/>
      <c r="E12" s="555"/>
      <c r="G12" s="556"/>
      <c r="H12" s="577"/>
      <c r="I12" s="577"/>
    </row>
    <row r="13" spans="1:11" s="548" customFormat="1" ht="13.15" customHeight="1" x14ac:dyDescent="0.2">
      <c r="A13" s="553"/>
      <c r="B13" s="707" t="s">
        <v>73</v>
      </c>
      <c r="C13" s="707"/>
      <c r="D13" s="557"/>
      <c r="E13" s="555"/>
      <c r="G13" s="556"/>
    </row>
    <row r="14" spans="1:11" s="548" customFormat="1" ht="13.15" customHeight="1" x14ac:dyDescent="0.2">
      <c r="A14" s="553"/>
      <c r="B14" s="707" t="s">
        <v>74</v>
      </c>
      <c r="C14" s="707"/>
      <c r="D14" s="554"/>
      <c r="E14" s="555"/>
      <c r="G14" s="556"/>
    </row>
    <row r="15" spans="1:11" s="548" customFormat="1" ht="13.15" customHeight="1" x14ac:dyDescent="0.2">
      <c r="A15" s="553"/>
      <c r="B15" s="707" t="s">
        <v>20</v>
      </c>
      <c r="C15" s="707"/>
      <c r="D15" s="554"/>
      <c r="E15" s="555"/>
      <c r="G15" s="556"/>
    </row>
    <row r="16" spans="1:11" s="548" customFormat="1" ht="13.15" customHeight="1" x14ac:dyDescent="0.2">
      <c r="A16" s="553"/>
      <c r="B16" s="699" t="s">
        <v>21</v>
      </c>
      <c r="C16" s="699"/>
      <c r="D16" s="554"/>
      <c r="E16" s="555"/>
      <c r="G16" s="556"/>
    </row>
    <row r="17" spans="1:7" s="548" customFormat="1" ht="13.15" customHeight="1" x14ac:dyDescent="0.2">
      <c r="A17" s="553"/>
      <c r="B17" s="699"/>
      <c r="C17" s="699"/>
      <c r="D17" s="554"/>
      <c r="E17" s="555"/>
      <c r="G17" s="556"/>
    </row>
    <row r="18" spans="1:7" s="548" customFormat="1" ht="13.15" customHeight="1" x14ac:dyDescent="0.2">
      <c r="B18" s="549" t="s">
        <v>75</v>
      </c>
      <c r="C18" s="7"/>
      <c r="D18" s="554"/>
      <c r="E18" s="555"/>
      <c r="G18" s="556"/>
    </row>
    <row r="19" spans="1:7" s="548" customFormat="1" ht="13.15" customHeight="1" x14ac:dyDescent="0.2">
      <c r="A19" s="553"/>
      <c r="B19" s="706" t="s">
        <v>25</v>
      </c>
      <c r="C19" s="703"/>
      <c r="D19" s="554"/>
      <c r="E19" s="555"/>
      <c r="G19" s="556"/>
    </row>
    <row r="20" spans="1:7" s="548" customFormat="1" ht="13.15" customHeight="1" x14ac:dyDescent="0.2">
      <c r="A20" s="553"/>
      <c r="B20" s="699" t="s">
        <v>76</v>
      </c>
      <c r="C20" s="699"/>
      <c r="D20" s="554"/>
      <c r="E20" s="555"/>
      <c r="G20" s="556"/>
    </row>
    <row r="21" spans="1:7" s="548" customFormat="1" ht="13.15" customHeight="1" x14ac:dyDescent="0.2">
      <c r="A21" s="553"/>
      <c r="B21" s="699" t="s">
        <v>77</v>
      </c>
      <c r="C21" s="699"/>
      <c r="D21" s="554"/>
      <c r="E21" s="555"/>
      <c r="G21" s="556"/>
    </row>
    <row r="22" spans="1:7" s="548" customFormat="1" ht="13.15" customHeight="1" x14ac:dyDescent="0.2">
      <c r="A22" s="553"/>
      <c r="B22" s="707" t="s">
        <v>78</v>
      </c>
      <c r="C22" s="707"/>
      <c r="D22" s="554"/>
      <c r="E22" s="555"/>
      <c r="G22" s="556"/>
    </row>
    <row r="23" spans="1:7" s="548" customFormat="1" ht="13.15" customHeight="1" x14ac:dyDescent="0.2">
      <c r="A23" s="553"/>
      <c r="B23" s="707" t="s">
        <v>79</v>
      </c>
      <c r="C23" s="707"/>
      <c r="D23" s="554"/>
      <c r="E23" s="555"/>
      <c r="G23" s="556"/>
    </row>
    <row r="24" spans="1:7" s="548" customFormat="1" ht="13.15" customHeight="1" x14ac:dyDescent="0.2">
      <c r="A24" s="553"/>
      <c r="B24" s="707" t="s">
        <v>80</v>
      </c>
      <c r="C24" s="707"/>
      <c r="D24" s="554"/>
      <c r="E24" s="555"/>
      <c r="G24" s="556"/>
    </row>
    <row r="25" spans="1:7" s="548" customFormat="1" ht="13.15" customHeight="1" x14ac:dyDescent="0.2">
      <c r="A25" s="553"/>
      <c r="B25" s="707" t="s">
        <v>81</v>
      </c>
      <c r="C25" s="707"/>
      <c r="D25" s="554"/>
      <c r="E25" s="555"/>
      <c r="G25" s="556"/>
    </row>
    <row r="26" spans="1:7" s="548" customFormat="1" ht="13.15" customHeight="1" x14ac:dyDescent="0.2">
      <c r="A26" s="553"/>
      <c r="B26" s="707" t="s">
        <v>82</v>
      </c>
      <c r="C26" s="707"/>
      <c r="D26" s="554"/>
      <c r="E26" s="555"/>
      <c r="G26" s="558"/>
    </row>
    <row r="27" spans="1:7" s="558" customFormat="1" ht="13.15" customHeight="1" x14ac:dyDescent="0.2">
      <c r="A27" s="553"/>
      <c r="B27" s="706" t="s">
        <v>24</v>
      </c>
      <c r="C27" s="703"/>
      <c r="D27" s="554"/>
      <c r="E27" s="555"/>
      <c r="F27" s="548"/>
    </row>
    <row r="28" spans="1:7" s="558" customFormat="1" ht="13.15" customHeight="1" x14ac:dyDescent="0.2">
      <c r="A28" s="578" t="s">
        <v>490</v>
      </c>
      <c r="B28" s="706" t="s">
        <v>490</v>
      </c>
      <c r="C28" s="703"/>
      <c r="D28" s="554"/>
      <c r="E28" s="555"/>
      <c r="F28" s="548"/>
    </row>
    <row r="29" spans="1:7" s="558" customFormat="1" ht="13.15" customHeight="1" x14ac:dyDescent="0.2">
      <c r="A29" s="553"/>
      <c r="B29" s="706" t="s">
        <v>23</v>
      </c>
      <c r="C29" s="703"/>
      <c r="D29" s="557"/>
      <c r="E29" s="555"/>
      <c r="F29" s="548"/>
    </row>
    <row r="30" spans="1:7" s="558" customFormat="1" ht="13.15" customHeight="1" x14ac:dyDescent="0.2">
      <c r="A30" s="553"/>
      <c r="B30" s="707" t="s">
        <v>11</v>
      </c>
      <c r="C30" s="708"/>
      <c r="D30" s="557"/>
      <c r="E30" s="555"/>
    </row>
    <row r="31" spans="1:7" s="558" customFormat="1" ht="13.15" customHeight="1" x14ac:dyDescent="0.2">
      <c r="A31" s="553"/>
      <c r="B31" s="707" t="s">
        <v>22</v>
      </c>
      <c r="C31" s="707"/>
      <c r="D31" s="557"/>
      <c r="E31" s="555"/>
    </row>
    <row r="32" spans="1:7" s="558" customFormat="1" ht="13.15" customHeight="1" x14ac:dyDescent="0.2">
      <c r="A32" s="553"/>
      <c r="B32" s="707" t="s">
        <v>83</v>
      </c>
      <c r="C32" s="707"/>
      <c r="D32" s="557"/>
      <c r="E32" s="555"/>
    </row>
    <row r="33" spans="1:8" s="558" customFormat="1" ht="13.15" customHeight="1" x14ac:dyDescent="0.2">
      <c r="A33" s="553"/>
      <c r="B33" s="559" t="s">
        <v>491</v>
      </c>
      <c r="C33" s="559"/>
      <c r="D33" s="557"/>
      <c r="E33" s="555"/>
    </row>
    <row r="34" spans="1:8" s="558" customFormat="1" ht="13.15" customHeight="1" x14ac:dyDescent="0.2">
      <c r="A34" s="553"/>
      <c r="B34" s="707" t="s">
        <v>492</v>
      </c>
      <c r="C34" s="707"/>
      <c r="D34" s="557"/>
      <c r="E34" s="555"/>
    </row>
    <row r="35" spans="1:8" s="558" customFormat="1" ht="13.15" customHeight="1" x14ac:dyDescent="0.2">
      <c r="A35" s="553"/>
      <c r="B35" s="707" t="s">
        <v>26</v>
      </c>
      <c r="C35" s="707"/>
      <c r="D35" s="557"/>
      <c r="E35" s="555"/>
      <c r="H35" s="579"/>
    </row>
    <row r="36" spans="1:8" s="558" customFormat="1" ht="13.15" customHeight="1" x14ac:dyDescent="0.2">
      <c r="A36" s="553"/>
      <c r="B36" s="707" t="s">
        <v>84</v>
      </c>
      <c r="C36" s="707"/>
      <c r="D36" s="557"/>
      <c r="E36" s="555"/>
      <c r="H36" s="579"/>
    </row>
    <row r="37" spans="1:8" s="548" customFormat="1" ht="13.15" customHeight="1" x14ac:dyDescent="0.2">
      <c r="A37" s="553"/>
      <c r="B37" s="560"/>
      <c r="C37" s="561"/>
      <c r="D37" s="557"/>
      <c r="E37" s="555"/>
      <c r="F37" s="558"/>
      <c r="G37" s="558"/>
      <c r="H37" s="580"/>
    </row>
    <row r="38" spans="1:8" ht="13.15" customHeight="1" x14ac:dyDescent="0.2">
      <c r="A38" s="712" t="s">
        <v>493</v>
      </c>
      <c r="B38" s="713"/>
      <c r="C38" s="713"/>
      <c r="D38" s="713"/>
      <c r="E38" s="713"/>
      <c r="F38" s="547"/>
      <c r="G38" s="547"/>
      <c r="H38" s="567"/>
    </row>
    <row r="39" spans="1:8" ht="13.15" customHeight="1" x14ac:dyDescent="0.2">
      <c r="A39" s="562"/>
      <c r="B39" s="563"/>
      <c r="C39" s="563"/>
      <c r="D39" s="564"/>
      <c r="E39" s="564"/>
      <c r="F39" s="564"/>
      <c r="G39" s="564"/>
      <c r="H39" s="567"/>
    </row>
    <row r="40" spans="1:8" ht="13.15" customHeight="1" x14ac:dyDescent="0.2">
      <c r="A40" s="711" t="s">
        <v>494</v>
      </c>
      <c r="B40" s="711"/>
      <c r="C40" s="711"/>
      <c r="D40" s="711"/>
      <c r="E40" s="711"/>
      <c r="F40" s="711"/>
      <c r="G40" s="711"/>
      <c r="H40" s="567"/>
    </row>
    <row r="41" spans="1:8" ht="13.15" customHeight="1" x14ac:dyDescent="0.2">
      <c r="A41" s="582"/>
      <c r="B41" s="583"/>
      <c r="C41" s="583"/>
      <c r="D41" s="554"/>
      <c r="E41" s="584"/>
      <c r="F41" s="579"/>
      <c r="G41" s="579"/>
      <c r="H41" s="567"/>
    </row>
    <row r="42" spans="1:8" ht="13.15" customHeight="1" x14ac:dyDescent="0.2">
      <c r="A42" s="714" t="s">
        <v>495</v>
      </c>
      <c r="B42" s="714"/>
      <c r="C42" s="714"/>
      <c r="D42" s="714"/>
      <c r="E42" s="714"/>
      <c r="F42" s="715"/>
      <c r="G42" s="715"/>
      <c r="H42" s="567"/>
    </row>
    <row r="43" spans="1:8" ht="13.15" customHeight="1" x14ac:dyDescent="0.2">
      <c r="A43" s="715"/>
      <c r="B43" s="715"/>
      <c r="C43" s="715"/>
      <c r="D43" s="715"/>
      <c r="E43" s="715"/>
      <c r="F43" s="715"/>
      <c r="G43" s="715"/>
    </row>
    <row r="44" spans="1:8" ht="13.15" customHeight="1" x14ac:dyDescent="0.2">
      <c r="A44" s="565"/>
      <c r="B44" s="565"/>
      <c r="C44" s="565"/>
      <c r="D44" s="566"/>
      <c r="E44" s="566"/>
      <c r="F44" s="567"/>
      <c r="G44" s="567"/>
    </row>
    <row r="45" spans="1:8" ht="13.15" customHeight="1" x14ac:dyDescent="0.2">
      <c r="A45" s="709" t="s">
        <v>27</v>
      </c>
      <c r="B45" s="710"/>
      <c r="C45" s="710"/>
      <c r="D45" s="710"/>
      <c r="E45" s="710"/>
      <c r="F45" s="710"/>
      <c r="G45" s="710"/>
    </row>
    <row r="46" spans="1:8" ht="13.15" customHeight="1" x14ac:dyDescent="0.2">
      <c r="A46" s="711" t="s">
        <v>28</v>
      </c>
      <c r="B46" s="711"/>
      <c r="C46" s="546" t="s">
        <v>496</v>
      </c>
      <c r="D46" s="546"/>
      <c r="E46" s="546"/>
      <c r="F46" s="546"/>
      <c r="G46" s="546"/>
    </row>
    <row r="47" spans="1:8" ht="13.15" customHeight="1" x14ac:dyDescent="0.2"/>
    <row r="48" spans="1:8" ht="13.15" customHeight="1" x14ac:dyDescent="0.2"/>
    <row r="49" ht="13.15" customHeight="1" x14ac:dyDescent="0.2"/>
    <row r="50" ht="13.15" customHeight="1" x14ac:dyDescent="0.2"/>
    <row r="51" ht="13.15" customHeight="1" x14ac:dyDescent="0.2"/>
    <row r="52" ht="13.15" customHeight="1" x14ac:dyDescent="0.2"/>
    <row r="53" ht="13.15" customHeight="1" x14ac:dyDescent="0.2"/>
    <row r="54" ht="13.15" customHeight="1" x14ac:dyDescent="0.2"/>
    <row r="55" ht="13.15" customHeight="1" x14ac:dyDescent="0.2"/>
    <row r="56" ht="13.15" customHeight="1" x14ac:dyDescent="0.2"/>
    <row r="57" ht="13.15" customHeight="1" x14ac:dyDescent="0.2"/>
    <row r="58" ht="13.15" customHeight="1" x14ac:dyDescent="0.2"/>
    <row r="59" ht="13.15" customHeight="1" x14ac:dyDescent="0.2"/>
    <row r="60" ht="13.15" customHeight="1" x14ac:dyDescent="0.2"/>
    <row r="61" ht="13.15" customHeight="1" x14ac:dyDescent="0.2"/>
    <row r="62" ht="13.15" customHeight="1" x14ac:dyDescent="0.2"/>
    <row r="63" ht="13.15" customHeight="1" x14ac:dyDescent="0.2"/>
  </sheetData>
  <mergeCells count="32">
    <mergeCell ref="A45:G45"/>
    <mergeCell ref="A46:B46"/>
    <mergeCell ref="B34:C34"/>
    <mergeCell ref="B35:C35"/>
    <mergeCell ref="B36:C36"/>
    <mergeCell ref="A38:E38"/>
    <mergeCell ref="A40:G40"/>
    <mergeCell ref="A42:G43"/>
    <mergeCell ref="B32:C32"/>
    <mergeCell ref="B21:C21"/>
    <mergeCell ref="B22:C22"/>
    <mergeCell ref="B23:C23"/>
    <mergeCell ref="B24:C24"/>
    <mergeCell ref="B25:C25"/>
    <mergeCell ref="B26:C26"/>
    <mergeCell ref="B27:C27"/>
    <mergeCell ref="B28:C28"/>
    <mergeCell ref="B29:C29"/>
    <mergeCell ref="B30:C30"/>
    <mergeCell ref="B31:C31"/>
    <mergeCell ref="B20:C20"/>
    <mergeCell ref="A6:G6"/>
    <mergeCell ref="B9:D9"/>
    <mergeCell ref="B10:C10"/>
    <mergeCell ref="B11:C11"/>
    <mergeCell ref="B12:C12"/>
    <mergeCell ref="B13:C13"/>
    <mergeCell ref="B14:C14"/>
    <mergeCell ref="B15:C15"/>
    <mergeCell ref="B16:C16"/>
    <mergeCell ref="B17:C17"/>
    <mergeCell ref="B19:C19"/>
  </mergeCells>
  <hyperlinks>
    <hyperlink ref="A42:E43" r:id="rId1" display="Das Glossar enthält Erläuterungen zu allen statistisch relevanten Begriffen, die in den verschiedenen Produkten der Statistik der BA verwendung finden." xr:uid="{DCFC8057-52DD-4D01-8F50-CFCCEC2A76AC}"/>
    <hyperlink ref="A42:G43" r:id="rId2" display="Das Glossar enthält Erläuterungen zu allen statistisch relevanten Begriffen, die in den verschiedenen Produkten der Statistik der BA Verwendung finden." xr:uid="{377F3F8F-EB48-40C2-9681-10A0031364CD}"/>
    <hyperlink ref="A46:B46" r:id="rId3" display="Abkürzungsverzeichnis" xr:uid="{63732DCC-B07A-48BB-AA97-4E7F16C38A69}"/>
    <hyperlink ref="C46" r:id="rId4" xr:uid="{4FB4E386-7C84-4D6B-99E1-1C4F955D8B35}"/>
    <hyperlink ref="A40:G40" r:id="rId5" display="Die Qualitätsberichte der Statistik erläutern die Entstehung und Aussagekraft der jeweiligen Fachstatistik." xr:uid="{00AF888F-217D-487F-8D1F-9759EAEE2BEB}"/>
    <hyperlink ref="B9:D9" r:id="rId6" display="Arbeitsuche, Arbeitslosigkeit und Unterbeschäftigung" xr:uid="{538AC534-C015-487B-895F-136FF7A3292A}"/>
    <hyperlink ref="B10:C10" r:id="rId7" display="Ausbildungsmarkt" xr:uid="{C22BF33A-2F41-4E89-9CDF-57A7959217B0}"/>
    <hyperlink ref="B11:C11" r:id="rId8" display="Beschäftigung" xr:uid="{0AB8258F-3442-43C6-ADB7-44B47DC6246B}"/>
    <hyperlink ref="B12:C12" r:id="rId9" display="Einnahmen/Ausgaben" xr:uid="{2BBE9F5F-3BDD-46AC-8FA2-2D518556679C}"/>
    <hyperlink ref="B13:C13" r:id="rId10" display="Förderung und berufliche Rehabilitation" xr:uid="{A27C5FF4-FA5B-4AEA-B67E-64999E9C4DD8}"/>
    <hyperlink ref="B14:C14" r:id="rId11" display="Gemeldete Arbeitsstellen" xr:uid="{6A5F57C5-C4E2-4F24-A5E3-B1A0387FFE1E}"/>
    <hyperlink ref="B15:C15" r:id="rId12" display="Grundsicherung für Arbeitsuchende (SGB II)" xr:uid="{EC45BAB1-7708-477B-84E0-558B835F6F4B}"/>
    <hyperlink ref="B16:C16" r:id="rId13" display="Leistungen SGB III" xr:uid="{7F0F13AC-8454-4977-9A1C-042DF63E74BC}"/>
    <hyperlink ref="B19:C19" r:id="rId14" display="Berufe" xr:uid="{CEF5C6A6-BC9F-4E57-BFDC-63848D8B60EE}"/>
    <hyperlink ref="B20:C20" r:id="rId15" display="Bildung" xr:uid="{66EC569C-7FD7-4E2C-BA5E-5F58948FDFA5}"/>
    <hyperlink ref="B21:C21" r:id="rId16" display="Corona" xr:uid="{42E2646A-AA51-473D-BE09-33FD9A0D63D3}"/>
    <hyperlink ref="B22:C22" r:id="rId17" display="Demografie" xr:uid="{07FB7F68-3A16-41BC-B490-838ED1F6316E}"/>
    <hyperlink ref="B23:C23" r:id="rId18" display="Eingliederungsbilanzen" xr:uid="{E19F3A3D-4933-44FB-866C-9F002496CC8D}"/>
    <hyperlink ref="B24:C24" r:id="rId19" display="Entgelt" xr:uid="{F6D31885-D288-4BDA-8E13-779324E46702}"/>
    <hyperlink ref="B25:C25" r:id="rId20" display="Fachkräftebedarf" xr:uid="{CC8D33C8-8392-444B-A63B-AB4BDE267CAF}"/>
    <hyperlink ref="B26:C26" r:id="rId21" display="Familien und Kinder" xr:uid="{F254D4A6-F902-4DDC-B5CB-EECF27D1BD80}"/>
    <hyperlink ref="B27:C27" r:id="rId22" display="Frauen und Männer" xr:uid="{9A8AA857-CC40-46FE-8777-1D72B47A6CE5}"/>
    <hyperlink ref="B29:C29" r:id="rId23" display="Langzeitarbeitslosigkeit" xr:uid="{8FF6CC4D-7C35-41E4-A771-1BF3351612F1}"/>
    <hyperlink ref="B30:C30" r:id="rId24" display="Menschen mit Behinderungen" xr:uid="{2C02D051-3335-40B9-9489-4FF365F9C044}"/>
    <hyperlink ref="B31:C31" r:id="rId25" display="Migration" xr:uid="{A2D7161D-2FCD-4187-B515-488F4336BB55}"/>
    <hyperlink ref="B32:C32" r:id="rId26" display="Regionale Mobilität" xr:uid="{1717AB1B-7810-4BC4-ACBF-2DEA7B0F8438}"/>
    <hyperlink ref="B35:C35" r:id="rId27" display="Wirtschaftszweige" xr:uid="{CAB4A5A9-9351-48C3-B3AB-9A5563A95ACA}"/>
    <hyperlink ref="B36:C36" r:id="rId28" display="Zeitarbeit" xr:uid="{F0744E13-1573-4775-BD6D-6D4BD6BF02E9}"/>
    <hyperlink ref="A28" r:id="rId29" tooltip="Jüngere" display="https://statistik.arbeitsagentur.de/DE/Navigation/Statistiken/Themen-im-Fokus/Juengere/Juengere-Nav.html?mtm_campaign=Bericht" xr:uid="{27F7AE22-A66C-4B6D-9B44-3F1B050527FB}"/>
    <hyperlink ref="B28:C28" r:id="rId30" display="Jüngere" xr:uid="{42983FA0-CC07-4674-B55F-EB30611B731D}"/>
    <hyperlink ref="B34:C34" r:id="rId31" display="Ukraine-Krieg" xr:uid="{BEE6B42E-33D8-4B0E-94FE-2D649DC61AAD}"/>
    <hyperlink ref="A38:E38" r:id="rId32" display="Die Methodischen Hinweise der Statistik bieten ergänzende Informationen." xr:uid="{AF1D2713-BC48-4159-B8DB-F8449854AB7E}"/>
    <hyperlink ref="B33" r:id="rId33" xr:uid="{4998886D-36ED-4B48-8154-92BDF0765503}"/>
  </hyperlinks>
  <printOptions horizontalCentered="1"/>
  <pageMargins left="0.70866141732283472" right="0.39370078740157483" top="0.39370078740157483" bottom="0.59055118110236227" header="0.39370078740157483" footer="0.39370078740157483"/>
  <pageSetup paperSize="9" fitToWidth="0" orientation="portrait" r:id="rId34"/>
  <headerFooter alignWithMargins="0"/>
  <drawing r:id="rId3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8">
    <tabColor rgb="FF00B050"/>
  </sheetPr>
  <dimension ref="A1:F75"/>
  <sheetViews>
    <sheetView topLeftCell="A40" workbookViewId="0">
      <selection activeCell="D16" sqref="D16:D23"/>
    </sheetView>
  </sheetViews>
  <sheetFormatPr baseColWidth="10" defaultRowHeight="14.25" x14ac:dyDescent="0.2"/>
  <cols>
    <col min="1" max="1" width="11.25" style="195"/>
  </cols>
  <sheetData>
    <row r="1" spans="1:6" x14ac:dyDescent="0.2">
      <c r="A1" s="195" t="s">
        <v>283</v>
      </c>
      <c r="D1" t="s">
        <v>450</v>
      </c>
    </row>
    <row r="2" spans="1:6" x14ac:dyDescent="0.2">
      <c r="D2">
        <v>2</v>
      </c>
    </row>
    <row r="3" spans="1:6" x14ac:dyDescent="0.2">
      <c r="A3" s="147" t="s">
        <v>284</v>
      </c>
      <c r="B3" s="148"/>
      <c r="C3" s="148"/>
      <c r="D3" s="521" t="s">
        <v>451</v>
      </c>
      <c r="F3" s="521" t="s">
        <v>451</v>
      </c>
    </row>
    <row r="4" spans="1:6" x14ac:dyDescent="0.2">
      <c r="A4" s="147" t="s">
        <v>268</v>
      </c>
      <c r="B4" s="147"/>
      <c r="C4" s="147"/>
      <c r="D4" s="521" t="s">
        <v>452</v>
      </c>
      <c r="F4" s="521" t="s">
        <v>452</v>
      </c>
    </row>
    <row r="5" spans="1:6" x14ac:dyDescent="0.2">
      <c r="A5" s="146" t="s">
        <v>328</v>
      </c>
      <c r="B5" s="147"/>
      <c r="C5" s="147"/>
      <c r="D5" s="521" t="s">
        <v>453</v>
      </c>
      <c r="F5" s="521" t="s">
        <v>453</v>
      </c>
    </row>
    <row r="6" spans="1:6" x14ac:dyDescent="0.2">
      <c r="A6" s="147">
        <v>2</v>
      </c>
      <c r="B6" s="148"/>
      <c r="C6" s="148"/>
      <c r="D6" s="521" t="s">
        <v>454</v>
      </c>
      <c r="F6" s="521" t="s">
        <v>454</v>
      </c>
    </row>
    <row r="7" spans="1:6" x14ac:dyDescent="0.2">
      <c r="D7" s="521" t="s">
        <v>455</v>
      </c>
      <c r="F7" s="521" t="s">
        <v>455</v>
      </c>
    </row>
    <row r="8" spans="1:6" x14ac:dyDescent="0.2">
      <c r="A8" s="147" t="s">
        <v>285</v>
      </c>
      <c r="D8" s="521" t="s">
        <v>456</v>
      </c>
      <c r="F8" s="521" t="s">
        <v>456</v>
      </c>
    </row>
    <row r="9" spans="1:6" x14ac:dyDescent="0.2">
      <c r="A9" s="195" t="s">
        <v>1</v>
      </c>
      <c r="D9" s="521" t="s">
        <v>457</v>
      </c>
      <c r="F9" s="521" t="s">
        <v>457</v>
      </c>
    </row>
    <row r="10" spans="1:6" x14ac:dyDescent="0.2">
      <c r="A10" s="195" t="s">
        <v>214</v>
      </c>
      <c r="D10" s="521" t="s">
        <v>458</v>
      </c>
      <c r="F10" s="521" t="s">
        <v>458</v>
      </c>
    </row>
    <row r="11" spans="1:6" x14ac:dyDescent="0.2">
      <c r="A11" s="195" t="s">
        <v>203</v>
      </c>
      <c r="D11" s="521" t="s">
        <v>459</v>
      </c>
      <c r="F11" s="521" t="s">
        <v>459</v>
      </c>
    </row>
    <row r="12" spans="1:6" x14ac:dyDescent="0.2">
      <c r="A12" s="195" t="s">
        <v>215</v>
      </c>
      <c r="D12" s="521" t="s">
        <v>460</v>
      </c>
      <c r="F12" s="521" t="s">
        <v>460</v>
      </c>
    </row>
    <row r="13" spans="1:6" x14ac:dyDescent="0.2">
      <c r="A13" s="195" t="s">
        <v>217</v>
      </c>
      <c r="D13" s="521" t="s">
        <v>461</v>
      </c>
      <c r="F13" s="521" t="s">
        <v>461</v>
      </c>
    </row>
    <row r="14" spans="1:6" x14ac:dyDescent="0.2">
      <c r="A14" s="195">
        <v>1</v>
      </c>
      <c r="D14" s="521" t="s">
        <v>462</v>
      </c>
      <c r="F14" s="521" t="s">
        <v>462</v>
      </c>
    </row>
    <row r="15" spans="1:6" x14ac:dyDescent="0.2">
      <c r="D15" s="521" t="s">
        <v>463</v>
      </c>
      <c r="F15" s="521" t="s">
        <v>463</v>
      </c>
    </row>
    <row r="16" spans="1:6" x14ac:dyDescent="0.2">
      <c r="A16" s="147" t="s">
        <v>286</v>
      </c>
      <c r="D16" s="521"/>
      <c r="F16" s="521" t="s">
        <v>464</v>
      </c>
    </row>
    <row r="17" spans="1:6" x14ac:dyDescent="0.2">
      <c r="A17" s="195" t="s">
        <v>1</v>
      </c>
      <c r="D17" s="521"/>
      <c r="F17" s="521" t="s">
        <v>458</v>
      </c>
    </row>
    <row r="18" spans="1:6" x14ac:dyDescent="0.2">
      <c r="A18" s="195" t="s">
        <v>214</v>
      </c>
      <c r="D18" s="521"/>
      <c r="F18" s="521" t="s">
        <v>459</v>
      </c>
    </row>
    <row r="19" spans="1:6" x14ac:dyDescent="0.2">
      <c r="A19" s="195" t="s">
        <v>203</v>
      </c>
      <c r="D19" s="521"/>
      <c r="F19" s="521" t="s">
        <v>460</v>
      </c>
    </row>
    <row r="20" spans="1:6" x14ac:dyDescent="0.2">
      <c r="A20" s="195" t="s">
        <v>215</v>
      </c>
      <c r="D20" s="521"/>
      <c r="F20" s="521" t="s">
        <v>461</v>
      </c>
    </row>
    <row r="21" spans="1:6" x14ac:dyDescent="0.2">
      <c r="A21" s="195" t="s">
        <v>217</v>
      </c>
      <c r="D21" s="521"/>
      <c r="F21" s="521" t="s">
        <v>462</v>
      </c>
    </row>
    <row r="22" spans="1:6" x14ac:dyDescent="0.2">
      <c r="A22" s="195">
        <v>1</v>
      </c>
      <c r="D22" s="521"/>
      <c r="F22" s="521" t="s">
        <v>463</v>
      </c>
    </row>
    <row r="23" spans="1:6" x14ac:dyDescent="0.2">
      <c r="D23" s="521"/>
      <c r="F23" s="521" t="s">
        <v>464</v>
      </c>
    </row>
    <row r="24" spans="1:6" x14ac:dyDescent="0.2">
      <c r="A24" s="147" t="s">
        <v>287</v>
      </c>
    </row>
    <row r="25" spans="1:6" x14ac:dyDescent="0.2">
      <c r="A25" s="195" t="s">
        <v>1</v>
      </c>
    </row>
    <row r="26" spans="1:6" x14ac:dyDescent="0.2">
      <c r="A26" s="195" t="s">
        <v>214</v>
      </c>
    </row>
    <row r="27" spans="1:6" x14ac:dyDescent="0.2">
      <c r="A27" s="195" t="s">
        <v>203</v>
      </c>
    </row>
    <row r="28" spans="1:6" x14ac:dyDescent="0.2">
      <c r="A28" s="195" t="s">
        <v>215</v>
      </c>
    </row>
    <row r="29" spans="1:6" x14ac:dyDescent="0.2">
      <c r="A29" s="195" t="s">
        <v>217</v>
      </c>
    </row>
    <row r="30" spans="1:6" x14ac:dyDescent="0.2">
      <c r="A30" s="195">
        <v>1</v>
      </c>
    </row>
    <row r="33" spans="1:1" x14ac:dyDescent="0.2">
      <c r="A33" s="195" t="s">
        <v>431</v>
      </c>
    </row>
    <row r="34" spans="1:1" x14ac:dyDescent="0.2">
      <c r="A34" s="195" t="s">
        <v>1</v>
      </c>
    </row>
    <row r="35" spans="1:1" x14ac:dyDescent="0.2">
      <c r="A35" s="195" t="s">
        <v>217</v>
      </c>
    </row>
    <row r="36" spans="1:1" x14ac:dyDescent="0.2">
      <c r="A36" s="195">
        <v>1</v>
      </c>
    </row>
    <row r="37" spans="1:1" s="456" customFormat="1" x14ac:dyDescent="0.2">
      <c r="A37" s="195"/>
    </row>
    <row r="38" spans="1:1" x14ac:dyDescent="0.2">
      <c r="A38" s="195" t="s">
        <v>432</v>
      </c>
    </row>
    <row r="39" spans="1:1" x14ac:dyDescent="0.2">
      <c r="A39" s="195" t="s">
        <v>1</v>
      </c>
    </row>
    <row r="40" spans="1:1" x14ac:dyDescent="0.2">
      <c r="A40" s="195" t="s">
        <v>205</v>
      </c>
    </row>
    <row r="41" spans="1:1" x14ac:dyDescent="0.2">
      <c r="A41" s="195" t="s">
        <v>253</v>
      </c>
    </row>
    <row r="42" spans="1:1" s="456" customFormat="1" x14ac:dyDescent="0.2">
      <c r="A42" s="195">
        <v>1</v>
      </c>
    </row>
    <row r="43" spans="1:1" s="456" customFormat="1" x14ac:dyDescent="0.2">
      <c r="A43" s="195"/>
    </row>
    <row r="44" spans="1:1" x14ac:dyDescent="0.2">
      <c r="A44" s="195" t="s">
        <v>289</v>
      </c>
    </row>
    <row r="45" spans="1:1" x14ac:dyDescent="0.2">
      <c r="A45" s="195" t="s">
        <v>1</v>
      </c>
    </row>
    <row r="46" spans="1:1" x14ac:dyDescent="0.2">
      <c r="A46" s="195" t="s">
        <v>214</v>
      </c>
    </row>
    <row r="47" spans="1:1" x14ac:dyDescent="0.2">
      <c r="A47" s="195" t="s">
        <v>203</v>
      </c>
    </row>
    <row r="48" spans="1:1" x14ac:dyDescent="0.2">
      <c r="A48" s="195" t="s">
        <v>215</v>
      </c>
    </row>
    <row r="49" spans="1:1" x14ac:dyDescent="0.2">
      <c r="A49" s="195" t="s">
        <v>217</v>
      </c>
    </row>
    <row r="50" spans="1:1" x14ac:dyDescent="0.2">
      <c r="A50" s="195">
        <v>1</v>
      </c>
    </row>
    <row r="52" spans="1:1" x14ac:dyDescent="0.2">
      <c r="A52" s="195" t="s">
        <v>288</v>
      </c>
    </row>
    <row r="53" spans="1:1" x14ac:dyDescent="0.2">
      <c r="A53" s="195" t="s">
        <v>1</v>
      </c>
    </row>
    <row r="54" spans="1:1" x14ac:dyDescent="0.2">
      <c r="A54" s="195" t="s">
        <v>205</v>
      </c>
    </row>
    <row r="55" spans="1:1" x14ac:dyDescent="0.2">
      <c r="A55" s="195" t="s">
        <v>253</v>
      </c>
    </row>
    <row r="56" spans="1:1" x14ac:dyDescent="0.2">
      <c r="A56" s="195">
        <v>1</v>
      </c>
    </row>
    <row r="59" spans="1:1" x14ac:dyDescent="0.2">
      <c r="A59" s="195" t="s">
        <v>339</v>
      </c>
    </row>
    <row r="60" spans="1:1" x14ac:dyDescent="0.2">
      <c r="A60" s="195" t="s">
        <v>1</v>
      </c>
    </row>
    <row r="61" spans="1:1" x14ac:dyDescent="0.2">
      <c r="A61" s="195" t="s">
        <v>205</v>
      </c>
    </row>
    <row r="62" spans="1:1" x14ac:dyDescent="0.2">
      <c r="A62" s="195" t="s">
        <v>253</v>
      </c>
    </row>
    <row r="63" spans="1:1" x14ac:dyDescent="0.2">
      <c r="A63" s="195">
        <v>1</v>
      </c>
    </row>
    <row r="65" spans="1:1" x14ac:dyDescent="0.2">
      <c r="A65" s="195" t="s">
        <v>433</v>
      </c>
    </row>
    <row r="66" spans="1:1" x14ac:dyDescent="0.2">
      <c r="A66" s="195" t="s">
        <v>85</v>
      </c>
    </row>
    <row r="67" spans="1:1" x14ac:dyDescent="0.2">
      <c r="A67" s="195" t="s">
        <v>1</v>
      </c>
    </row>
    <row r="68" spans="1:1" x14ac:dyDescent="0.2">
      <c r="A68" s="195" t="s">
        <v>217</v>
      </c>
    </row>
    <row r="69" spans="1:1" x14ac:dyDescent="0.2">
      <c r="A69" s="195">
        <v>1</v>
      </c>
    </row>
    <row r="71" spans="1:1" x14ac:dyDescent="0.2">
      <c r="A71" s="195" t="s">
        <v>15</v>
      </c>
    </row>
    <row r="72" spans="1:1" x14ac:dyDescent="0.2">
      <c r="A72" s="195" t="s">
        <v>1</v>
      </c>
    </row>
    <row r="73" spans="1:1" x14ac:dyDescent="0.2">
      <c r="A73" s="195" t="s">
        <v>435</v>
      </c>
    </row>
    <row r="74" spans="1:1" x14ac:dyDescent="0.2">
      <c r="A74" s="195" t="s">
        <v>253</v>
      </c>
    </row>
    <row r="75" spans="1:1" x14ac:dyDescent="0.2">
      <c r="A75" s="195">
        <v>1</v>
      </c>
    </row>
  </sheetData>
  <pageMargins left="0.7" right="0.7" top="0.78740157499999996" bottom="0.78740157499999996"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7C51BA-CC78-4E9D-9E04-4F50ED811E75}">
  <sheetPr>
    <tabColor rgb="FF00B050"/>
  </sheetPr>
  <dimension ref="A1:F84"/>
  <sheetViews>
    <sheetView workbookViewId="0"/>
  </sheetViews>
  <sheetFormatPr baseColWidth="10" defaultColWidth="11" defaultRowHeight="14.25" x14ac:dyDescent="0.2"/>
  <cols>
    <col min="1" max="1" width="11" style="195"/>
    <col min="2" max="2" width="11" style="456"/>
    <col min="3" max="4" width="11" style="195"/>
    <col min="5" max="16384" width="11" style="456"/>
  </cols>
  <sheetData>
    <row r="1" spans="1:6" x14ac:dyDescent="0.2">
      <c r="A1" s="195" t="s">
        <v>283</v>
      </c>
    </row>
    <row r="2" spans="1:6" x14ac:dyDescent="0.2">
      <c r="D2" s="195" t="s">
        <v>465</v>
      </c>
      <c r="F2" s="456" t="s">
        <v>466</v>
      </c>
    </row>
    <row r="3" spans="1:6" x14ac:dyDescent="0.2">
      <c r="A3" s="147" t="s">
        <v>284</v>
      </c>
      <c r="B3" s="148"/>
      <c r="C3" s="195" t="s">
        <v>467</v>
      </c>
      <c r="D3" s="195">
        <v>6</v>
      </c>
    </row>
    <row r="4" spans="1:6" x14ac:dyDescent="0.2">
      <c r="A4" s="147" t="s">
        <v>268</v>
      </c>
      <c r="B4" s="147"/>
      <c r="C4" s="522" t="s">
        <v>468</v>
      </c>
      <c r="D4" s="195">
        <v>6</v>
      </c>
    </row>
    <row r="5" spans="1:6" x14ac:dyDescent="0.2">
      <c r="A5" s="146" t="s">
        <v>328</v>
      </c>
      <c r="B5" s="147"/>
      <c r="C5" s="147" t="s">
        <v>469</v>
      </c>
      <c r="D5" s="195" t="str">
        <f>ADDRESS(($A$79-1)*D4+1,($A$6-1)*D3+1,1,1,D2) &amp; ":" &amp; ADDRESS(($A$79-1)*D4+D4,($A$6-1)*D3+D3,1,1)</f>
        <v>roh_1!$A$1:$F$6</v>
      </c>
    </row>
    <row r="6" spans="1:6" x14ac:dyDescent="0.2">
      <c r="A6" s="147">
        <v>1</v>
      </c>
      <c r="B6" s="148"/>
      <c r="C6" s="522"/>
    </row>
    <row r="7" spans="1:6" x14ac:dyDescent="0.2">
      <c r="D7" s="195" t="s">
        <v>470</v>
      </c>
    </row>
    <row r="8" spans="1:6" x14ac:dyDescent="0.2">
      <c r="A8" s="147" t="s">
        <v>285</v>
      </c>
      <c r="C8" s="195" t="s">
        <v>467</v>
      </c>
      <c r="D8" s="195">
        <v>8</v>
      </c>
    </row>
    <row r="9" spans="1:6" x14ac:dyDescent="0.2">
      <c r="A9" s="195" t="s">
        <v>1</v>
      </c>
      <c r="C9" s="522" t="s">
        <v>468</v>
      </c>
      <c r="D9" s="195">
        <v>31</v>
      </c>
    </row>
    <row r="10" spans="1:6" x14ac:dyDescent="0.2">
      <c r="A10" s="195" t="s">
        <v>214</v>
      </c>
      <c r="C10" s="147" t="s">
        <v>469</v>
      </c>
      <c r="D10" s="195" t="str">
        <f>ADDRESS(($A$79-1)*D9+1,($A$14-1)*D8+1,1,1,D7) &amp; ":" &amp; ADDRESS(($A$79-1)*D9+D9,($A$14-1)*D8+D8,1,1)</f>
        <v>roh_2_1!$A$1:$H$31</v>
      </c>
    </row>
    <row r="11" spans="1:6" x14ac:dyDescent="0.2">
      <c r="A11" s="195" t="s">
        <v>203</v>
      </c>
    </row>
    <row r="12" spans="1:6" x14ac:dyDescent="0.2">
      <c r="A12" s="195" t="s">
        <v>215</v>
      </c>
    </row>
    <row r="13" spans="1:6" x14ac:dyDescent="0.2">
      <c r="A13" s="195" t="s">
        <v>217</v>
      </c>
    </row>
    <row r="14" spans="1:6" x14ac:dyDescent="0.2">
      <c r="A14" s="195">
        <v>1</v>
      </c>
    </row>
    <row r="15" spans="1:6" x14ac:dyDescent="0.2">
      <c r="D15" s="195" t="s">
        <v>471</v>
      </c>
    </row>
    <row r="16" spans="1:6" x14ac:dyDescent="0.2">
      <c r="A16" s="147" t="s">
        <v>286</v>
      </c>
      <c r="C16" s="195" t="s">
        <v>467</v>
      </c>
      <c r="D16" s="195">
        <v>8</v>
      </c>
    </row>
    <row r="17" spans="1:5" x14ac:dyDescent="0.2">
      <c r="A17" s="195" t="s">
        <v>1</v>
      </c>
      <c r="C17" s="522" t="s">
        <v>468</v>
      </c>
      <c r="D17" s="195">
        <v>33</v>
      </c>
    </row>
    <row r="18" spans="1:5" x14ac:dyDescent="0.2">
      <c r="A18" s="195" t="s">
        <v>214</v>
      </c>
      <c r="C18" s="147" t="s">
        <v>469</v>
      </c>
      <c r="D18" s="195" t="str">
        <f>ADDRESS(($A$79-1)*D17+1,($A$22-1)*D16+1,1,1,D15) &amp; ":" &amp; ADDRESS(($A$79-1)*D17+D17,($A$22-1)*D16+D16,1,1)</f>
        <v>roh_2_2!$A$1:$H$33</v>
      </c>
    </row>
    <row r="19" spans="1:5" x14ac:dyDescent="0.2">
      <c r="A19" s="195" t="s">
        <v>203</v>
      </c>
    </row>
    <row r="20" spans="1:5" x14ac:dyDescent="0.2">
      <c r="A20" s="195" t="s">
        <v>215</v>
      </c>
    </row>
    <row r="21" spans="1:5" x14ac:dyDescent="0.2">
      <c r="A21" s="195" t="s">
        <v>217</v>
      </c>
    </row>
    <row r="22" spans="1:5" x14ac:dyDescent="0.2">
      <c r="A22" s="195">
        <v>1</v>
      </c>
    </row>
    <row r="23" spans="1:5" x14ac:dyDescent="0.2">
      <c r="D23" s="195" t="s">
        <v>472</v>
      </c>
    </row>
    <row r="24" spans="1:5" x14ac:dyDescent="0.2">
      <c r="A24" s="147" t="s">
        <v>287</v>
      </c>
      <c r="C24" s="195" t="s">
        <v>467</v>
      </c>
      <c r="D24" s="195">
        <v>8</v>
      </c>
    </row>
    <row r="25" spans="1:5" x14ac:dyDescent="0.2">
      <c r="A25" s="195" t="s">
        <v>1</v>
      </c>
      <c r="C25" s="522" t="s">
        <v>468</v>
      </c>
      <c r="D25" s="195">
        <v>28</v>
      </c>
    </row>
    <row r="26" spans="1:5" x14ac:dyDescent="0.2">
      <c r="A26" s="195" t="s">
        <v>214</v>
      </c>
      <c r="C26" s="147" t="s">
        <v>469</v>
      </c>
      <c r="D26" s="195" t="str">
        <f>ADDRESS(($A$79-1)*D25+1,($A$30-1)*D24+1,1,1,D23) &amp; ":" &amp; ADDRESS(($A$79-1)*D25+D25,($A$30-1)*D24+D24,1,1)</f>
        <v>roh_2_3!$A$1:$H$28</v>
      </c>
    </row>
    <row r="27" spans="1:5" x14ac:dyDescent="0.2">
      <c r="A27" s="195" t="s">
        <v>203</v>
      </c>
    </row>
    <row r="28" spans="1:5" x14ac:dyDescent="0.2">
      <c r="A28" s="195" t="s">
        <v>215</v>
      </c>
    </row>
    <row r="29" spans="1:5" x14ac:dyDescent="0.2">
      <c r="A29" s="195" t="s">
        <v>217</v>
      </c>
    </row>
    <row r="30" spans="1:5" x14ac:dyDescent="0.2">
      <c r="A30" s="195">
        <v>1</v>
      </c>
    </row>
    <row r="32" spans="1:5" x14ac:dyDescent="0.2">
      <c r="D32" s="195" t="s">
        <v>473</v>
      </c>
      <c r="E32" s="456" t="s">
        <v>474</v>
      </c>
    </row>
    <row r="33" spans="1:5" x14ac:dyDescent="0.2">
      <c r="A33" s="195" t="s">
        <v>525</v>
      </c>
      <c r="C33" s="195" t="s">
        <v>467</v>
      </c>
      <c r="D33" s="195">
        <v>17</v>
      </c>
    </row>
    <row r="34" spans="1:5" x14ac:dyDescent="0.2">
      <c r="A34" s="195" t="s">
        <v>1</v>
      </c>
      <c r="C34" s="522" t="s">
        <v>468</v>
      </c>
      <c r="D34" s="523">
        <v>111</v>
      </c>
      <c r="E34" s="456" t="s">
        <v>475</v>
      </c>
    </row>
    <row r="35" spans="1:5" x14ac:dyDescent="0.2">
      <c r="A35" s="195" t="s">
        <v>217</v>
      </c>
      <c r="C35" s="147" t="s">
        <v>469</v>
      </c>
      <c r="D35" s="195" t="str">
        <f>ADDRESS(($A$79-1)*D34+1,1+($A$36-1)*D33+1,1,1,D32) &amp; ":" &amp; ADDRESS(($A$79-1)*D34+D34,1+($A$36-1)*D33+D33,1,1)</f>
        <v>roh_3.1!$B$1:$R$111</v>
      </c>
    </row>
    <row r="36" spans="1:5" x14ac:dyDescent="0.2">
      <c r="A36" s="195">
        <v>1</v>
      </c>
    </row>
    <row r="38" spans="1:5" x14ac:dyDescent="0.2">
      <c r="A38" s="195" t="s">
        <v>526</v>
      </c>
    </row>
    <row r="39" spans="1:5" x14ac:dyDescent="0.2">
      <c r="A39" s="195" t="s">
        <v>1</v>
      </c>
      <c r="C39" s="522"/>
    </row>
    <row r="40" spans="1:5" x14ac:dyDescent="0.2">
      <c r="A40" s="195" t="s">
        <v>205</v>
      </c>
      <c r="C40" s="147"/>
    </row>
    <row r="41" spans="1:5" x14ac:dyDescent="0.2">
      <c r="A41" s="195" t="s">
        <v>253</v>
      </c>
    </row>
    <row r="42" spans="1:5" x14ac:dyDescent="0.2">
      <c r="A42" s="195">
        <v>1</v>
      </c>
    </row>
    <row r="43" spans="1:5" x14ac:dyDescent="0.2">
      <c r="D43" s="195" t="s">
        <v>476</v>
      </c>
    </row>
    <row r="44" spans="1:5" x14ac:dyDescent="0.2">
      <c r="A44" s="195" t="s">
        <v>289</v>
      </c>
      <c r="C44" s="195" t="s">
        <v>467</v>
      </c>
      <c r="D44" s="195">
        <v>6</v>
      </c>
    </row>
    <row r="45" spans="1:5" x14ac:dyDescent="0.2">
      <c r="A45" s="195" t="s">
        <v>1</v>
      </c>
      <c r="C45" s="522" t="s">
        <v>468</v>
      </c>
      <c r="D45" s="195">
        <v>12</v>
      </c>
    </row>
    <row r="46" spans="1:5" x14ac:dyDescent="0.2">
      <c r="A46" s="195" t="s">
        <v>214</v>
      </c>
      <c r="C46" s="147" t="s">
        <v>469</v>
      </c>
      <c r="D46" s="195" t="str">
        <f>ADDRESS(($A$79-1)*D45+1,($A$50-1)*D44+1,1,1,D43) &amp; ":" &amp; ADDRESS(($A$79-1)*D45+D45,($A$50-1)*D44+D44,1,1)</f>
        <v>roh_8_1!$A$1:$F$12</v>
      </c>
    </row>
    <row r="47" spans="1:5" x14ac:dyDescent="0.2">
      <c r="A47" s="195" t="s">
        <v>203</v>
      </c>
    </row>
    <row r="48" spans="1:5" x14ac:dyDescent="0.2">
      <c r="A48" s="195" t="s">
        <v>215</v>
      </c>
    </row>
    <row r="49" spans="1:4" x14ac:dyDescent="0.2">
      <c r="A49" s="195" t="s">
        <v>217</v>
      </c>
    </row>
    <row r="50" spans="1:4" x14ac:dyDescent="0.2">
      <c r="A50" s="195">
        <v>1</v>
      </c>
    </row>
    <row r="51" spans="1:4" x14ac:dyDescent="0.2">
      <c r="D51" s="195" t="s">
        <v>477</v>
      </c>
    </row>
    <row r="52" spans="1:4" x14ac:dyDescent="0.2">
      <c r="A52" s="195" t="s">
        <v>288</v>
      </c>
      <c r="C52" s="195" t="s">
        <v>467</v>
      </c>
      <c r="D52" s="195">
        <v>6</v>
      </c>
    </row>
    <row r="53" spans="1:4" x14ac:dyDescent="0.2">
      <c r="A53" s="195" t="s">
        <v>1</v>
      </c>
      <c r="C53" s="522" t="s">
        <v>468</v>
      </c>
      <c r="D53" s="195">
        <v>12</v>
      </c>
    </row>
    <row r="54" spans="1:4" x14ac:dyDescent="0.2">
      <c r="A54" s="195" t="s">
        <v>205</v>
      </c>
      <c r="C54" s="147" t="s">
        <v>469</v>
      </c>
      <c r="D54" s="195" t="str">
        <f>ADDRESS(($A$79-1)*D53+1,($A$56-1)*D52+1,1,1,D51) &amp; ":" &amp; ADDRESS(($A$79-1)*D53+D53,($A$56-1)*D52+D52,1,1)</f>
        <v>roh_8_2!$A$1:$F$12</v>
      </c>
    </row>
    <row r="55" spans="1:4" x14ac:dyDescent="0.2">
      <c r="A55" s="195" t="s">
        <v>253</v>
      </c>
    </row>
    <row r="56" spans="1:4" x14ac:dyDescent="0.2">
      <c r="A56" s="195">
        <v>1</v>
      </c>
    </row>
    <row r="58" spans="1:4" x14ac:dyDescent="0.2">
      <c r="D58" s="195" t="s">
        <v>478</v>
      </c>
    </row>
    <row r="59" spans="1:4" x14ac:dyDescent="0.2">
      <c r="A59" s="195" t="s">
        <v>339</v>
      </c>
      <c r="C59" s="195" t="s">
        <v>467</v>
      </c>
      <c r="D59" s="195">
        <v>5</v>
      </c>
    </row>
    <row r="60" spans="1:4" x14ac:dyDescent="0.2">
      <c r="A60" s="195" t="s">
        <v>1</v>
      </c>
      <c r="C60" s="522" t="s">
        <v>468</v>
      </c>
      <c r="D60" s="195">
        <v>15</v>
      </c>
    </row>
    <row r="61" spans="1:4" x14ac:dyDescent="0.2">
      <c r="A61" s="195" t="s">
        <v>205</v>
      </c>
      <c r="C61" s="147" t="s">
        <v>469</v>
      </c>
      <c r="D61" s="195" t="str">
        <f>ADDRESS(($A$79-1)*D60+1,($A$63-1)*D59+1,1,1,D58) &amp; ":" &amp; ADDRESS(($A$79-1)*D60+D60,($A$63-1)*D59+D59,1,1)</f>
        <v>roh_5!$A$1:$E$15</v>
      </c>
    </row>
    <row r="62" spans="1:4" x14ac:dyDescent="0.2">
      <c r="A62" s="195" t="s">
        <v>253</v>
      </c>
    </row>
    <row r="63" spans="1:4" x14ac:dyDescent="0.2">
      <c r="A63" s="195">
        <v>1</v>
      </c>
    </row>
    <row r="65" spans="1:4" x14ac:dyDescent="0.2">
      <c r="A65" s="195" t="s">
        <v>433</v>
      </c>
      <c r="D65" s="195" t="s">
        <v>479</v>
      </c>
    </row>
    <row r="66" spans="1:4" x14ac:dyDescent="0.2">
      <c r="A66" s="195" t="s">
        <v>85</v>
      </c>
      <c r="C66" s="195" t="s">
        <v>467</v>
      </c>
      <c r="D66" s="195">
        <v>10</v>
      </c>
    </row>
    <row r="67" spans="1:4" x14ac:dyDescent="0.2">
      <c r="A67" s="195" t="s">
        <v>1</v>
      </c>
      <c r="C67" s="522" t="s">
        <v>468</v>
      </c>
      <c r="D67" s="195">
        <v>21</v>
      </c>
    </row>
    <row r="68" spans="1:4" x14ac:dyDescent="0.2">
      <c r="A68" s="195" t="s">
        <v>217</v>
      </c>
      <c r="C68" s="147" t="s">
        <v>469</v>
      </c>
      <c r="D68" s="195" t="str">
        <f>ADDRESS(($A$79-1)*D67+1,($A$63-1)*D66+1,1,1,D65) &amp; ":" &amp; ADDRESS(($A$79-1)*D67+D67,($A$63-1)*D66+D66,1,1)</f>
        <v>roh_6!$A$1:$J$21</v>
      </c>
    </row>
    <row r="69" spans="1:4" x14ac:dyDescent="0.2">
      <c r="A69" s="195">
        <v>1</v>
      </c>
    </row>
    <row r="71" spans="1:4" x14ac:dyDescent="0.2">
      <c r="A71" s="195" t="s">
        <v>15</v>
      </c>
    </row>
    <row r="72" spans="1:4" x14ac:dyDescent="0.2">
      <c r="A72" s="195" t="s">
        <v>1</v>
      </c>
      <c r="C72" s="522"/>
    </row>
    <row r="73" spans="1:4" x14ac:dyDescent="0.2">
      <c r="A73" s="195" t="s">
        <v>435</v>
      </c>
      <c r="C73" s="147"/>
    </row>
    <row r="74" spans="1:4" x14ac:dyDescent="0.2">
      <c r="A74" s="195" t="s">
        <v>253</v>
      </c>
    </row>
    <row r="75" spans="1:4" x14ac:dyDescent="0.2">
      <c r="A75" s="195">
        <v>3</v>
      </c>
    </row>
    <row r="78" spans="1:4" x14ac:dyDescent="0.2">
      <c r="A78" s="456" t="s">
        <v>450</v>
      </c>
    </row>
    <row r="79" spans="1:4" x14ac:dyDescent="0.2">
      <c r="A79" s="521">
        <v>1</v>
      </c>
    </row>
    <row r="80" spans="1:4" x14ac:dyDescent="0.2">
      <c r="A80" s="521" t="s">
        <v>573</v>
      </c>
    </row>
    <row r="81" spans="1:1" x14ac:dyDescent="0.2">
      <c r="A81" s="195" t="s">
        <v>574</v>
      </c>
    </row>
    <row r="82" spans="1:1" x14ac:dyDescent="0.2">
      <c r="A82" s="195" t="s">
        <v>575</v>
      </c>
    </row>
    <row r="83" spans="1:1" x14ac:dyDescent="0.2">
      <c r="A83" s="195" t="s">
        <v>576</v>
      </c>
    </row>
    <row r="84" spans="1:1" x14ac:dyDescent="0.2">
      <c r="A84" s="195" t="s">
        <v>577</v>
      </c>
    </row>
  </sheetData>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112F7-EB96-469E-A464-85F16A04A1A1}">
  <sheetPr codeName="Tabelle42"/>
  <dimension ref="A1:H2483"/>
  <sheetViews>
    <sheetView showGridLines="0" zoomScaleNormal="100" workbookViewId="0"/>
  </sheetViews>
  <sheetFormatPr baseColWidth="10" defaultRowHeight="14.25" x14ac:dyDescent="0.2"/>
  <cols>
    <col min="1" max="1" width="33.75" style="456" customWidth="1"/>
    <col min="2" max="2" width="7.625" style="26" customWidth="1"/>
    <col min="3" max="8" width="7.625" style="456" customWidth="1"/>
    <col min="9" max="9" width="8.125" style="456" customWidth="1"/>
    <col min="10" max="10" width="9.625" style="456" customWidth="1"/>
    <col min="11" max="11" width="11" style="456"/>
    <col min="12" max="12" width="12.875" style="456" customWidth="1"/>
    <col min="13" max="16384" width="11" style="456"/>
  </cols>
  <sheetData>
    <row r="1" spans="1:8" ht="35.25" customHeight="1" x14ac:dyDescent="0.2">
      <c r="A1" s="256"/>
      <c r="B1" s="256"/>
      <c r="C1" s="256"/>
      <c r="D1" s="256"/>
      <c r="E1" s="256"/>
      <c r="F1" s="256"/>
      <c r="G1" s="256"/>
      <c r="H1" s="509" t="s">
        <v>68</v>
      </c>
    </row>
    <row r="2" spans="1:8" ht="10.9" customHeight="1" x14ac:dyDescent="0.2">
      <c r="A2" s="257"/>
      <c r="B2" s="257"/>
      <c r="C2" s="257"/>
      <c r="D2" s="257"/>
      <c r="E2" s="257"/>
      <c r="F2" s="257"/>
      <c r="G2" s="257"/>
      <c r="H2" s="257"/>
    </row>
    <row r="3" spans="1:8" ht="30" customHeight="1" x14ac:dyDescent="0.2">
      <c r="A3" s="611" t="s">
        <v>325</v>
      </c>
      <c r="B3" s="611"/>
      <c r="C3" s="611"/>
      <c r="D3" s="611"/>
      <c r="E3" s="611"/>
      <c r="F3" s="611"/>
      <c r="G3" s="271"/>
      <c r="H3" s="271"/>
    </row>
    <row r="4" spans="1:8" ht="10.9" customHeight="1" x14ac:dyDescent="0.2">
      <c r="A4" s="258" t="str">
        <f>INDEX('Steuerung Klapplisten'!A80:A84,'Steuerung Klapplisten'!A79,1)</f>
        <v>AA Bonn</v>
      </c>
      <c r="B4" s="258"/>
      <c r="C4" s="258"/>
      <c r="D4" s="258"/>
      <c r="E4" s="258"/>
      <c r="F4" s="258"/>
      <c r="G4" s="272"/>
      <c r="H4" s="272"/>
    </row>
    <row r="5" spans="1:8" ht="10.9" customHeight="1" x14ac:dyDescent="0.2">
      <c r="A5" s="457" t="s">
        <v>584</v>
      </c>
      <c r="B5" s="260"/>
      <c r="C5" s="260"/>
      <c r="D5" s="260"/>
      <c r="E5" s="260"/>
      <c r="F5" s="260"/>
      <c r="G5" s="272"/>
      <c r="H5" s="273"/>
    </row>
    <row r="6" spans="1:8" ht="10.9" customHeight="1" x14ac:dyDescent="0.2">
      <c r="A6" s="270"/>
      <c r="B6" s="270"/>
      <c r="C6" s="270"/>
      <c r="D6" s="270"/>
      <c r="E6" s="270"/>
      <c r="F6" s="270"/>
      <c r="G6" s="270"/>
      <c r="H6" s="270"/>
    </row>
    <row r="7" spans="1:8" ht="38.25" customHeight="1" x14ac:dyDescent="0.2">
      <c r="A7" s="612" t="s">
        <v>9</v>
      </c>
      <c r="B7" s="614" t="s">
        <v>578</v>
      </c>
      <c r="C7" s="616" t="s">
        <v>579</v>
      </c>
      <c r="D7" s="618" t="s">
        <v>580</v>
      </c>
      <c r="E7" s="607" t="s">
        <v>345</v>
      </c>
      <c r="F7" s="608"/>
      <c r="G7" s="607" t="s">
        <v>346</v>
      </c>
      <c r="H7" s="608"/>
    </row>
    <row r="8" spans="1:8" ht="15" customHeight="1" x14ac:dyDescent="0.2">
      <c r="A8" s="613"/>
      <c r="B8" s="615"/>
      <c r="C8" s="617"/>
      <c r="D8" s="619"/>
      <c r="E8" s="95" t="s">
        <v>8</v>
      </c>
      <c r="F8" s="512" t="s">
        <v>197</v>
      </c>
      <c r="G8" s="95" t="s">
        <v>8</v>
      </c>
      <c r="H8" s="512" t="s">
        <v>197</v>
      </c>
    </row>
    <row r="9" spans="1:8" ht="10.9" customHeight="1" x14ac:dyDescent="0.2">
      <c r="A9" s="613"/>
      <c r="B9" s="134">
        <v>1</v>
      </c>
      <c r="C9" s="135">
        <v>2</v>
      </c>
      <c r="D9" s="136">
        <v>3</v>
      </c>
      <c r="E9" s="134">
        <v>4</v>
      </c>
      <c r="F9" s="135">
        <v>5</v>
      </c>
      <c r="G9" s="134">
        <v>6</v>
      </c>
      <c r="H9" s="135">
        <v>7</v>
      </c>
    </row>
    <row r="10" spans="1:8" x14ac:dyDescent="0.2">
      <c r="A10" s="8" t="s">
        <v>198</v>
      </c>
      <c r="B10" s="186">
        <f ca="1">OFFSET(IF('Steuerung Klapplisten'!$A$6=1,roh_1!A1,roh_1!D1),0,'Steuerung Klapplisten'!$A$79*'Steuerung Klapplisten'!$D$4-'Steuerung Klapplisten'!$D$4)</f>
        <v>3600</v>
      </c>
      <c r="C10" s="186">
        <f ca="1">OFFSET(IF('Steuerung Klapplisten'!$A$6=1,roh_1!B1,roh_1!E1),0,'Steuerung Klapplisten'!$A$79*'Steuerung Klapplisten'!$D$4-'Steuerung Klapplisten'!$D$4)</f>
        <v>3368</v>
      </c>
      <c r="D10" s="186">
        <f ca="1">OFFSET(IF('Steuerung Klapplisten'!$A$6=1,roh_1!C1,roh_1!F1),0,'Steuerung Klapplisten'!$A$79*'Steuerung Klapplisten'!$D$4-'Steuerung Klapplisten'!$D$4)</f>
        <v>3151</v>
      </c>
      <c r="E10" s="186">
        <f ca="1">IF(ISNUMBER(D10),IF(ISNUMBER(C10),D10-C10,"x"),"x")</f>
        <v>-217</v>
      </c>
      <c r="F10" s="224">
        <f ca="1">IF(ISNUMBER(E10),IF(AND(ISNUMBER(C10),C10&lt;&gt;0),E10/C10*100,"x"),"x")</f>
        <v>-6.4429928741092644</v>
      </c>
      <c r="G10" s="186">
        <f ca="1">IF(ISNUMBER(D10),IF(ISNUMBER(B10),D10-B10,"x"),"x")</f>
        <v>-449</v>
      </c>
      <c r="H10" s="225">
        <f ca="1">IF(ISNUMBER(G10),IF(AND(ISNUMBER(B10),B10&lt;&gt;0),G10/B10*100,"x"),"x")</f>
        <v>-12.472222222222221</v>
      </c>
    </row>
    <row r="11" spans="1:8" x14ac:dyDescent="0.2">
      <c r="A11" s="13" t="s">
        <v>202</v>
      </c>
      <c r="B11" s="11">
        <f ca="1">OFFSET(IF('Steuerung Klapplisten'!$A$6=1,roh_1!A6,roh_1!D6),0,'Steuerung Klapplisten'!$A$79*'Steuerung Klapplisten'!$D$4-'Steuerung Klapplisten'!$D$4)</f>
        <v>512</v>
      </c>
      <c r="C11" s="11">
        <f ca="1">OFFSET(IF('Steuerung Klapplisten'!$A$6=1,roh_1!B6,roh_1!E6),0,'Steuerung Klapplisten'!$A$79*'Steuerung Klapplisten'!$D$4-'Steuerung Klapplisten'!$D$4)</f>
        <v>433</v>
      </c>
      <c r="D11" s="11">
        <f ca="1">OFFSET(IF('Steuerung Klapplisten'!$A$6=1,roh_1!C6,roh_1!F6),0,'Steuerung Klapplisten'!$A$79*'Steuerung Klapplisten'!$D$4-'Steuerung Klapplisten'!$D$4)</f>
        <v>446</v>
      </c>
      <c r="E11" s="11">
        <f ca="1">IF(ISNUMBER(D11),IF(ISNUMBER(C11),D11-C11,"x"),"x")</f>
        <v>13</v>
      </c>
      <c r="F11" s="207">
        <f ca="1">IF(ISNUMBER(E11),IF(AND(ISNUMBER(C11),C11&lt;&gt;0),E11/C11*100,"x"),"x")</f>
        <v>3.0023094688221708</v>
      </c>
      <c r="G11" s="9">
        <f ca="1">IF(ISNUMBER(D11),IF(ISNUMBER(B11),D11-B11,"x"),"x")</f>
        <v>-66</v>
      </c>
      <c r="H11" s="207">
        <f ca="1">IF(ISNUMBER(G11),IF(AND(ISNUMBER(B11),B11&lt;&gt;0),G11/B11*100,"x"),"x")</f>
        <v>-12.890625</v>
      </c>
    </row>
    <row r="12" spans="1:8" x14ac:dyDescent="0.2">
      <c r="A12" s="13" t="s">
        <v>204</v>
      </c>
      <c r="B12" s="11"/>
      <c r="C12" s="11"/>
      <c r="D12" s="11"/>
      <c r="E12" s="11"/>
      <c r="F12" s="207"/>
      <c r="G12" s="9"/>
      <c r="H12" s="207"/>
    </row>
    <row r="13" spans="1:8" x14ac:dyDescent="0.2">
      <c r="A13" s="129" t="s">
        <v>199</v>
      </c>
      <c r="B13" s="11">
        <f ca="1">OFFSET(IF('Steuerung Klapplisten'!$A$6=1,roh_1!A3,roh_1!D3),0,'Steuerung Klapplisten'!$A$79*'Steuerung Klapplisten'!$D$4-'Steuerung Klapplisten'!$D$4)</f>
        <v>2294</v>
      </c>
      <c r="C13" s="11">
        <f ca="1">OFFSET(IF('Steuerung Klapplisten'!$A$6=1,roh_1!B3,roh_1!E3),0,'Steuerung Klapplisten'!$A$79*'Steuerung Klapplisten'!$D$4-'Steuerung Klapplisten'!$D$4)</f>
        <v>2139</v>
      </c>
      <c r="D13" s="11">
        <f ca="1">OFFSET(IF('Steuerung Klapplisten'!$A$6=1,roh_1!C3,roh_1!F3),0,'Steuerung Klapplisten'!$A$79*'Steuerung Klapplisten'!$D$4-'Steuerung Klapplisten'!$D$4)</f>
        <v>1961</v>
      </c>
      <c r="E13" s="11">
        <f ca="1">IF(ISNUMBER(D13),IF(ISNUMBER(C13),D13-C13,"x"),"x")</f>
        <v>-178</v>
      </c>
      <c r="F13" s="207">
        <f t="shared" ref="F13:F16" ca="1" si="0">IF(ISNUMBER(E13),IF(AND(ISNUMBER(C13),C13&lt;&gt;0),E13/C13*100,"x"),"x")</f>
        <v>-8.3216456287985032</v>
      </c>
      <c r="G13" s="9">
        <f ca="1">IF(ISNUMBER(D13),IF(ISNUMBER(B13),D13-B13,"x"),"x")</f>
        <v>-333</v>
      </c>
      <c r="H13" s="207">
        <f ca="1">IF(ISNUMBER(G13),IF(AND(ISNUMBER(B13),B13&lt;&gt;0),G13/B13*100,"x"),"x")</f>
        <v>-14.516129032258066</v>
      </c>
    </row>
    <row r="14" spans="1:8" x14ac:dyDescent="0.2">
      <c r="A14" s="129" t="s">
        <v>215</v>
      </c>
      <c r="B14" s="11">
        <f ca="1">OFFSET(IF('Steuerung Klapplisten'!$A$6=1,roh_1!A4,roh_1!D4),0,'Steuerung Klapplisten'!$A$79*'Steuerung Klapplisten'!$D$4-'Steuerung Klapplisten'!$D$4)</f>
        <v>261</v>
      </c>
      <c r="C14" s="11">
        <f ca="1">OFFSET(IF('Steuerung Klapplisten'!$A$6=1,roh_1!B4,roh_1!E4),0,'Steuerung Klapplisten'!$A$79*'Steuerung Klapplisten'!$D$4-'Steuerung Klapplisten'!$D$4)</f>
        <v>311</v>
      </c>
      <c r="D14" s="11">
        <f ca="1">OFFSET(IF('Steuerung Klapplisten'!$A$6=1,roh_1!C4,roh_1!F4),0,'Steuerung Klapplisten'!$A$79*'Steuerung Klapplisten'!$D$4-'Steuerung Klapplisten'!$D$4)</f>
        <v>284</v>
      </c>
      <c r="E14" s="11">
        <f ca="1">IF(ISNUMBER(D14),IF(ISNUMBER(C14),D14-C14,"x"),"x")</f>
        <v>-27</v>
      </c>
      <c r="F14" s="207">
        <f t="shared" ca="1" si="0"/>
        <v>-8.6816720257234739</v>
      </c>
      <c r="G14" s="9">
        <f ca="1">IF(ISNUMBER(D14),IF(ISNUMBER(B14),D14-B14,"x"),"x")</f>
        <v>23</v>
      </c>
      <c r="H14" s="207">
        <f ca="1">IF(ISNUMBER(G14),IF(AND(ISNUMBER(B14),B14&lt;&gt;0),G14/B14*100,"x"),"x")</f>
        <v>8.8122605363984672</v>
      </c>
    </row>
    <row r="15" spans="1:8" x14ac:dyDescent="0.2">
      <c r="A15" s="132" t="s">
        <v>201</v>
      </c>
      <c r="B15" s="14"/>
      <c r="C15" s="14"/>
      <c r="D15" s="14"/>
      <c r="E15" s="11"/>
      <c r="F15" s="207"/>
      <c r="G15" s="9"/>
      <c r="H15" s="207"/>
    </row>
    <row r="16" spans="1:8" x14ac:dyDescent="0.2">
      <c r="A16" s="129" t="s">
        <v>203</v>
      </c>
      <c r="B16" s="11">
        <f ca="1">OFFSET(IF('Steuerung Klapplisten'!$A$6=1,roh_1!A7,roh_1!D7),0,'Steuerung Klapplisten'!$A$79*'Steuerung Klapplisten'!$D$4-'Steuerung Klapplisten'!$D$4)</f>
        <v>533</v>
      </c>
      <c r="C16" s="11">
        <f ca="1">OFFSET(IF('Steuerung Klapplisten'!$A$6=1,roh_1!B7,roh_1!E7),0,'Steuerung Klapplisten'!$A$79*'Steuerung Klapplisten'!$D$4-'Steuerung Klapplisten'!$D$4)</f>
        <v>485</v>
      </c>
      <c r="D16" s="11">
        <f ca="1">OFFSET(IF('Steuerung Klapplisten'!$A$6=1,roh_1!C7,roh_1!F7),0,'Steuerung Klapplisten'!$A$79*'Steuerung Klapplisten'!$D$4-'Steuerung Klapplisten'!$D$4)</f>
        <v>460</v>
      </c>
      <c r="E16" s="11">
        <f t="shared" ref="E16:E23" ca="1" si="1">IF(ISNUMBER(D16),IF(ISNUMBER(C16),D16-C16,"x"),"x")</f>
        <v>-25</v>
      </c>
      <c r="F16" s="207">
        <f t="shared" ca="1" si="0"/>
        <v>-5.1546391752577314</v>
      </c>
      <c r="G16" s="9">
        <f t="shared" ref="G16:G23" ca="1" si="2">IF(ISNUMBER(D16),IF(ISNUMBER(B16),D16-B16,"x"),"x")</f>
        <v>-73</v>
      </c>
      <c r="H16" s="207">
        <f t="shared" ref="H16:H21" ca="1" si="3">IF(ISNUMBER(G16),IF(AND(ISNUMBER(B16),B16&lt;&gt;0),G16/B16*100,"x"),"x")</f>
        <v>-13.696060037523452</v>
      </c>
    </row>
    <row r="17" spans="1:8" x14ac:dyDescent="0.2">
      <c r="A17" s="13" t="s">
        <v>499</v>
      </c>
      <c r="B17" s="18">
        <f ca="1">OFFSET(IF('Steuerung Klapplisten'!$A$6=1,roh_1!A8,roh_1!D8),0,'Steuerung Klapplisten'!$A$79*'Steuerung Klapplisten'!$D$4-'Steuerung Klapplisten'!$D$4)</f>
        <v>1306</v>
      </c>
      <c r="C17" s="18">
        <f ca="1">OFFSET(IF('Steuerung Klapplisten'!$A$6=1,roh_1!B8,roh_1!E8),0,'Steuerung Klapplisten'!$A$79*'Steuerung Klapplisten'!$D$4-'Steuerung Klapplisten'!$D$4)</f>
        <v>1229</v>
      </c>
      <c r="D17" s="18">
        <f ca="1">OFFSET(IF('Steuerung Klapplisten'!$A$6=1,roh_1!C8,roh_1!F8),0,'Steuerung Klapplisten'!$A$79*'Steuerung Klapplisten'!$D$4-'Steuerung Klapplisten'!$D$4)</f>
        <v>1190</v>
      </c>
      <c r="E17" s="11">
        <f t="shared" ca="1" si="1"/>
        <v>-39</v>
      </c>
      <c r="F17" s="131">
        <f ca="1">IF(ISNUMBER(E17),IF(AND(ISNUMBER(C17),C17&lt;&gt;0),E17/C17*100,"x"),"x")</f>
        <v>-3.1733116354759972</v>
      </c>
      <c r="G17" s="11">
        <f t="shared" ca="1" si="2"/>
        <v>-116</v>
      </c>
      <c r="H17" s="207">
        <f t="shared" ca="1" si="3"/>
        <v>-8.8820826952526808</v>
      </c>
    </row>
    <row r="18" spans="1:8" x14ac:dyDescent="0.2">
      <c r="A18" s="8" t="s">
        <v>15</v>
      </c>
      <c r="B18" s="226">
        <f ca="1">OFFSET(IF('Steuerung Klapplisten'!$A$6=1,roh_1!A9,roh_1!D9),0,'Steuerung Klapplisten'!$A$79*'Steuerung Klapplisten'!$D$4-'Steuerung Klapplisten'!$D$4)</f>
        <v>3593</v>
      </c>
      <c r="C18" s="226">
        <f ca="1">OFFSET(IF('Steuerung Klapplisten'!$A$6=1,roh_1!B9,roh_1!E9),0,'Steuerung Klapplisten'!$A$79*'Steuerung Klapplisten'!$D$4-'Steuerung Klapplisten'!$D$4)</f>
        <v>3467</v>
      </c>
      <c r="D18" s="226">
        <f ca="1">OFFSET(IF('Steuerung Klapplisten'!$A$6=1,roh_1!C9,roh_1!F9),0,'Steuerung Klapplisten'!$A$79*'Steuerung Klapplisten'!$D$4-'Steuerung Klapplisten'!$D$4)</f>
        <v>3128</v>
      </c>
      <c r="E18" s="186">
        <f t="shared" ca="1" si="1"/>
        <v>-339</v>
      </c>
      <c r="F18" s="224">
        <f ca="1">IF(ISNUMBER(E18),IF(AND(ISNUMBER(C18),C18&lt;&gt;0),E18/C18*100,"x"),"x")</f>
        <v>-9.7779059705797522</v>
      </c>
      <c r="G18" s="186">
        <f t="shared" ca="1" si="2"/>
        <v>-465</v>
      </c>
      <c r="H18" s="225">
        <f t="shared" ca="1" si="3"/>
        <v>-12.941831338714167</v>
      </c>
    </row>
    <row r="19" spans="1:8" x14ac:dyDescent="0.2">
      <c r="A19" s="13" t="s">
        <v>205</v>
      </c>
      <c r="B19" s="9">
        <f ca="1">OFFSET(IF('Steuerung Klapplisten'!$A$6=1,roh_1!A10,roh_1!D10),0,'Steuerung Klapplisten'!$A$79*'Steuerung Klapplisten'!$D$4-'Steuerung Klapplisten'!$D$4)</f>
        <v>3567</v>
      </c>
      <c r="C19" s="9">
        <f ca="1">OFFSET(IF('Steuerung Klapplisten'!$A$6=1,roh_1!B10,roh_1!E10),0,'Steuerung Klapplisten'!$A$79*'Steuerung Klapplisten'!$D$4-'Steuerung Klapplisten'!$D$4)</f>
        <v>3442</v>
      </c>
      <c r="D19" s="9">
        <f ca="1">OFFSET(IF('Steuerung Klapplisten'!$A$6=1,roh_1!C10,roh_1!F10),0,'Steuerung Klapplisten'!$A$79*'Steuerung Klapplisten'!$D$4-'Steuerung Klapplisten'!$D$4)</f>
        <v>3100</v>
      </c>
      <c r="E19" s="11">
        <f t="shared" ca="1" si="1"/>
        <v>-342</v>
      </c>
      <c r="F19" s="207">
        <f ca="1">IF(ISNUMBER(E19),IF(AND(ISNUMBER(C19),C19&lt;&gt;0),E19/C19*100,"x"),"x")</f>
        <v>-9.9360836722835568</v>
      </c>
      <c r="G19" s="9">
        <f t="shared" ca="1" si="2"/>
        <v>-467</v>
      </c>
      <c r="H19" s="207">
        <f t="shared" ca="1" si="3"/>
        <v>-13.092234370619568</v>
      </c>
    </row>
    <row r="20" spans="1:8" x14ac:dyDescent="0.2">
      <c r="A20" s="13" t="s">
        <v>206</v>
      </c>
      <c r="B20" s="9">
        <f ca="1">OFFSET(IF('Steuerung Klapplisten'!$A$6=1,roh_1!A12,roh_1!D12),0,'Steuerung Klapplisten'!$A$79*'Steuerung Klapplisten'!$D$4-'Steuerung Klapplisten'!$D$4)</f>
        <v>2340</v>
      </c>
      <c r="C20" s="9">
        <f ca="1">OFFSET(IF('Steuerung Klapplisten'!$A$6=1,roh_1!B12,roh_1!E12),0,'Steuerung Klapplisten'!$A$79*'Steuerung Klapplisten'!$D$4-'Steuerung Klapplisten'!$D$4)</f>
        <v>2425</v>
      </c>
      <c r="D20" s="9">
        <f ca="1">OFFSET(IF('Steuerung Klapplisten'!$A$6=1,roh_1!C12,roh_1!F12),0,'Steuerung Klapplisten'!$A$79*'Steuerung Klapplisten'!$D$4-'Steuerung Klapplisten'!$D$4)</f>
        <v>2161</v>
      </c>
      <c r="E20" s="11">
        <f t="shared" ca="1" si="1"/>
        <v>-264</v>
      </c>
      <c r="F20" s="207">
        <f ca="1">IF(ISNUMBER(E20),IF(AND(ISNUMBER(C20),C20&lt;&gt;0),E20/C20*100,"x"),"x")</f>
        <v>-10.88659793814433</v>
      </c>
      <c r="G20" s="9">
        <f t="shared" ca="1" si="2"/>
        <v>-179</v>
      </c>
      <c r="H20" s="207">
        <f t="shared" ca="1" si="3"/>
        <v>-7.6495726495726499</v>
      </c>
    </row>
    <row r="21" spans="1:8" x14ac:dyDescent="0.2">
      <c r="A21" s="13" t="s">
        <v>207</v>
      </c>
      <c r="B21" s="9">
        <f ca="1">OFFSET(IF('Steuerung Klapplisten'!$A$6=1,roh_1!A11,roh_1!D11),0,'Steuerung Klapplisten'!$A$79*'Steuerung Klapplisten'!$D$4-'Steuerung Klapplisten'!$D$4)</f>
        <v>26</v>
      </c>
      <c r="C21" s="9">
        <f ca="1">OFFSET(IF('Steuerung Klapplisten'!$A$6=1,roh_1!B11,roh_1!E11),0,'Steuerung Klapplisten'!$A$79*'Steuerung Klapplisten'!$D$4-'Steuerung Klapplisten'!$D$4)</f>
        <v>25</v>
      </c>
      <c r="D21" s="9">
        <f ca="1">OFFSET(IF('Steuerung Klapplisten'!$A$6=1,roh_1!C11,roh_1!F11),0,'Steuerung Klapplisten'!$A$79*'Steuerung Klapplisten'!$D$4-'Steuerung Klapplisten'!$D$4)</f>
        <v>28</v>
      </c>
      <c r="E21" s="18">
        <f t="shared" ca="1" si="1"/>
        <v>3</v>
      </c>
      <c r="F21" s="131">
        <f ca="1">IF(ISNUMBER(E21),IF(AND(ISNUMBER(C21),C21&lt;&gt;0),E21/C21*100,"x"),"x")</f>
        <v>12</v>
      </c>
      <c r="G21" s="11">
        <f t="shared" ca="1" si="2"/>
        <v>2</v>
      </c>
      <c r="H21" s="207">
        <f t="shared" ca="1" si="3"/>
        <v>7.6923076923076925</v>
      </c>
    </row>
    <row r="22" spans="1:8" ht="24" customHeight="1" x14ac:dyDescent="0.2">
      <c r="A22" s="20" t="s">
        <v>342</v>
      </c>
      <c r="B22" s="345">
        <f ca="1">IF(ISNUMBER(B10),IF(AND(ISNUMBER(B19),B19&lt;&gt;0),B10/B19*100,"x"),"x")</f>
        <v>100.92514718250631</v>
      </c>
      <c r="C22" s="23">
        <f ca="1">IF(ISNUMBER(C10),IF(AND(ISNUMBER(C19),C19&lt;&gt;0),C10/C19*100,"x"),"x")</f>
        <v>97.85008715862871</v>
      </c>
      <c r="D22" s="21">
        <f ca="1">IF(ISNUMBER(D10),IF(AND(ISNUMBER(D19),D19&lt;&gt;0),D10/D19*100,"x"),"x")</f>
        <v>101.64516129032258</v>
      </c>
      <c r="E22" s="23">
        <f t="shared" ca="1" si="1"/>
        <v>3.7950741316938661</v>
      </c>
      <c r="F22" s="21" t="s">
        <v>380</v>
      </c>
      <c r="G22" s="29">
        <f t="shared" ca="1" si="2"/>
        <v>0.72001410781626873</v>
      </c>
      <c r="H22" s="23" t="s">
        <v>380</v>
      </c>
    </row>
    <row r="23" spans="1:8" ht="24.75" customHeight="1" x14ac:dyDescent="0.2">
      <c r="A23" s="22" t="s">
        <v>343</v>
      </c>
      <c r="B23" s="18">
        <f ca="1">IF(ISNUMBER(B13),IF(AND(ISNUMBER(B20),B20&lt;&gt;0),B13/B20*100,"x"),"x")</f>
        <v>98.034188034188034</v>
      </c>
      <c r="C23" s="16">
        <f ca="1">IF(ISNUMBER(C13),IF(AND(ISNUMBER(C20),C20&lt;&gt;0),C13/C20*100,"x"),"x")</f>
        <v>88.206185567010309</v>
      </c>
      <c r="D23" s="17">
        <f ca="1">IF(ISNUMBER(D13),IF(AND(ISNUMBER(D20),D20&lt;&gt;0),D13/D20*100,"x"),"x")</f>
        <v>90.745025451180013</v>
      </c>
      <c r="E23" s="16">
        <f t="shared" ca="1" si="1"/>
        <v>2.538839884169704</v>
      </c>
      <c r="F23" s="17" t="s">
        <v>380</v>
      </c>
      <c r="G23" s="23">
        <f t="shared" ca="1" si="2"/>
        <v>-7.2891625830080216</v>
      </c>
      <c r="H23" s="16" t="s">
        <v>380</v>
      </c>
    </row>
    <row r="24" spans="1:8" ht="12.75" customHeight="1" x14ac:dyDescent="0.2">
      <c r="B24" s="25"/>
      <c r="C24" s="53"/>
      <c r="D24" s="53"/>
      <c r="E24" s="53"/>
      <c r="F24" s="609" t="s">
        <v>10</v>
      </c>
      <c r="G24" s="610"/>
      <c r="H24" s="610"/>
    </row>
    <row r="25" spans="1:8" s="354" customFormat="1" ht="12.75" customHeight="1" x14ac:dyDescent="0.2">
      <c r="A25" s="544" t="s">
        <v>498</v>
      </c>
      <c r="B25" s="359"/>
    </row>
    <row r="26" spans="1:8" s="354" customFormat="1" ht="12.75" customHeight="1" x14ac:dyDescent="0.2">
      <c r="A26" s="510" t="s">
        <v>500</v>
      </c>
      <c r="B26" s="359"/>
    </row>
    <row r="27" spans="1:8" s="354" customFormat="1" ht="12.75" customHeight="1" x14ac:dyDescent="0.2">
      <c r="A27" s="593" t="s">
        <v>512</v>
      </c>
      <c r="B27" s="359"/>
    </row>
    <row r="28" spans="1:8" x14ac:dyDescent="0.2">
      <c r="A28" s="25"/>
      <c r="B28" s="25"/>
      <c r="C28" s="25"/>
      <c r="D28" s="25"/>
    </row>
    <row r="29" spans="1:8" ht="12" customHeight="1" x14ac:dyDescent="0.2">
      <c r="A29" s="589" t="s">
        <v>501</v>
      </c>
      <c r="B29" s="25"/>
      <c r="C29" s="25"/>
      <c r="D29" s="25"/>
    </row>
    <row r="30" spans="1:8" ht="12" customHeight="1" x14ac:dyDescent="0.2">
      <c r="A30" s="60" t="str">
        <f>A4</f>
        <v>AA Bonn</v>
      </c>
      <c r="B30" s="25"/>
      <c r="C30" s="25"/>
      <c r="D30" s="25"/>
    </row>
    <row r="31" spans="1:8" ht="12" customHeight="1" x14ac:dyDescent="0.2">
      <c r="A31" s="60" t="str">
        <f>"Berichtsjahre " &amp; B7 &amp; " bis " &amp; D7 &amp; " , jeweils aktueller Monat"</f>
        <v>Berichtsjahre 2020/21 bis 2022/23 , jeweils aktueller Monat</v>
      </c>
      <c r="B31" s="25"/>
      <c r="C31" s="25"/>
      <c r="D31" s="25"/>
    </row>
    <row r="32" spans="1:8" x14ac:dyDescent="0.2">
      <c r="A32" s="25"/>
      <c r="B32" s="25"/>
      <c r="C32" s="25"/>
      <c r="D32" s="25"/>
    </row>
    <row r="33" spans="1:4" x14ac:dyDescent="0.2">
      <c r="A33" s="25"/>
      <c r="B33" s="25"/>
      <c r="C33" s="25"/>
      <c r="D33" s="25"/>
    </row>
    <row r="34" spans="1:4" x14ac:dyDescent="0.2">
      <c r="A34" s="25"/>
      <c r="B34" s="25"/>
      <c r="C34" s="25"/>
      <c r="D34" s="25"/>
    </row>
    <row r="35" spans="1:4" x14ac:dyDescent="0.2">
      <c r="A35" s="25"/>
      <c r="B35" s="25"/>
      <c r="C35" s="25"/>
      <c r="D35" s="25"/>
    </row>
    <row r="36" spans="1:4" x14ac:dyDescent="0.2">
      <c r="A36" s="25"/>
      <c r="B36" s="25"/>
      <c r="C36" s="25"/>
      <c r="D36" s="25"/>
    </row>
    <row r="37" spans="1:4" x14ac:dyDescent="0.2">
      <c r="A37" s="25"/>
      <c r="B37" s="25"/>
      <c r="C37" s="25"/>
      <c r="D37" s="25"/>
    </row>
    <row r="38" spans="1:4" x14ac:dyDescent="0.2">
      <c r="A38" s="25"/>
      <c r="B38" s="25"/>
      <c r="C38" s="25"/>
      <c r="D38" s="25"/>
    </row>
    <row r="39" spans="1:4" x14ac:dyDescent="0.2">
      <c r="A39" s="25"/>
      <c r="B39" s="25"/>
      <c r="C39" s="25"/>
      <c r="D39" s="25"/>
    </row>
    <row r="40" spans="1:4" x14ac:dyDescent="0.2">
      <c r="A40" s="25"/>
      <c r="B40" s="25"/>
      <c r="C40" s="25"/>
      <c r="D40" s="25"/>
    </row>
    <row r="41" spans="1:4" x14ac:dyDescent="0.2">
      <c r="A41" s="25"/>
      <c r="B41" s="25"/>
      <c r="C41" s="25"/>
      <c r="D41" s="25"/>
    </row>
    <row r="42" spans="1:4" x14ac:dyDescent="0.2">
      <c r="A42" s="25"/>
      <c r="B42" s="25"/>
      <c r="C42" s="25"/>
      <c r="D42" s="25"/>
    </row>
    <row r="43" spans="1:4" x14ac:dyDescent="0.2">
      <c r="A43" s="25"/>
      <c r="B43" s="25"/>
      <c r="C43" s="25"/>
      <c r="D43" s="25"/>
    </row>
    <row r="44" spans="1:4" x14ac:dyDescent="0.2">
      <c r="A44" s="25"/>
      <c r="B44" s="25"/>
      <c r="C44" s="25"/>
      <c r="D44" s="25"/>
    </row>
    <row r="45" spans="1:4" x14ac:dyDescent="0.2">
      <c r="A45" s="25"/>
      <c r="B45" s="25"/>
      <c r="C45" s="25"/>
      <c r="D45" s="25"/>
    </row>
    <row r="46" spans="1:4" x14ac:dyDescent="0.2">
      <c r="A46" s="25"/>
      <c r="B46" s="25"/>
      <c r="C46" s="25"/>
      <c r="D46" s="25"/>
    </row>
    <row r="47" spans="1:4" x14ac:dyDescent="0.2">
      <c r="A47" s="25"/>
      <c r="B47" s="25"/>
      <c r="C47" s="25"/>
      <c r="D47" s="25"/>
    </row>
    <row r="48" spans="1:4" x14ac:dyDescent="0.2">
      <c r="A48" s="25"/>
      <c r="B48" s="25"/>
      <c r="C48" s="25"/>
      <c r="D48" s="25"/>
    </row>
    <row r="49" spans="1:8" x14ac:dyDescent="0.2">
      <c r="A49" s="60"/>
      <c r="B49" s="25"/>
      <c r="C49" s="25"/>
      <c r="D49" s="25"/>
    </row>
    <row r="50" spans="1:8" x14ac:dyDescent="0.2">
      <c r="A50" s="25"/>
      <c r="B50" s="25"/>
      <c r="C50" s="25"/>
      <c r="D50" s="25"/>
    </row>
    <row r="51" spans="1:8" x14ac:dyDescent="0.2">
      <c r="B51" s="25"/>
      <c r="C51" s="25"/>
      <c r="D51" s="25"/>
    </row>
    <row r="52" spans="1:8" ht="14.25" customHeight="1" x14ac:dyDescent="0.2">
      <c r="A52" s="25"/>
      <c r="B52" s="25"/>
      <c r="C52" s="25"/>
      <c r="D52" s="25"/>
      <c r="H52" s="475" t="s">
        <v>521</v>
      </c>
    </row>
    <row r="53" spans="1:8" x14ac:dyDescent="0.2">
      <c r="A53" s="394" t="s">
        <v>381</v>
      </c>
      <c r="B53" s="25"/>
      <c r="C53" s="25"/>
      <c r="E53" s="25"/>
      <c r="H53" s="475"/>
    </row>
    <row r="54" spans="1:8" x14ac:dyDescent="0.2">
      <c r="A54" s="25"/>
      <c r="B54" s="25"/>
      <c r="C54" s="25"/>
      <c r="D54" s="25"/>
    </row>
    <row r="55" spans="1:8" x14ac:dyDescent="0.2">
      <c r="A55" s="25"/>
      <c r="B55" s="25"/>
      <c r="C55" s="25"/>
      <c r="D55" s="25"/>
    </row>
    <row r="56" spans="1:8" x14ac:dyDescent="0.2">
      <c r="A56" s="25"/>
      <c r="B56" s="25"/>
      <c r="C56" s="25"/>
      <c r="D56" s="25"/>
    </row>
    <row r="57" spans="1:8" x14ac:dyDescent="0.2">
      <c r="A57" s="25"/>
      <c r="B57" s="25"/>
      <c r="C57" s="25"/>
      <c r="D57" s="25"/>
    </row>
    <row r="58" spans="1:8" x14ac:dyDescent="0.2">
      <c r="A58" s="25"/>
      <c r="B58" s="25"/>
      <c r="C58" s="25"/>
      <c r="D58" s="25"/>
    </row>
    <row r="59" spans="1:8" x14ac:dyDescent="0.2">
      <c r="A59" s="25"/>
      <c r="B59" s="25"/>
      <c r="C59" s="25"/>
      <c r="D59" s="25"/>
    </row>
    <row r="60" spans="1:8" x14ac:dyDescent="0.2">
      <c r="A60" s="25"/>
      <c r="B60" s="25"/>
      <c r="C60" s="25"/>
      <c r="D60" s="25"/>
    </row>
    <row r="61" spans="1:8" x14ac:dyDescent="0.2">
      <c r="A61" s="25"/>
      <c r="B61" s="25"/>
      <c r="C61" s="25"/>
      <c r="D61" s="25"/>
    </row>
    <row r="62" spans="1:8" x14ac:dyDescent="0.2">
      <c r="A62" s="25"/>
      <c r="B62" s="25"/>
      <c r="C62" s="25"/>
      <c r="D62" s="25"/>
    </row>
    <row r="63" spans="1:8" x14ac:dyDescent="0.2">
      <c r="A63" s="25"/>
      <c r="B63" s="25"/>
      <c r="C63" s="25"/>
      <c r="D63" s="25"/>
    </row>
    <row r="64" spans="1:8" x14ac:dyDescent="0.2">
      <c r="A64" s="25"/>
      <c r="B64" s="25"/>
      <c r="C64" s="25"/>
      <c r="D64" s="25"/>
    </row>
    <row r="65" spans="1:4" x14ac:dyDescent="0.2">
      <c r="A65" s="25"/>
      <c r="B65" s="25"/>
      <c r="C65" s="25"/>
      <c r="D65" s="25"/>
    </row>
    <row r="66" spans="1:4" x14ac:dyDescent="0.2">
      <c r="A66" s="25"/>
      <c r="B66" s="25"/>
      <c r="C66" s="25"/>
      <c r="D66" s="25"/>
    </row>
    <row r="67" spans="1:4" x14ac:dyDescent="0.2">
      <c r="A67" s="25"/>
      <c r="B67" s="25"/>
      <c r="C67" s="25"/>
      <c r="D67" s="25"/>
    </row>
    <row r="68" spans="1:4" x14ac:dyDescent="0.2">
      <c r="A68" s="25"/>
      <c r="B68" s="25"/>
      <c r="C68" s="25"/>
      <c r="D68" s="25"/>
    </row>
    <row r="69" spans="1:4" x14ac:dyDescent="0.2">
      <c r="A69" s="25"/>
      <c r="B69" s="25"/>
      <c r="C69" s="25"/>
      <c r="D69" s="25"/>
    </row>
    <row r="70" spans="1:4" x14ac:dyDescent="0.2">
      <c r="A70" s="25"/>
      <c r="B70" s="25"/>
      <c r="C70" s="25"/>
      <c r="D70" s="25"/>
    </row>
    <row r="71" spans="1:4" x14ac:dyDescent="0.2">
      <c r="A71" s="25"/>
      <c r="B71" s="25"/>
      <c r="C71" s="25"/>
      <c r="D71" s="25"/>
    </row>
    <row r="72" spans="1:4" x14ac:dyDescent="0.2">
      <c r="A72" s="25"/>
      <c r="B72" s="25"/>
      <c r="C72" s="25"/>
      <c r="D72" s="25"/>
    </row>
    <row r="73" spans="1:4" x14ac:dyDescent="0.2">
      <c r="A73" s="25"/>
      <c r="B73" s="25"/>
      <c r="C73" s="25"/>
      <c r="D73" s="25"/>
    </row>
    <row r="74" spans="1:4" x14ac:dyDescent="0.2">
      <c r="A74" s="25"/>
      <c r="B74" s="25"/>
      <c r="C74" s="25"/>
      <c r="D74" s="25"/>
    </row>
    <row r="75" spans="1:4" x14ac:dyDescent="0.2">
      <c r="A75" s="25"/>
      <c r="B75" s="25"/>
      <c r="C75" s="25"/>
      <c r="D75" s="25"/>
    </row>
    <row r="76" spans="1:4" x14ac:dyDescent="0.2">
      <c r="A76" s="25"/>
      <c r="B76" s="25"/>
      <c r="C76" s="25"/>
      <c r="D76" s="25"/>
    </row>
    <row r="77" spans="1:4" x14ac:dyDescent="0.2">
      <c r="A77" s="25"/>
      <c r="B77" s="25"/>
      <c r="C77" s="25"/>
      <c r="D77" s="25"/>
    </row>
    <row r="78" spans="1:4" x14ac:dyDescent="0.2">
      <c r="A78" s="25"/>
      <c r="B78" s="25"/>
      <c r="C78" s="25"/>
      <c r="D78" s="25"/>
    </row>
    <row r="79" spans="1:4" x14ac:dyDescent="0.2">
      <c r="A79" s="25"/>
      <c r="B79" s="25"/>
      <c r="C79" s="25"/>
      <c r="D79" s="25"/>
    </row>
    <row r="80" spans="1:4" x14ac:dyDescent="0.2">
      <c r="A80" s="25"/>
      <c r="B80" s="25"/>
      <c r="C80" s="25"/>
      <c r="D80" s="25"/>
    </row>
    <row r="81" spans="1:4" x14ac:dyDescent="0.2">
      <c r="A81" s="25"/>
      <c r="B81" s="25"/>
      <c r="C81" s="25"/>
      <c r="D81" s="25"/>
    </row>
    <row r="82" spans="1:4" x14ac:dyDescent="0.2">
      <c r="A82" s="25"/>
      <c r="B82" s="25"/>
      <c r="C82" s="25"/>
      <c r="D82" s="25"/>
    </row>
    <row r="83" spans="1:4" x14ac:dyDescent="0.2">
      <c r="A83" s="25"/>
      <c r="B83" s="25"/>
      <c r="C83" s="25"/>
      <c r="D83" s="25"/>
    </row>
    <row r="84" spans="1:4" x14ac:dyDescent="0.2">
      <c r="A84" s="25"/>
      <c r="B84" s="25"/>
      <c r="C84" s="25"/>
      <c r="D84" s="25"/>
    </row>
    <row r="85" spans="1:4" x14ac:dyDescent="0.2">
      <c r="A85" s="25"/>
      <c r="B85" s="25"/>
      <c r="C85" s="25"/>
      <c r="D85" s="25"/>
    </row>
    <row r="86" spans="1:4" x14ac:dyDescent="0.2">
      <c r="A86" s="25"/>
      <c r="B86" s="25"/>
      <c r="C86" s="25"/>
      <c r="D86" s="25"/>
    </row>
    <row r="87" spans="1:4" x14ac:dyDescent="0.2">
      <c r="A87" s="25"/>
      <c r="B87" s="25"/>
      <c r="C87" s="25"/>
      <c r="D87" s="25"/>
    </row>
    <row r="88" spans="1:4" x14ac:dyDescent="0.2">
      <c r="A88" s="25"/>
      <c r="B88" s="25"/>
      <c r="C88" s="25"/>
      <c r="D88" s="25"/>
    </row>
    <row r="89" spans="1:4" x14ac:dyDescent="0.2">
      <c r="A89" s="25"/>
      <c r="B89" s="25"/>
      <c r="C89" s="25"/>
      <c r="D89" s="25"/>
    </row>
    <row r="90" spans="1:4" x14ac:dyDescent="0.2">
      <c r="A90" s="25"/>
      <c r="B90" s="25"/>
      <c r="C90" s="25"/>
      <c r="D90" s="25"/>
    </row>
    <row r="91" spans="1:4" x14ac:dyDescent="0.2">
      <c r="A91" s="25"/>
      <c r="B91" s="25"/>
      <c r="C91" s="25"/>
      <c r="D91" s="25"/>
    </row>
    <row r="92" spans="1:4" x14ac:dyDescent="0.2">
      <c r="A92" s="25"/>
      <c r="B92" s="25"/>
      <c r="C92" s="25"/>
      <c r="D92" s="25"/>
    </row>
    <row r="93" spans="1:4" x14ac:dyDescent="0.2">
      <c r="A93" s="25"/>
      <c r="B93" s="25"/>
      <c r="C93" s="25"/>
      <c r="D93" s="25"/>
    </row>
    <row r="94" spans="1:4" x14ac:dyDescent="0.2">
      <c r="A94" s="25"/>
      <c r="B94" s="25"/>
      <c r="C94" s="25"/>
      <c r="D94" s="25"/>
    </row>
    <row r="95" spans="1:4" x14ac:dyDescent="0.2">
      <c r="A95" s="25"/>
      <c r="B95" s="25"/>
      <c r="C95" s="25"/>
      <c r="D95" s="25"/>
    </row>
    <row r="96" spans="1:4" x14ac:dyDescent="0.2">
      <c r="A96" s="25"/>
      <c r="B96" s="25"/>
      <c r="C96" s="25"/>
      <c r="D96" s="25"/>
    </row>
    <row r="97" spans="1:4" x14ac:dyDescent="0.2">
      <c r="A97" s="25"/>
      <c r="B97" s="25"/>
      <c r="C97" s="25"/>
      <c r="D97" s="25"/>
    </row>
    <row r="98" spans="1:4" x14ac:dyDescent="0.2">
      <c r="A98" s="25"/>
      <c r="B98" s="25"/>
      <c r="C98" s="25"/>
      <c r="D98" s="25"/>
    </row>
    <row r="99" spans="1:4" x14ac:dyDescent="0.2">
      <c r="A99" s="25"/>
      <c r="B99" s="25"/>
      <c r="C99" s="25"/>
      <c r="D99" s="25"/>
    </row>
    <row r="100" spans="1:4" x14ac:dyDescent="0.2">
      <c r="A100" s="25"/>
      <c r="B100" s="25"/>
      <c r="C100" s="25"/>
      <c r="D100" s="25"/>
    </row>
    <row r="101" spans="1:4" x14ac:dyDescent="0.2">
      <c r="A101" s="25"/>
      <c r="B101" s="25"/>
      <c r="C101" s="25"/>
      <c r="D101" s="25"/>
    </row>
    <row r="102" spans="1:4" x14ac:dyDescent="0.2">
      <c r="A102" s="25"/>
      <c r="B102" s="25"/>
      <c r="C102" s="25"/>
      <c r="D102" s="25"/>
    </row>
    <row r="103" spans="1:4" x14ac:dyDescent="0.2">
      <c r="A103" s="25"/>
      <c r="B103" s="25"/>
      <c r="C103" s="25"/>
      <c r="D103" s="25"/>
    </row>
    <row r="104" spans="1:4" x14ac:dyDescent="0.2">
      <c r="A104" s="25"/>
      <c r="B104" s="25"/>
      <c r="C104" s="25"/>
      <c r="D104" s="25"/>
    </row>
    <row r="105" spans="1:4" x14ac:dyDescent="0.2">
      <c r="A105" s="25"/>
      <c r="B105" s="25"/>
      <c r="C105" s="25"/>
      <c r="D105" s="25"/>
    </row>
    <row r="106" spans="1:4" x14ac:dyDescent="0.2">
      <c r="A106" s="25"/>
      <c r="B106" s="25"/>
      <c r="C106" s="25"/>
      <c r="D106" s="25"/>
    </row>
    <row r="107" spans="1:4" x14ac:dyDescent="0.2">
      <c r="A107" s="25"/>
      <c r="B107" s="25"/>
      <c r="C107" s="25"/>
      <c r="D107" s="25"/>
    </row>
    <row r="108" spans="1:4" x14ac:dyDescent="0.2">
      <c r="A108" s="25"/>
      <c r="B108" s="25"/>
      <c r="C108" s="25"/>
      <c r="D108" s="25"/>
    </row>
    <row r="109" spans="1:4" x14ac:dyDescent="0.2">
      <c r="A109" s="25"/>
      <c r="B109" s="25"/>
      <c r="C109" s="25"/>
      <c r="D109" s="25"/>
    </row>
    <row r="110" spans="1:4" x14ac:dyDescent="0.2">
      <c r="A110" s="25"/>
      <c r="B110" s="25"/>
      <c r="C110" s="25"/>
      <c r="D110" s="25"/>
    </row>
    <row r="111" spans="1:4" x14ac:dyDescent="0.2">
      <c r="A111" s="25"/>
      <c r="B111" s="25"/>
      <c r="C111" s="25"/>
      <c r="D111" s="25"/>
    </row>
    <row r="112" spans="1:4" x14ac:dyDescent="0.2">
      <c r="A112" s="25"/>
      <c r="B112" s="25"/>
      <c r="C112" s="25"/>
      <c r="D112" s="25"/>
    </row>
    <row r="113" spans="1:4" x14ac:dyDescent="0.2">
      <c r="A113" s="25"/>
      <c r="B113" s="25"/>
      <c r="C113" s="25"/>
      <c r="D113" s="25"/>
    </row>
    <row r="114" spans="1:4" x14ac:dyDescent="0.2">
      <c r="A114" s="25"/>
      <c r="B114" s="25"/>
      <c r="C114" s="25"/>
      <c r="D114" s="25"/>
    </row>
    <row r="115" spans="1:4" x14ac:dyDescent="0.2">
      <c r="A115" s="25"/>
      <c r="B115" s="25"/>
      <c r="C115" s="25"/>
      <c r="D115" s="25"/>
    </row>
    <row r="116" spans="1:4" x14ac:dyDescent="0.2">
      <c r="A116" s="25"/>
      <c r="B116" s="25"/>
      <c r="C116" s="25"/>
      <c r="D116" s="25"/>
    </row>
    <row r="117" spans="1:4" x14ac:dyDescent="0.2">
      <c r="A117" s="25"/>
      <c r="B117" s="25"/>
      <c r="C117" s="25"/>
      <c r="D117" s="25"/>
    </row>
    <row r="118" spans="1:4" x14ac:dyDescent="0.2">
      <c r="A118" s="25"/>
      <c r="B118" s="25"/>
      <c r="C118" s="25"/>
      <c r="D118" s="25"/>
    </row>
    <row r="119" spans="1:4" x14ac:dyDescent="0.2">
      <c r="A119" s="25"/>
      <c r="B119" s="25"/>
      <c r="C119" s="25"/>
      <c r="D119" s="25"/>
    </row>
    <row r="120" spans="1:4" x14ac:dyDescent="0.2">
      <c r="A120" s="25"/>
      <c r="B120" s="25"/>
      <c r="C120" s="25"/>
      <c r="D120" s="25"/>
    </row>
    <row r="121" spans="1:4" x14ac:dyDescent="0.2">
      <c r="A121" s="25"/>
      <c r="B121" s="25"/>
      <c r="C121" s="25"/>
      <c r="D121" s="25"/>
    </row>
    <row r="122" spans="1:4" x14ac:dyDescent="0.2">
      <c r="A122" s="25"/>
      <c r="B122" s="25"/>
      <c r="C122" s="25"/>
      <c r="D122" s="25"/>
    </row>
    <row r="123" spans="1:4" x14ac:dyDescent="0.2">
      <c r="A123" s="25"/>
      <c r="B123" s="25"/>
      <c r="C123" s="25"/>
      <c r="D123" s="25"/>
    </row>
    <row r="124" spans="1:4" x14ac:dyDescent="0.2">
      <c r="A124" s="25"/>
      <c r="B124" s="25"/>
      <c r="C124" s="25"/>
      <c r="D124" s="25"/>
    </row>
    <row r="125" spans="1:4" x14ac:dyDescent="0.2">
      <c r="A125" s="25"/>
      <c r="B125" s="25"/>
      <c r="C125" s="25"/>
      <c r="D125" s="25"/>
    </row>
    <row r="126" spans="1:4" x14ac:dyDescent="0.2">
      <c r="A126" s="25"/>
      <c r="B126" s="25"/>
      <c r="C126" s="25"/>
      <c r="D126" s="25"/>
    </row>
    <row r="127" spans="1:4" x14ac:dyDescent="0.2">
      <c r="A127" s="25"/>
      <c r="B127" s="25"/>
      <c r="C127" s="25"/>
      <c r="D127" s="25"/>
    </row>
    <row r="128" spans="1:4" x14ac:dyDescent="0.2">
      <c r="A128" s="25"/>
      <c r="B128" s="25"/>
      <c r="C128" s="25"/>
      <c r="D128" s="25"/>
    </row>
    <row r="129" spans="1:4" x14ac:dyDescent="0.2">
      <c r="A129" s="25"/>
      <c r="B129" s="25"/>
      <c r="C129" s="25"/>
      <c r="D129" s="25"/>
    </row>
    <row r="130" spans="1:4" x14ac:dyDescent="0.2">
      <c r="A130" s="25"/>
      <c r="B130" s="25"/>
      <c r="C130" s="25"/>
      <c r="D130" s="25"/>
    </row>
    <row r="131" spans="1:4" x14ac:dyDescent="0.2">
      <c r="A131" s="25"/>
      <c r="B131" s="25"/>
      <c r="C131" s="25"/>
      <c r="D131" s="25"/>
    </row>
    <row r="132" spans="1:4" x14ac:dyDescent="0.2">
      <c r="A132" s="25"/>
      <c r="B132" s="25"/>
      <c r="C132" s="25"/>
      <c r="D132" s="25"/>
    </row>
    <row r="133" spans="1:4" x14ac:dyDescent="0.2">
      <c r="A133" s="25"/>
      <c r="B133" s="25"/>
      <c r="C133" s="25"/>
      <c r="D133" s="25"/>
    </row>
    <row r="134" spans="1:4" x14ac:dyDescent="0.2">
      <c r="A134" s="25"/>
      <c r="B134" s="25"/>
      <c r="C134" s="25"/>
      <c r="D134" s="25"/>
    </row>
    <row r="135" spans="1:4" x14ac:dyDescent="0.2">
      <c r="A135" s="25"/>
      <c r="B135" s="25"/>
      <c r="C135" s="25"/>
      <c r="D135" s="25"/>
    </row>
    <row r="136" spans="1:4" x14ac:dyDescent="0.2">
      <c r="A136" s="25"/>
      <c r="B136" s="25"/>
      <c r="C136" s="25"/>
      <c r="D136" s="25"/>
    </row>
    <row r="137" spans="1:4" x14ac:dyDescent="0.2">
      <c r="A137" s="25"/>
      <c r="B137" s="25"/>
      <c r="C137" s="25"/>
      <c r="D137" s="25"/>
    </row>
    <row r="138" spans="1:4" x14ac:dyDescent="0.2">
      <c r="A138" s="25"/>
      <c r="B138" s="25"/>
      <c r="C138" s="25"/>
      <c r="D138" s="25"/>
    </row>
    <row r="139" spans="1:4" x14ac:dyDescent="0.2">
      <c r="A139" s="25"/>
      <c r="B139" s="25"/>
      <c r="C139" s="25"/>
      <c r="D139" s="25"/>
    </row>
    <row r="140" spans="1:4" x14ac:dyDescent="0.2">
      <c r="A140" s="25"/>
      <c r="B140" s="25"/>
      <c r="C140" s="25"/>
      <c r="D140" s="25"/>
    </row>
    <row r="141" spans="1:4" x14ac:dyDescent="0.2">
      <c r="A141" s="25"/>
      <c r="B141" s="25"/>
      <c r="C141" s="25"/>
      <c r="D141" s="25"/>
    </row>
    <row r="142" spans="1:4" x14ac:dyDescent="0.2">
      <c r="A142" s="25"/>
      <c r="B142" s="25"/>
      <c r="C142" s="25"/>
      <c r="D142" s="25"/>
    </row>
    <row r="143" spans="1:4" x14ac:dyDescent="0.2">
      <c r="A143" s="25"/>
      <c r="B143" s="25"/>
      <c r="C143" s="25"/>
      <c r="D143" s="25"/>
    </row>
    <row r="144" spans="1:4" x14ac:dyDescent="0.2">
      <c r="A144" s="25"/>
      <c r="B144" s="25"/>
      <c r="C144" s="25"/>
      <c r="D144" s="25"/>
    </row>
    <row r="145" spans="1:4" x14ac:dyDescent="0.2">
      <c r="A145" s="25"/>
      <c r="B145" s="25"/>
      <c r="C145" s="25"/>
      <c r="D145" s="25"/>
    </row>
    <row r="146" spans="1:4" x14ac:dyDescent="0.2">
      <c r="A146" s="25"/>
      <c r="B146" s="25"/>
      <c r="C146" s="25"/>
      <c r="D146" s="25"/>
    </row>
    <row r="147" spans="1:4" x14ac:dyDescent="0.2">
      <c r="A147" s="25"/>
      <c r="B147" s="25"/>
      <c r="C147" s="25"/>
      <c r="D147" s="25"/>
    </row>
    <row r="148" spans="1:4" x14ac:dyDescent="0.2">
      <c r="A148" s="25"/>
      <c r="B148" s="25"/>
      <c r="C148" s="25"/>
      <c r="D148" s="25"/>
    </row>
    <row r="149" spans="1:4" x14ac:dyDescent="0.2">
      <c r="A149" s="25"/>
      <c r="B149" s="25"/>
      <c r="C149" s="25"/>
      <c r="D149" s="25"/>
    </row>
    <row r="150" spans="1:4" x14ac:dyDescent="0.2">
      <c r="A150" s="25"/>
      <c r="B150" s="25"/>
      <c r="C150" s="25"/>
      <c r="D150" s="25"/>
    </row>
    <row r="151" spans="1:4" x14ac:dyDescent="0.2">
      <c r="A151" s="25"/>
      <c r="B151" s="25"/>
      <c r="C151" s="25"/>
      <c r="D151" s="25"/>
    </row>
    <row r="152" spans="1:4" x14ac:dyDescent="0.2">
      <c r="A152" s="25"/>
      <c r="B152" s="25"/>
      <c r="C152" s="25"/>
      <c r="D152" s="25"/>
    </row>
    <row r="153" spans="1:4" x14ac:dyDescent="0.2">
      <c r="A153" s="25"/>
      <c r="B153" s="25"/>
      <c r="C153" s="25"/>
      <c r="D153" s="25"/>
    </row>
    <row r="154" spans="1:4" x14ac:dyDescent="0.2">
      <c r="A154" s="25"/>
      <c r="B154" s="25"/>
      <c r="C154" s="25"/>
      <c r="D154" s="25"/>
    </row>
    <row r="155" spans="1:4" x14ac:dyDescent="0.2">
      <c r="A155" s="25"/>
      <c r="B155" s="25"/>
      <c r="C155" s="25"/>
      <c r="D155" s="25"/>
    </row>
    <row r="156" spans="1:4" x14ac:dyDescent="0.2">
      <c r="A156" s="25"/>
      <c r="B156" s="25"/>
      <c r="C156" s="25"/>
      <c r="D156" s="25"/>
    </row>
    <row r="157" spans="1:4" x14ac:dyDescent="0.2">
      <c r="A157" s="25"/>
      <c r="B157" s="25"/>
      <c r="C157" s="25"/>
      <c r="D157" s="25"/>
    </row>
    <row r="158" spans="1:4" x14ac:dyDescent="0.2">
      <c r="A158" s="25"/>
      <c r="B158" s="25"/>
      <c r="C158" s="25"/>
      <c r="D158" s="25"/>
    </row>
    <row r="159" spans="1:4" x14ac:dyDescent="0.2">
      <c r="A159" s="25"/>
      <c r="B159" s="25"/>
      <c r="C159" s="25"/>
      <c r="D159" s="25"/>
    </row>
    <row r="160" spans="1:4" x14ac:dyDescent="0.2">
      <c r="A160" s="25"/>
      <c r="B160" s="25"/>
      <c r="C160" s="25"/>
      <c r="D160" s="25"/>
    </row>
    <row r="161" spans="1:4" x14ac:dyDescent="0.2">
      <c r="A161" s="25"/>
      <c r="B161" s="25"/>
      <c r="C161" s="25"/>
      <c r="D161" s="25"/>
    </row>
    <row r="162" spans="1:4" x14ac:dyDescent="0.2">
      <c r="A162" s="25"/>
      <c r="B162" s="25"/>
      <c r="C162" s="25"/>
      <c r="D162" s="25"/>
    </row>
    <row r="163" spans="1:4" x14ac:dyDescent="0.2">
      <c r="A163" s="25"/>
      <c r="B163" s="25"/>
      <c r="C163" s="25"/>
      <c r="D163" s="25"/>
    </row>
    <row r="164" spans="1:4" x14ac:dyDescent="0.2">
      <c r="A164" s="25"/>
      <c r="B164" s="25"/>
      <c r="C164" s="25"/>
      <c r="D164" s="25"/>
    </row>
    <row r="165" spans="1:4" x14ac:dyDescent="0.2">
      <c r="A165" s="25"/>
      <c r="B165" s="25"/>
      <c r="C165" s="25"/>
      <c r="D165" s="25"/>
    </row>
    <row r="166" spans="1:4" x14ac:dyDescent="0.2">
      <c r="A166" s="25"/>
      <c r="B166" s="25"/>
      <c r="C166" s="25"/>
      <c r="D166" s="25"/>
    </row>
    <row r="167" spans="1:4" x14ac:dyDescent="0.2">
      <c r="A167" s="25"/>
      <c r="B167" s="25"/>
      <c r="C167" s="25"/>
      <c r="D167" s="25"/>
    </row>
    <row r="168" spans="1:4" x14ac:dyDescent="0.2">
      <c r="A168" s="25"/>
      <c r="B168" s="25"/>
      <c r="C168" s="25"/>
      <c r="D168" s="25"/>
    </row>
    <row r="169" spans="1:4" x14ac:dyDescent="0.2">
      <c r="A169" s="25"/>
      <c r="B169" s="25"/>
      <c r="C169" s="25"/>
      <c r="D169" s="25"/>
    </row>
    <row r="170" spans="1:4" x14ac:dyDescent="0.2">
      <c r="A170" s="25"/>
      <c r="B170" s="25"/>
      <c r="C170" s="25"/>
      <c r="D170" s="25"/>
    </row>
    <row r="171" spans="1:4" x14ac:dyDescent="0.2">
      <c r="A171" s="25"/>
      <c r="B171" s="25"/>
      <c r="C171" s="25"/>
      <c r="D171" s="25"/>
    </row>
    <row r="172" spans="1:4" x14ac:dyDescent="0.2">
      <c r="A172" s="25"/>
      <c r="B172" s="25"/>
      <c r="C172" s="25"/>
      <c r="D172" s="25"/>
    </row>
    <row r="173" spans="1:4" x14ac:dyDescent="0.2">
      <c r="A173" s="25"/>
      <c r="B173" s="25"/>
      <c r="C173" s="25"/>
      <c r="D173" s="25"/>
    </row>
    <row r="174" spans="1:4" x14ac:dyDescent="0.2">
      <c r="A174" s="25"/>
      <c r="B174" s="25"/>
      <c r="C174" s="25"/>
      <c r="D174" s="25"/>
    </row>
    <row r="175" spans="1:4" x14ac:dyDescent="0.2">
      <c r="A175" s="25"/>
      <c r="B175" s="25"/>
      <c r="C175" s="25"/>
      <c r="D175" s="25"/>
    </row>
    <row r="176" spans="1:4" x14ac:dyDescent="0.2">
      <c r="A176" s="25"/>
      <c r="B176" s="25"/>
      <c r="C176" s="25"/>
      <c r="D176" s="25"/>
    </row>
    <row r="177" spans="1:4" x14ac:dyDescent="0.2">
      <c r="A177" s="25"/>
      <c r="B177" s="25"/>
      <c r="C177" s="25"/>
      <c r="D177" s="25"/>
    </row>
    <row r="178" spans="1:4" x14ac:dyDescent="0.2">
      <c r="A178" s="25"/>
      <c r="B178" s="25"/>
      <c r="C178" s="25"/>
      <c r="D178" s="25"/>
    </row>
    <row r="179" spans="1:4" x14ac:dyDescent="0.2">
      <c r="A179" s="25"/>
      <c r="B179" s="25"/>
      <c r="C179" s="25"/>
      <c r="D179" s="25"/>
    </row>
    <row r="180" spans="1:4" x14ac:dyDescent="0.2">
      <c r="A180" s="25"/>
      <c r="B180" s="25"/>
      <c r="C180" s="25"/>
      <c r="D180" s="25"/>
    </row>
    <row r="181" spans="1:4" x14ac:dyDescent="0.2">
      <c r="A181" s="25"/>
      <c r="B181" s="25"/>
      <c r="C181" s="25"/>
      <c r="D181" s="25"/>
    </row>
    <row r="182" spans="1:4" x14ac:dyDescent="0.2">
      <c r="A182" s="25"/>
      <c r="B182" s="25"/>
      <c r="C182" s="25"/>
      <c r="D182" s="25"/>
    </row>
    <row r="183" spans="1:4" x14ac:dyDescent="0.2">
      <c r="A183" s="25"/>
      <c r="B183" s="25"/>
      <c r="C183" s="25"/>
      <c r="D183" s="25"/>
    </row>
    <row r="184" spans="1:4" x14ac:dyDescent="0.2">
      <c r="A184" s="25"/>
      <c r="B184" s="25"/>
      <c r="C184" s="25"/>
      <c r="D184" s="25"/>
    </row>
    <row r="185" spans="1:4" x14ac:dyDescent="0.2">
      <c r="A185" s="25"/>
      <c r="B185" s="25"/>
      <c r="C185" s="25"/>
      <c r="D185" s="25"/>
    </row>
    <row r="186" spans="1:4" x14ac:dyDescent="0.2">
      <c r="A186" s="25"/>
      <c r="B186" s="25"/>
      <c r="C186" s="25"/>
      <c r="D186" s="25"/>
    </row>
    <row r="187" spans="1:4" x14ac:dyDescent="0.2">
      <c r="A187" s="25"/>
      <c r="B187" s="25"/>
      <c r="C187" s="25"/>
      <c r="D187" s="25"/>
    </row>
    <row r="188" spans="1:4" x14ac:dyDescent="0.2">
      <c r="A188" s="25"/>
      <c r="B188" s="25"/>
      <c r="C188" s="25"/>
      <c r="D188" s="25"/>
    </row>
    <row r="189" spans="1:4" x14ac:dyDescent="0.2">
      <c r="A189" s="25"/>
      <c r="B189" s="25"/>
      <c r="C189" s="25"/>
      <c r="D189" s="25"/>
    </row>
    <row r="190" spans="1:4" x14ac:dyDescent="0.2">
      <c r="A190" s="25"/>
      <c r="B190" s="25"/>
      <c r="C190" s="25"/>
      <c r="D190" s="25"/>
    </row>
    <row r="191" spans="1:4" x14ac:dyDescent="0.2">
      <c r="A191" s="25"/>
      <c r="B191" s="25"/>
      <c r="C191" s="25"/>
      <c r="D191" s="25"/>
    </row>
    <row r="192" spans="1:4" x14ac:dyDescent="0.2">
      <c r="A192" s="25"/>
      <c r="B192" s="25"/>
      <c r="C192" s="25"/>
      <c r="D192" s="25"/>
    </row>
    <row r="193" spans="1:4" x14ac:dyDescent="0.2">
      <c r="A193" s="25"/>
      <c r="B193" s="25"/>
      <c r="C193" s="25"/>
      <c r="D193" s="25"/>
    </row>
    <row r="194" spans="1:4" x14ac:dyDescent="0.2">
      <c r="A194" s="25"/>
      <c r="B194" s="25"/>
      <c r="C194" s="25"/>
      <c r="D194" s="25"/>
    </row>
    <row r="195" spans="1:4" x14ac:dyDescent="0.2">
      <c r="A195" s="25"/>
      <c r="B195" s="25"/>
      <c r="C195" s="25"/>
      <c r="D195" s="25"/>
    </row>
    <row r="196" spans="1:4" x14ac:dyDescent="0.2">
      <c r="A196" s="25"/>
      <c r="B196" s="25"/>
      <c r="C196" s="25"/>
      <c r="D196" s="25"/>
    </row>
    <row r="197" spans="1:4" x14ac:dyDescent="0.2">
      <c r="A197" s="25"/>
      <c r="B197" s="25"/>
      <c r="C197" s="25"/>
      <c r="D197" s="25"/>
    </row>
    <row r="198" spans="1:4" x14ac:dyDescent="0.2">
      <c r="A198" s="25"/>
      <c r="B198" s="25"/>
      <c r="C198" s="25"/>
      <c r="D198" s="25"/>
    </row>
    <row r="199" spans="1:4" x14ac:dyDescent="0.2">
      <c r="A199" s="25"/>
      <c r="B199" s="25"/>
      <c r="C199" s="25"/>
      <c r="D199" s="25"/>
    </row>
    <row r="200" spans="1:4" x14ac:dyDescent="0.2">
      <c r="A200" s="25"/>
      <c r="B200" s="25"/>
      <c r="C200" s="25"/>
      <c r="D200" s="25"/>
    </row>
    <row r="201" spans="1:4" x14ac:dyDescent="0.2">
      <c r="A201" s="25"/>
      <c r="B201" s="25"/>
      <c r="C201" s="25"/>
      <c r="D201" s="25"/>
    </row>
    <row r="202" spans="1:4" x14ac:dyDescent="0.2">
      <c r="A202" s="25"/>
      <c r="B202" s="25"/>
      <c r="C202" s="25"/>
      <c r="D202" s="25"/>
    </row>
    <row r="203" spans="1:4" x14ac:dyDescent="0.2">
      <c r="A203" s="25"/>
      <c r="B203" s="25"/>
      <c r="C203" s="25"/>
      <c r="D203" s="25"/>
    </row>
    <row r="204" spans="1:4" x14ac:dyDescent="0.2">
      <c r="A204" s="25"/>
      <c r="B204" s="25"/>
      <c r="C204" s="25"/>
      <c r="D204" s="25"/>
    </row>
    <row r="205" spans="1:4" x14ac:dyDescent="0.2">
      <c r="A205" s="25"/>
      <c r="B205" s="25"/>
      <c r="C205" s="25"/>
      <c r="D205" s="25"/>
    </row>
    <row r="206" spans="1:4" x14ac:dyDescent="0.2">
      <c r="A206" s="25"/>
      <c r="B206" s="25"/>
      <c r="C206" s="25"/>
      <c r="D206" s="25"/>
    </row>
    <row r="207" spans="1:4" x14ac:dyDescent="0.2">
      <c r="A207" s="25"/>
      <c r="B207" s="25"/>
      <c r="C207" s="25"/>
      <c r="D207" s="25"/>
    </row>
    <row r="208" spans="1:4" x14ac:dyDescent="0.2">
      <c r="A208" s="25"/>
      <c r="B208" s="25"/>
      <c r="C208" s="25"/>
      <c r="D208" s="25"/>
    </row>
    <row r="209" spans="1:4" x14ac:dyDescent="0.2">
      <c r="A209" s="25"/>
      <c r="B209" s="25"/>
      <c r="C209" s="25"/>
      <c r="D209" s="25"/>
    </row>
    <row r="210" spans="1:4" x14ac:dyDescent="0.2">
      <c r="A210" s="25"/>
      <c r="B210" s="25"/>
      <c r="C210" s="25"/>
      <c r="D210" s="25"/>
    </row>
    <row r="211" spans="1:4" x14ac:dyDescent="0.2">
      <c r="A211" s="25"/>
      <c r="B211" s="25"/>
      <c r="C211" s="25"/>
      <c r="D211" s="25"/>
    </row>
    <row r="212" spans="1:4" x14ac:dyDescent="0.2">
      <c r="A212" s="25"/>
      <c r="B212" s="25"/>
      <c r="C212" s="25"/>
      <c r="D212" s="25"/>
    </row>
    <row r="213" spans="1:4" x14ac:dyDescent="0.2">
      <c r="A213" s="25"/>
      <c r="B213" s="25"/>
      <c r="C213" s="25"/>
      <c r="D213" s="25"/>
    </row>
    <row r="214" spans="1:4" x14ac:dyDescent="0.2">
      <c r="A214" s="25"/>
      <c r="B214" s="25"/>
      <c r="C214" s="25"/>
      <c r="D214" s="25"/>
    </row>
    <row r="215" spans="1:4" x14ac:dyDescent="0.2">
      <c r="A215" s="25"/>
      <c r="B215" s="25"/>
      <c r="C215" s="25"/>
      <c r="D215" s="25"/>
    </row>
    <row r="216" spans="1:4" x14ac:dyDescent="0.2">
      <c r="A216" s="25"/>
      <c r="B216" s="25"/>
      <c r="C216" s="25"/>
      <c r="D216" s="25"/>
    </row>
    <row r="217" spans="1:4" x14ac:dyDescent="0.2">
      <c r="A217" s="25"/>
      <c r="B217" s="25"/>
      <c r="C217" s="25"/>
      <c r="D217" s="25"/>
    </row>
    <row r="218" spans="1:4" x14ac:dyDescent="0.2">
      <c r="A218" s="25"/>
      <c r="B218" s="25"/>
      <c r="C218" s="25"/>
      <c r="D218" s="25"/>
    </row>
    <row r="219" spans="1:4" x14ac:dyDescent="0.2">
      <c r="A219" s="25"/>
      <c r="B219" s="25"/>
      <c r="C219" s="25"/>
      <c r="D219" s="25"/>
    </row>
    <row r="220" spans="1:4" x14ac:dyDescent="0.2">
      <c r="A220" s="25"/>
      <c r="B220" s="25"/>
      <c r="C220" s="25"/>
      <c r="D220" s="25"/>
    </row>
    <row r="221" spans="1:4" x14ac:dyDescent="0.2">
      <c r="A221" s="25"/>
      <c r="B221" s="25"/>
      <c r="C221" s="25"/>
      <c r="D221" s="25"/>
    </row>
    <row r="222" spans="1:4" x14ac:dyDescent="0.2">
      <c r="A222" s="25"/>
      <c r="B222" s="25"/>
      <c r="C222" s="25"/>
      <c r="D222" s="25"/>
    </row>
    <row r="223" spans="1:4" x14ac:dyDescent="0.2">
      <c r="A223" s="25"/>
      <c r="B223" s="25"/>
      <c r="C223" s="25"/>
      <c r="D223" s="25"/>
    </row>
    <row r="224" spans="1:4" x14ac:dyDescent="0.2">
      <c r="A224" s="25"/>
      <c r="B224" s="25"/>
      <c r="C224" s="25"/>
      <c r="D224" s="25"/>
    </row>
    <row r="225" spans="1:4" x14ac:dyDescent="0.2">
      <c r="A225" s="25"/>
      <c r="B225" s="25"/>
      <c r="C225" s="25"/>
      <c r="D225" s="25"/>
    </row>
    <row r="226" spans="1:4" x14ac:dyDescent="0.2">
      <c r="A226" s="25"/>
      <c r="B226" s="25"/>
      <c r="C226" s="25"/>
      <c r="D226" s="25"/>
    </row>
    <row r="227" spans="1:4" x14ac:dyDescent="0.2">
      <c r="A227" s="25"/>
      <c r="B227" s="25"/>
      <c r="C227" s="25"/>
      <c r="D227" s="25"/>
    </row>
    <row r="228" spans="1:4" x14ac:dyDescent="0.2">
      <c r="A228" s="25"/>
      <c r="B228" s="25"/>
      <c r="C228" s="25"/>
      <c r="D228" s="25"/>
    </row>
    <row r="229" spans="1:4" x14ac:dyDescent="0.2">
      <c r="A229" s="25"/>
      <c r="B229" s="25"/>
      <c r="C229" s="25"/>
      <c r="D229" s="25"/>
    </row>
    <row r="230" spans="1:4" x14ac:dyDescent="0.2">
      <c r="A230" s="25"/>
      <c r="B230" s="25"/>
      <c r="C230" s="25"/>
      <c r="D230" s="25"/>
    </row>
    <row r="231" spans="1:4" x14ac:dyDescent="0.2">
      <c r="A231" s="25"/>
      <c r="B231" s="25"/>
      <c r="C231" s="25"/>
      <c r="D231" s="25"/>
    </row>
    <row r="232" spans="1:4" x14ac:dyDescent="0.2">
      <c r="A232" s="25"/>
      <c r="B232" s="25"/>
      <c r="C232" s="25"/>
      <c r="D232" s="25"/>
    </row>
    <row r="233" spans="1:4" x14ac:dyDescent="0.2">
      <c r="A233" s="25"/>
      <c r="B233" s="25"/>
      <c r="C233" s="25"/>
      <c r="D233" s="25"/>
    </row>
    <row r="234" spans="1:4" x14ac:dyDescent="0.2">
      <c r="A234" s="25"/>
      <c r="B234" s="25"/>
      <c r="C234" s="25"/>
      <c r="D234" s="25"/>
    </row>
    <row r="235" spans="1:4" x14ac:dyDescent="0.2">
      <c r="A235" s="25"/>
      <c r="B235" s="25"/>
      <c r="C235" s="25"/>
      <c r="D235" s="25"/>
    </row>
    <row r="236" spans="1:4" x14ac:dyDescent="0.2">
      <c r="A236" s="25"/>
      <c r="B236" s="25"/>
      <c r="C236" s="25"/>
      <c r="D236" s="25"/>
    </row>
    <row r="237" spans="1:4" x14ac:dyDescent="0.2">
      <c r="A237" s="25"/>
      <c r="B237" s="25"/>
      <c r="C237" s="25"/>
      <c r="D237" s="25"/>
    </row>
    <row r="238" spans="1:4" x14ac:dyDescent="0.2">
      <c r="A238" s="25"/>
      <c r="B238" s="25"/>
      <c r="C238" s="25"/>
      <c r="D238" s="25"/>
    </row>
    <row r="239" spans="1:4" x14ac:dyDescent="0.2">
      <c r="A239" s="25"/>
      <c r="B239" s="25"/>
      <c r="C239" s="25"/>
      <c r="D239" s="25"/>
    </row>
    <row r="240" spans="1:4" x14ac:dyDescent="0.2">
      <c r="A240" s="25"/>
      <c r="B240" s="25"/>
      <c r="C240" s="25"/>
      <c r="D240" s="25"/>
    </row>
    <row r="241" spans="1:4" x14ac:dyDescent="0.2">
      <c r="A241" s="25"/>
      <c r="B241" s="25"/>
      <c r="C241" s="25"/>
      <c r="D241" s="25"/>
    </row>
    <row r="242" spans="1:4" x14ac:dyDescent="0.2">
      <c r="A242" s="25"/>
      <c r="B242" s="25"/>
      <c r="C242" s="25"/>
      <c r="D242" s="25"/>
    </row>
    <row r="243" spans="1:4" x14ac:dyDescent="0.2">
      <c r="A243" s="25"/>
      <c r="B243" s="25"/>
      <c r="C243" s="25"/>
      <c r="D243" s="25"/>
    </row>
    <row r="244" spans="1:4" x14ac:dyDescent="0.2">
      <c r="A244" s="25"/>
      <c r="B244" s="25"/>
      <c r="C244" s="25"/>
      <c r="D244" s="25"/>
    </row>
    <row r="245" spans="1:4" x14ac:dyDescent="0.2">
      <c r="A245" s="25"/>
      <c r="B245" s="25"/>
      <c r="C245" s="25"/>
      <c r="D245" s="25"/>
    </row>
    <row r="246" spans="1:4" x14ac:dyDescent="0.2">
      <c r="A246" s="25"/>
      <c r="B246" s="25"/>
      <c r="C246" s="25"/>
      <c r="D246" s="25"/>
    </row>
    <row r="247" spans="1:4" x14ac:dyDescent="0.2">
      <c r="A247" s="25"/>
      <c r="B247" s="25"/>
      <c r="C247" s="25"/>
      <c r="D247" s="25"/>
    </row>
    <row r="248" spans="1:4" x14ac:dyDescent="0.2">
      <c r="A248" s="25"/>
      <c r="B248" s="25"/>
      <c r="C248" s="25"/>
      <c r="D248" s="25"/>
    </row>
    <row r="249" spans="1:4" x14ac:dyDescent="0.2">
      <c r="A249" s="25"/>
      <c r="B249" s="25"/>
      <c r="C249" s="25"/>
      <c r="D249" s="25"/>
    </row>
    <row r="250" spans="1:4" x14ac:dyDescent="0.2">
      <c r="A250" s="25"/>
      <c r="B250" s="25"/>
      <c r="C250" s="25"/>
      <c r="D250" s="25"/>
    </row>
    <row r="251" spans="1:4" x14ac:dyDescent="0.2">
      <c r="A251" s="25"/>
      <c r="B251" s="25"/>
      <c r="C251" s="25"/>
      <c r="D251" s="25"/>
    </row>
    <row r="252" spans="1:4" x14ac:dyDescent="0.2">
      <c r="A252" s="25"/>
      <c r="B252" s="25"/>
      <c r="C252" s="25"/>
      <c r="D252" s="25"/>
    </row>
    <row r="253" spans="1:4" x14ac:dyDescent="0.2">
      <c r="A253" s="25"/>
      <c r="B253" s="25"/>
      <c r="C253" s="25"/>
      <c r="D253" s="25"/>
    </row>
    <row r="254" spans="1:4" x14ac:dyDescent="0.2">
      <c r="A254" s="25"/>
      <c r="B254" s="25"/>
      <c r="C254" s="25"/>
      <c r="D254" s="25"/>
    </row>
    <row r="255" spans="1:4" x14ac:dyDescent="0.2">
      <c r="A255" s="25"/>
      <c r="B255" s="25"/>
      <c r="C255" s="25"/>
      <c r="D255" s="25"/>
    </row>
    <row r="256" spans="1:4" x14ac:dyDescent="0.2">
      <c r="A256" s="25"/>
      <c r="B256" s="25"/>
      <c r="C256" s="25"/>
      <c r="D256" s="25"/>
    </row>
    <row r="257" spans="1:4" x14ac:dyDescent="0.2">
      <c r="A257" s="25"/>
      <c r="B257" s="25"/>
      <c r="C257" s="25"/>
      <c r="D257" s="25"/>
    </row>
    <row r="258" spans="1:4" x14ac:dyDescent="0.2">
      <c r="A258" s="25"/>
      <c r="B258" s="25"/>
      <c r="C258" s="25"/>
      <c r="D258" s="25"/>
    </row>
    <row r="259" spans="1:4" x14ac:dyDescent="0.2">
      <c r="A259" s="25"/>
      <c r="B259" s="25"/>
      <c r="C259" s="25"/>
      <c r="D259" s="25"/>
    </row>
    <row r="260" spans="1:4" x14ac:dyDescent="0.2">
      <c r="A260" s="25"/>
      <c r="B260" s="25"/>
      <c r="C260" s="25"/>
      <c r="D260" s="25"/>
    </row>
    <row r="261" spans="1:4" x14ac:dyDescent="0.2">
      <c r="A261" s="25"/>
      <c r="B261" s="25"/>
      <c r="C261" s="25"/>
      <c r="D261" s="25"/>
    </row>
    <row r="262" spans="1:4" x14ac:dyDescent="0.2">
      <c r="A262" s="25"/>
      <c r="B262" s="25"/>
      <c r="C262" s="25"/>
      <c r="D262" s="25"/>
    </row>
    <row r="263" spans="1:4" x14ac:dyDescent="0.2">
      <c r="A263" s="25"/>
      <c r="B263" s="25"/>
      <c r="C263" s="25"/>
      <c r="D263" s="25"/>
    </row>
    <row r="264" spans="1:4" x14ac:dyDescent="0.2">
      <c r="A264" s="25"/>
      <c r="B264" s="25"/>
      <c r="C264" s="25"/>
      <c r="D264" s="25"/>
    </row>
    <row r="265" spans="1:4" x14ac:dyDescent="0.2">
      <c r="A265" s="25"/>
      <c r="B265" s="25"/>
      <c r="C265" s="25"/>
      <c r="D265" s="25"/>
    </row>
    <row r="266" spans="1:4" x14ac:dyDescent="0.2">
      <c r="A266" s="25"/>
      <c r="B266" s="25"/>
      <c r="C266" s="25"/>
      <c r="D266" s="25"/>
    </row>
    <row r="267" spans="1:4" x14ac:dyDescent="0.2">
      <c r="A267" s="25"/>
      <c r="B267" s="25"/>
      <c r="C267" s="25"/>
      <c r="D267" s="25"/>
    </row>
    <row r="268" spans="1:4" x14ac:dyDescent="0.2">
      <c r="A268" s="25"/>
      <c r="B268" s="25"/>
      <c r="C268" s="25"/>
      <c r="D268" s="25"/>
    </row>
    <row r="269" spans="1:4" x14ac:dyDescent="0.2">
      <c r="A269" s="25"/>
      <c r="B269" s="25"/>
      <c r="C269" s="25"/>
      <c r="D269" s="25"/>
    </row>
    <row r="270" spans="1:4" x14ac:dyDescent="0.2">
      <c r="A270" s="25"/>
      <c r="B270" s="25"/>
      <c r="C270" s="25"/>
      <c r="D270" s="25"/>
    </row>
    <row r="271" spans="1:4" x14ac:dyDescent="0.2">
      <c r="A271" s="25"/>
      <c r="B271" s="25"/>
      <c r="C271" s="25"/>
      <c r="D271" s="25"/>
    </row>
    <row r="272" spans="1:4" x14ac:dyDescent="0.2">
      <c r="A272" s="25"/>
      <c r="B272" s="25"/>
      <c r="C272" s="25"/>
      <c r="D272" s="25"/>
    </row>
    <row r="273" spans="1:4" x14ac:dyDescent="0.2">
      <c r="A273" s="25"/>
      <c r="B273" s="25"/>
      <c r="C273" s="25"/>
      <c r="D273" s="25"/>
    </row>
    <row r="274" spans="1:4" x14ac:dyDescent="0.2">
      <c r="A274" s="25"/>
      <c r="B274" s="25"/>
      <c r="C274" s="25"/>
      <c r="D274" s="25"/>
    </row>
    <row r="275" spans="1:4" x14ac:dyDescent="0.2">
      <c r="A275" s="25"/>
      <c r="B275" s="25"/>
      <c r="C275" s="25"/>
      <c r="D275" s="25"/>
    </row>
    <row r="276" spans="1:4" x14ac:dyDescent="0.2">
      <c r="A276" s="25"/>
      <c r="B276" s="25"/>
      <c r="C276" s="25"/>
      <c r="D276" s="25"/>
    </row>
    <row r="277" spans="1:4" x14ac:dyDescent="0.2">
      <c r="A277" s="25"/>
      <c r="B277" s="25"/>
      <c r="C277" s="25"/>
      <c r="D277" s="25"/>
    </row>
    <row r="278" spans="1:4" x14ac:dyDescent="0.2">
      <c r="A278" s="25"/>
      <c r="B278" s="25"/>
      <c r="C278" s="25"/>
      <c r="D278" s="25"/>
    </row>
    <row r="279" spans="1:4" x14ac:dyDescent="0.2">
      <c r="A279" s="25"/>
      <c r="B279" s="25"/>
      <c r="C279" s="25"/>
      <c r="D279" s="25"/>
    </row>
    <row r="280" spans="1:4" x14ac:dyDescent="0.2">
      <c r="A280" s="25"/>
      <c r="B280" s="25"/>
      <c r="C280" s="25"/>
      <c r="D280" s="25"/>
    </row>
    <row r="281" spans="1:4" x14ac:dyDescent="0.2">
      <c r="A281" s="25"/>
      <c r="B281" s="25"/>
      <c r="C281" s="25"/>
      <c r="D281" s="25"/>
    </row>
    <row r="282" spans="1:4" x14ac:dyDescent="0.2">
      <c r="A282" s="25"/>
      <c r="B282" s="25"/>
      <c r="C282" s="25"/>
      <c r="D282" s="25"/>
    </row>
    <row r="283" spans="1:4" x14ac:dyDescent="0.2">
      <c r="A283" s="25"/>
      <c r="B283" s="25"/>
      <c r="C283" s="25"/>
      <c r="D283" s="25"/>
    </row>
    <row r="284" spans="1:4" x14ac:dyDescent="0.2">
      <c r="A284" s="25"/>
      <c r="B284" s="25"/>
      <c r="C284" s="25"/>
      <c r="D284" s="25"/>
    </row>
    <row r="285" spans="1:4" x14ac:dyDescent="0.2">
      <c r="A285" s="25"/>
      <c r="B285" s="25"/>
      <c r="C285" s="25"/>
      <c r="D285" s="25"/>
    </row>
    <row r="286" spans="1:4" x14ac:dyDescent="0.2">
      <c r="A286" s="25"/>
      <c r="B286" s="25"/>
      <c r="C286" s="25"/>
      <c r="D286" s="25"/>
    </row>
    <row r="287" spans="1:4" x14ac:dyDescent="0.2">
      <c r="A287" s="25"/>
      <c r="B287" s="25"/>
      <c r="C287" s="25"/>
      <c r="D287" s="25"/>
    </row>
    <row r="288" spans="1:4" x14ac:dyDescent="0.2">
      <c r="A288" s="25"/>
      <c r="B288" s="25"/>
      <c r="C288" s="25"/>
      <c r="D288" s="25"/>
    </row>
    <row r="289" spans="1:4" x14ac:dyDescent="0.2">
      <c r="A289" s="25"/>
      <c r="B289" s="25"/>
      <c r="C289" s="25"/>
      <c r="D289" s="25"/>
    </row>
    <row r="290" spans="1:4" x14ac:dyDescent="0.2">
      <c r="A290" s="25"/>
      <c r="B290" s="25"/>
      <c r="C290" s="25"/>
      <c r="D290" s="25"/>
    </row>
    <row r="291" spans="1:4" x14ac:dyDescent="0.2">
      <c r="A291" s="25"/>
      <c r="B291" s="25"/>
      <c r="C291" s="25"/>
      <c r="D291" s="25"/>
    </row>
    <row r="292" spans="1:4" x14ac:dyDescent="0.2">
      <c r="A292" s="25"/>
      <c r="B292" s="25"/>
      <c r="C292" s="25"/>
      <c r="D292" s="25"/>
    </row>
    <row r="293" spans="1:4" x14ac:dyDescent="0.2">
      <c r="A293" s="25"/>
      <c r="B293" s="25"/>
      <c r="C293" s="25"/>
      <c r="D293" s="25"/>
    </row>
    <row r="294" spans="1:4" x14ac:dyDescent="0.2">
      <c r="A294" s="25"/>
      <c r="B294" s="25"/>
      <c r="C294" s="25"/>
      <c r="D294" s="25"/>
    </row>
    <row r="295" spans="1:4" x14ac:dyDescent="0.2">
      <c r="A295" s="25"/>
      <c r="B295" s="25"/>
      <c r="C295" s="25"/>
      <c r="D295" s="25"/>
    </row>
    <row r="296" spans="1:4" x14ac:dyDescent="0.2">
      <c r="A296" s="25"/>
      <c r="B296" s="25"/>
      <c r="C296" s="25"/>
      <c r="D296" s="25"/>
    </row>
    <row r="297" spans="1:4" x14ac:dyDescent="0.2">
      <c r="A297" s="25"/>
      <c r="B297" s="25"/>
      <c r="C297" s="25"/>
      <c r="D297" s="25"/>
    </row>
    <row r="298" spans="1:4" x14ac:dyDescent="0.2">
      <c r="A298" s="25"/>
      <c r="B298" s="25"/>
      <c r="C298" s="25"/>
      <c r="D298" s="25"/>
    </row>
    <row r="299" spans="1:4" x14ac:dyDescent="0.2">
      <c r="A299" s="25"/>
      <c r="B299" s="25"/>
      <c r="C299" s="25"/>
      <c r="D299" s="25"/>
    </row>
    <row r="300" spans="1:4" x14ac:dyDescent="0.2">
      <c r="A300" s="25"/>
      <c r="B300" s="25"/>
      <c r="C300" s="25"/>
      <c r="D300" s="25"/>
    </row>
    <row r="301" spans="1:4" x14ac:dyDescent="0.2">
      <c r="A301" s="25"/>
      <c r="B301" s="25"/>
      <c r="C301" s="25"/>
      <c r="D301" s="25"/>
    </row>
    <row r="302" spans="1:4" x14ac:dyDescent="0.2">
      <c r="A302" s="25"/>
      <c r="B302" s="25"/>
      <c r="C302" s="25"/>
      <c r="D302" s="25"/>
    </row>
    <row r="303" spans="1:4" x14ac:dyDescent="0.2">
      <c r="A303" s="25"/>
      <c r="B303" s="25"/>
      <c r="C303" s="25"/>
      <c r="D303" s="25"/>
    </row>
    <row r="304" spans="1:4" x14ac:dyDescent="0.2">
      <c r="A304" s="25"/>
      <c r="B304" s="25"/>
      <c r="C304" s="25"/>
      <c r="D304" s="25"/>
    </row>
    <row r="305" spans="1:4" x14ac:dyDescent="0.2">
      <c r="A305" s="25"/>
      <c r="B305" s="25"/>
      <c r="C305" s="25"/>
      <c r="D305" s="25"/>
    </row>
    <row r="306" spans="1:4" x14ac:dyDescent="0.2">
      <c r="A306" s="25"/>
      <c r="B306" s="25"/>
      <c r="C306" s="25"/>
      <c r="D306" s="25"/>
    </row>
    <row r="307" spans="1:4" x14ac:dyDescent="0.2">
      <c r="A307" s="25"/>
      <c r="B307" s="25"/>
      <c r="C307" s="25"/>
      <c r="D307" s="25"/>
    </row>
    <row r="308" spans="1:4" x14ac:dyDescent="0.2">
      <c r="A308" s="25"/>
      <c r="B308" s="25"/>
      <c r="C308" s="25"/>
      <c r="D308" s="25"/>
    </row>
    <row r="309" spans="1:4" x14ac:dyDescent="0.2">
      <c r="A309" s="25"/>
      <c r="B309" s="25"/>
      <c r="C309" s="25"/>
      <c r="D309" s="25"/>
    </row>
    <row r="310" spans="1:4" x14ac:dyDescent="0.2">
      <c r="A310" s="25"/>
      <c r="B310" s="25"/>
      <c r="C310" s="25"/>
      <c r="D310" s="25"/>
    </row>
    <row r="311" spans="1:4" x14ac:dyDescent="0.2">
      <c r="A311" s="25"/>
      <c r="B311" s="25"/>
      <c r="C311" s="25"/>
      <c r="D311" s="25"/>
    </row>
    <row r="312" spans="1:4" x14ac:dyDescent="0.2">
      <c r="A312" s="25"/>
      <c r="B312" s="25"/>
      <c r="C312" s="25"/>
      <c r="D312" s="25"/>
    </row>
    <row r="313" spans="1:4" x14ac:dyDescent="0.2">
      <c r="A313" s="25"/>
      <c r="B313" s="25"/>
      <c r="C313" s="25"/>
      <c r="D313" s="25"/>
    </row>
    <row r="314" spans="1:4" x14ac:dyDescent="0.2">
      <c r="A314" s="25"/>
      <c r="B314" s="25"/>
      <c r="C314" s="25"/>
      <c r="D314" s="25"/>
    </row>
    <row r="315" spans="1:4" x14ac:dyDescent="0.2">
      <c r="A315" s="25"/>
      <c r="B315" s="25"/>
      <c r="C315" s="25"/>
      <c r="D315" s="25"/>
    </row>
    <row r="316" spans="1:4" x14ac:dyDescent="0.2">
      <c r="A316" s="25"/>
      <c r="B316" s="25"/>
      <c r="C316" s="25"/>
      <c r="D316" s="25"/>
    </row>
    <row r="317" spans="1:4" x14ac:dyDescent="0.2">
      <c r="A317" s="25"/>
      <c r="B317" s="25"/>
      <c r="C317" s="25"/>
      <c r="D317" s="25"/>
    </row>
    <row r="318" spans="1:4" x14ac:dyDescent="0.2">
      <c r="A318" s="25"/>
      <c r="B318" s="25"/>
      <c r="C318" s="25"/>
      <c r="D318" s="25"/>
    </row>
    <row r="319" spans="1:4" x14ac:dyDescent="0.2">
      <c r="A319" s="25"/>
      <c r="B319" s="25"/>
      <c r="C319" s="25"/>
      <c r="D319" s="25"/>
    </row>
    <row r="320" spans="1:4" x14ac:dyDescent="0.2">
      <c r="A320" s="25"/>
      <c r="B320" s="25"/>
      <c r="C320" s="25"/>
      <c r="D320" s="25"/>
    </row>
    <row r="321" spans="1:4" x14ac:dyDescent="0.2">
      <c r="A321" s="25"/>
      <c r="B321" s="25"/>
      <c r="C321" s="25"/>
      <c r="D321" s="25"/>
    </row>
    <row r="322" spans="1:4" x14ac:dyDescent="0.2">
      <c r="A322" s="25"/>
      <c r="B322" s="25"/>
      <c r="C322" s="25"/>
      <c r="D322" s="25"/>
    </row>
    <row r="323" spans="1:4" x14ac:dyDescent="0.2">
      <c r="A323" s="25"/>
      <c r="B323" s="25"/>
      <c r="C323" s="25"/>
      <c r="D323" s="25"/>
    </row>
    <row r="324" spans="1:4" x14ac:dyDescent="0.2">
      <c r="A324" s="25"/>
      <c r="B324" s="25"/>
      <c r="C324" s="25"/>
      <c r="D324" s="25"/>
    </row>
    <row r="325" spans="1:4" x14ac:dyDescent="0.2">
      <c r="A325" s="25"/>
      <c r="B325" s="25"/>
      <c r="C325" s="25"/>
      <c r="D325" s="25"/>
    </row>
    <row r="326" spans="1:4" x14ac:dyDescent="0.2">
      <c r="A326" s="25"/>
      <c r="B326" s="25"/>
      <c r="C326" s="25"/>
      <c r="D326" s="25"/>
    </row>
    <row r="327" spans="1:4" x14ac:dyDescent="0.2">
      <c r="A327" s="25"/>
      <c r="B327" s="25"/>
      <c r="C327" s="25"/>
      <c r="D327" s="25"/>
    </row>
    <row r="328" spans="1:4" x14ac:dyDescent="0.2">
      <c r="A328" s="25"/>
      <c r="B328" s="25"/>
      <c r="C328" s="25"/>
      <c r="D328" s="25"/>
    </row>
    <row r="329" spans="1:4" x14ac:dyDescent="0.2">
      <c r="A329" s="25"/>
      <c r="B329" s="25"/>
      <c r="C329" s="25"/>
      <c r="D329" s="25"/>
    </row>
    <row r="330" spans="1:4" x14ac:dyDescent="0.2">
      <c r="A330" s="25"/>
      <c r="B330" s="25"/>
      <c r="C330" s="25"/>
      <c r="D330" s="25"/>
    </row>
    <row r="331" spans="1:4" x14ac:dyDescent="0.2">
      <c r="A331" s="25"/>
      <c r="B331" s="25"/>
      <c r="C331" s="25"/>
      <c r="D331" s="25"/>
    </row>
    <row r="332" spans="1:4" x14ac:dyDescent="0.2">
      <c r="A332" s="25"/>
      <c r="B332" s="25"/>
      <c r="C332" s="25"/>
      <c r="D332" s="25"/>
    </row>
    <row r="333" spans="1:4" x14ac:dyDescent="0.2">
      <c r="A333" s="25"/>
      <c r="B333" s="25"/>
      <c r="C333" s="25"/>
      <c r="D333" s="25"/>
    </row>
    <row r="334" spans="1:4" x14ac:dyDescent="0.2">
      <c r="A334" s="25"/>
      <c r="B334" s="25"/>
      <c r="C334" s="25"/>
      <c r="D334" s="25"/>
    </row>
    <row r="335" spans="1:4" x14ac:dyDescent="0.2">
      <c r="A335" s="25"/>
      <c r="B335" s="25"/>
      <c r="C335" s="25"/>
      <c r="D335" s="25"/>
    </row>
    <row r="336" spans="1:4" x14ac:dyDescent="0.2">
      <c r="A336" s="25"/>
      <c r="B336" s="25"/>
      <c r="C336" s="25"/>
      <c r="D336" s="25"/>
    </row>
    <row r="337" spans="1:4" x14ac:dyDescent="0.2">
      <c r="A337" s="25"/>
      <c r="B337" s="25"/>
      <c r="C337" s="25"/>
      <c r="D337" s="25"/>
    </row>
    <row r="338" spans="1:4" x14ac:dyDescent="0.2">
      <c r="A338" s="25"/>
      <c r="B338" s="25"/>
      <c r="C338" s="25"/>
      <c r="D338" s="25"/>
    </row>
    <row r="339" spans="1:4" x14ac:dyDescent="0.2">
      <c r="A339" s="25"/>
      <c r="B339" s="25"/>
      <c r="C339" s="25"/>
      <c r="D339" s="25"/>
    </row>
    <row r="340" spans="1:4" x14ac:dyDescent="0.2">
      <c r="A340" s="25"/>
      <c r="B340" s="25"/>
      <c r="C340" s="25"/>
      <c r="D340" s="25"/>
    </row>
    <row r="341" spans="1:4" x14ac:dyDescent="0.2">
      <c r="A341" s="25"/>
      <c r="B341" s="25"/>
      <c r="C341" s="25"/>
      <c r="D341" s="25"/>
    </row>
    <row r="342" spans="1:4" x14ac:dyDescent="0.2">
      <c r="A342" s="25"/>
      <c r="B342" s="25"/>
      <c r="C342" s="25"/>
      <c r="D342" s="25"/>
    </row>
    <row r="343" spans="1:4" x14ac:dyDescent="0.2">
      <c r="A343" s="25"/>
      <c r="B343" s="25"/>
      <c r="C343" s="25"/>
      <c r="D343" s="25"/>
    </row>
    <row r="344" spans="1:4" x14ac:dyDescent="0.2">
      <c r="A344" s="25"/>
      <c r="B344" s="25"/>
      <c r="C344" s="25"/>
      <c r="D344" s="25"/>
    </row>
    <row r="345" spans="1:4" x14ac:dyDescent="0.2">
      <c r="A345" s="25"/>
      <c r="B345" s="25"/>
      <c r="C345" s="25"/>
      <c r="D345" s="25"/>
    </row>
    <row r="346" spans="1:4" x14ac:dyDescent="0.2">
      <c r="A346" s="25"/>
      <c r="B346" s="25"/>
      <c r="C346" s="25"/>
      <c r="D346" s="25"/>
    </row>
    <row r="347" spans="1:4" x14ac:dyDescent="0.2">
      <c r="A347" s="25"/>
      <c r="B347" s="25"/>
      <c r="C347" s="25"/>
      <c r="D347" s="25"/>
    </row>
    <row r="348" spans="1:4" x14ac:dyDescent="0.2">
      <c r="A348" s="25"/>
      <c r="B348" s="25"/>
      <c r="C348" s="25"/>
      <c r="D348" s="25"/>
    </row>
    <row r="349" spans="1:4" x14ac:dyDescent="0.2">
      <c r="A349" s="25"/>
      <c r="B349" s="25"/>
      <c r="C349" s="25"/>
      <c r="D349" s="25"/>
    </row>
    <row r="350" spans="1:4" x14ac:dyDescent="0.2">
      <c r="A350" s="25"/>
      <c r="B350" s="25"/>
      <c r="C350" s="25"/>
      <c r="D350" s="25"/>
    </row>
    <row r="351" spans="1:4" x14ac:dyDescent="0.2">
      <c r="A351" s="25"/>
      <c r="B351" s="25"/>
      <c r="C351" s="25"/>
      <c r="D351" s="25"/>
    </row>
    <row r="352" spans="1:4" x14ac:dyDescent="0.2">
      <c r="A352" s="25"/>
      <c r="B352" s="25"/>
      <c r="C352" s="25"/>
      <c r="D352" s="25"/>
    </row>
    <row r="353" spans="1:4" x14ac:dyDescent="0.2">
      <c r="A353" s="25"/>
      <c r="B353" s="25"/>
      <c r="C353" s="25"/>
      <c r="D353" s="25"/>
    </row>
    <row r="354" spans="1:4" x14ac:dyDescent="0.2">
      <c r="A354" s="25"/>
      <c r="B354" s="25"/>
      <c r="C354" s="25"/>
      <c r="D354" s="25"/>
    </row>
    <row r="355" spans="1:4" x14ac:dyDescent="0.2">
      <c r="A355" s="25"/>
      <c r="B355" s="25"/>
      <c r="C355" s="25"/>
      <c r="D355" s="25"/>
    </row>
    <row r="356" spans="1:4" x14ac:dyDescent="0.2">
      <c r="A356" s="25"/>
      <c r="B356" s="25"/>
      <c r="C356" s="25"/>
      <c r="D356" s="25"/>
    </row>
    <row r="357" spans="1:4" x14ac:dyDescent="0.2">
      <c r="A357" s="25"/>
      <c r="B357" s="25"/>
      <c r="C357" s="25"/>
      <c r="D357" s="25"/>
    </row>
    <row r="358" spans="1:4" x14ac:dyDescent="0.2">
      <c r="A358" s="25"/>
      <c r="B358" s="25"/>
      <c r="C358" s="25"/>
      <c r="D358" s="25"/>
    </row>
    <row r="359" spans="1:4" x14ac:dyDescent="0.2">
      <c r="A359" s="25"/>
      <c r="B359" s="25"/>
      <c r="C359" s="25"/>
      <c r="D359" s="25"/>
    </row>
    <row r="360" spans="1:4" x14ac:dyDescent="0.2">
      <c r="A360" s="25"/>
      <c r="B360" s="25"/>
      <c r="C360" s="25"/>
      <c r="D360" s="25"/>
    </row>
    <row r="361" spans="1:4" x14ac:dyDescent="0.2">
      <c r="A361" s="25"/>
      <c r="B361" s="25"/>
      <c r="C361" s="25"/>
      <c r="D361" s="25"/>
    </row>
    <row r="362" spans="1:4" x14ac:dyDescent="0.2">
      <c r="A362" s="25"/>
      <c r="B362" s="25"/>
      <c r="C362" s="25"/>
      <c r="D362" s="25"/>
    </row>
    <row r="363" spans="1:4" x14ac:dyDescent="0.2">
      <c r="A363" s="25"/>
      <c r="B363" s="25"/>
      <c r="C363" s="25"/>
      <c r="D363" s="25"/>
    </row>
    <row r="364" spans="1:4" x14ac:dyDescent="0.2">
      <c r="A364" s="25"/>
      <c r="B364" s="25"/>
      <c r="C364" s="25"/>
      <c r="D364" s="25"/>
    </row>
    <row r="365" spans="1:4" x14ac:dyDescent="0.2">
      <c r="A365" s="25"/>
      <c r="B365" s="25"/>
      <c r="C365" s="25"/>
      <c r="D365" s="25"/>
    </row>
    <row r="366" spans="1:4" x14ac:dyDescent="0.2">
      <c r="A366" s="25"/>
      <c r="B366" s="25"/>
      <c r="C366" s="25"/>
      <c r="D366" s="25"/>
    </row>
    <row r="367" spans="1:4" x14ac:dyDescent="0.2">
      <c r="A367" s="25"/>
      <c r="B367" s="25"/>
      <c r="C367" s="25"/>
      <c r="D367" s="25"/>
    </row>
    <row r="368" spans="1:4" x14ac:dyDescent="0.2">
      <c r="A368" s="25"/>
      <c r="B368" s="25"/>
      <c r="C368" s="25"/>
      <c r="D368" s="25"/>
    </row>
    <row r="369" spans="1:4" x14ac:dyDescent="0.2">
      <c r="A369" s="25"/>
      <c r="B369" s="25"/>
      <c r="C369" s="25"/>
      <c r="D369" s="25"/>
    </row>
    <row r="370" spans="1:4" x14ac:dyDescent="0.2">
      <c r="A370" s="25"/>
      <c r="B370" s="25"/>
      <c r="C370" s="25"/>
      <c r="D370" s="25"/>
    </row>
    <row r="371" spans="1:4" x14ac:dyDescent="0.2">
      <c r="A371" s="25"/>
      <c r="B371" s="25"/>
      <c r="C371" s="25"/>
      <c r="D371" s="25"/>
    </row>
    <row r="372" spans="1:4" x14ac:dyDescent="0.2">
      <c r="A372" s="25"/>
      <c r="B372" s="25"/>
      <c r="C372" s="25"/>
      <c r="D372" s="25"/>
    </row>
    <row r="373" spans="1:4" x14ac:dyDescent="0.2">
      <c r="A373" s="25"/>
      <c r="B373" s="25"/>
      <c r="C373" s="25"/>
      <c r="D373" s="25"/>
    </row>
    <row r="374" spans="1:4" x14ac:dyDescent="0.2">
      <c r="A374" s="25"/>
      <c r="B374" s="25"/>
      <c r="C374" s="25"/>
      <c r="D374" s="25"/>
    </row>
    <row r="375" spans="1:4" x14ac:dyDescent="0.2">
      <c r="A375" s="25"/>
      <c r="B375" s="25"/>
      <c r="C375" s="25"/>
      <c r="D375" s="25"/>
    </row>
    <row r="376" spans="1:4" x14ac:dyDescent="0.2">
      <c r="A376" s="25"/>
      <c r="B376" s="25"/>
      <c r="C376" s="25"/>
      <c r="D376" s="25"/>
    </row>
    <row r="377" spans="1:4" x14ac:dyDescent="0.2">
      <c r="A377" s="25"/>
      <c r="B377" s="25"/>
      <c r="C377" s="25"/>
      <c r="D377" s="25"/>
    </row>
    <row r="378" spans="1:4" x14ac:dyDescent="0.2">
      <c r="A378" s="25"/>
      <c r="B378" s="25"/>
      <c r="C378" s="25"/>
      <c r="D378" s="25"/>
    </row>
    <row r="379" spans="1:4" x14ac:dyDescent="0.2">
      <c r="A379" s="25"/>
      <c r="B379" s="25"/>
      <c r="C379" s="25"/>
      <c r="D379" s="25"/>
    </row>
    <row r="380" spans="1:4" x14ac:dyDescent="0.2">
      <c r="A380" s="25"/>
      <c r="B380" s="25"/>
      <c r="C380" s="25"/>
      <c r="D380" s="25"/>
    </row>
    <row r="381" spans="1:4" x14ac:dyDescent="0.2">
      <c r="A381" s="25"/>
      <c r="B381" s="25"/>
      <c r="C381" s="25"/>
      <c r="D381" s="25"/>
    </row>
    <row r="382" spans="1:4" x14ac:dyDescent="0.2">
      <c r="A382" s="25"/>
      <c r="B382" s="25"/>
      <c r="C382" s="25"/>
      <c r="D382" s="25"/>
    </row>
    <row r="383" spans="1:4" x14ac:dyDescent="0.2">
      <c r="A383" s="25"/>
      <c r="B383" s="25"/>
      <c r="C383" s="25"/>
      <c r="D383" s="25"/>
    </row>
    <row r="384" spans="1:4" x14ac:dyDescent="0.2">
      <c r="A384" s="25"/>
      <c r="B384" s="25"/>
      <c r="C384" s="25"/>
      <c r="D384" s="25"/>
    </row>
    <row r="385" spans="1:4" x14ac:dyDescent="0.2">
      <c r="A385" s="25"/>
      <c r="B385" s="25"/>
      <c r="C385" s="25"/>
      <c r="D385" s="25"/>
    </row>
    <row r="386" spans="1:4" x14ac:dyDescent="0.2">
      <c r="A386" s="25"/>
      <c r="B386" s="25"/>
      <c r="C386" s="25"/>
      <c r="D386" s="25"/>
    </row>
    <row r="387" spans="1:4" x14ac:dyDescent="0.2">
      <c r="A387" s="25"/>
      <c r="B387" s="25"/>
      <c r="C387" s="25"/>
      <c r="D387" s="25"/>
    </row>
    <row r="388" spans="1:4" x14ac:dyDescent="0.2">
      <c r="A388" s="25"/>
      <c r="B388" s="25"/>
      <c r="C388" s="25"/>
      <c r="D388" s="25"/>
    </row>
    <row r="389" spans="1:4" x14ac:dyDescent="0.2">
      <c r="A389" s="25"/>
      <c r="B389" s="25"/>
      <c r="C389" s="25"/>
      <c r="D389" s="25"/>
    </row>
    <row r="390" spans="1:4" x14ac:dyDescent="0.2">
      <c r="A390" s="25"/>
      <c r="B390" s="25"/>
      <c r="C390" s="25"/>
      <c r="D390" s="25"/>
    </row>
    <row r="391" spans="1:4" x14ac:dyDescent="0.2">
      <c r="A391" s="25"/>
      <c r="B391" s="25"/>
      <c r="C391" s="25"/>
      <c r="D391" s="25"/>
    </row>
    <row r="392" spans="1:4" x14ac:dyDescent="0.2">
      <c r="A392" s="25"/>
      <c r="B392" s="25"/>
      <c r="C392" s="25"/>
      <c r="D392" s="25"/>
    </row>
    <row r="393" spans="1:4" x14ac:dyDescent="0.2">
      <c r="A393" s="25"/>
      <c r="B393" s="25"/>
      <c r="C393" s="25"/>
      <c r="D393" s="25"/>
    </row>
    <row r="394" spans="1:4" x14ac:dyDescent="0.2">
      <c r="A394" s="25"/>
      <c r="B394" s="25"/>
      <c r="C394" s="25"/>
      <c r="D394" s="25"/>
    </row>
    <row r="395" spans="1:4" x14ac:dyDescent="0.2">
      <c r="A395" s="25"/>
      <c r="B395" s="25"/>
      <c r="C395" s="25"/>
      <c r="D395" s="25"/>
    </row>
    <row r="396" spans="1:4" x14ac:dyDescent="0.2">
      <c r="A396" s="25"/>
      <c r="B396" s="25"/>
      <c r="C396" s="25"/>
      <c r="D396" s="25"/>
    </row>
    <row r="397" spans="1:4" x14ac:dyDescent="0.2">
      <c r="A397" s="25"/>
      <c r="B397" s="25"/>
      <c r="C397" s="25"/>
      <c r="D397" s="25"/>
    </row>
    <row r="398" spans="1:4" x14ac:dyDescent="0.2">
      <c r="A398" s="25"/>
      <c r="B398" s="25"/>
      <c r="C398" s="25"/>
      <c r="D398" s="25"/>
    </row>
    <row r="399" spans="1:4" x14ac:dyDescent="0.2">
      <c r="A399" s="25"/>
      <c r="B399" s="25"/>
      <c r="C399" s="25"/>
      <c r="D399" s="25"/>
    </row>
    <row r="400" spans="1:4" x14ac:dyDescent="0.2">
      <c r="A400" s="25"/>
      <c r="B400" s="25"/>
      <c r="C400" s="25"/>
      <c r="D400" s="25"/>
    </row>
    <row r="401" spans="1:4" x14ac:dyDescent="0.2">
      <c r="A401" s="25"/>
      <c r="B401" s="25"/>
      <c r="C401" s="25"/>
      <c r="D401" s="25"/>
    </row>
    <row r="402" spans="1:4" x14ac:dyDescent="0.2">
      <c r="A402" s="25"/>
      <c r="B402" s="25"/>
      <c r="C402" s="25"/>
      <c r="D402" s="25"/>
    </row>
    <row r="403" spans="1:4" x14ac:dyDescent="0.2">
      <c r="A403" s="25"/>
      <c r="B403" s="25"/>
      <c r="C403" s="25"/>
      <c r="D403" s="25"/>
    </row>
    <row r="404" spans="1:4" x14ac:dyDescent="0.2">
      <c r="A404" s="25"/>
      <c r="B404" s="25"/>
      <c r="C404" s="25"/>
      <c r="D404" s="25"/>
    </row>
    <row r="405" spans="1:4" x14ac:dyDescent="0.2">
      <c r="A405" s="25"/>
      <c r="B405" s="25"/>
      <c r="C405" s="25"/>
      <c r="D405" s="25"/>
    </row>
    <row r="406" spans="1:4" x14ac:dyDescent="0.2">
      <c r="A406" s="25"/>
      <c r="B406" s="25"/>
      <c r="C406" s="25"/>
      <c r="D406" s="25"/>
    </row>
    <row r="407" spans="1:4" x14ac:dyDescent="0.2">
      <c r="A407" s="25"/>
      <c r="B407" s="25"/>
      <c r="C407" s="25"/>
      <c r="D407" s="25"/>
    </row>
    <row r="408" spans="1:4" x14ac:dyDescent="0.2">
      <c r="A408" s="25"/>
      <c r="B408" s="25"/>
      <c r="C408" s="25"/>
      <c r="D408" s="25"/>
    </row>
    <row r="409" spans="1:4" x14ac:dyDescent="0.2">
      <c r="A409" s="25"/>
      <c r="B409" s="25"/>
      <c r="C409" s="25"/>
      <c r="D409" s="25"/>
    </row>
    <row r="410" spans="1:4" x14ac:dyDescent="0.2">
      <c r="A410" s="25"/>
      <c r="B410" s="25"/>
      <c r="C410" s="25"/>
      <c r="D410" s="25"/>
    </row>
    <row r="411" spans="1:4" x14ac:dyDescent="0.2">
      <c r="A411" s="25"/>
      <c r="B411" s="25"/>
      <c r="C411" s="25"/>
      <c r="D411" s="25"/>
    </row>
    <row r="412" spans="1:4" x14ac:dyDescent="0.2">
      <c r="A412" s="25"/>
      <c r="B412" s="25"/>
      <c r="C412" s="25"/>
      <c r="D412" s="25"/>
    </row>
    <row r="413" spans="1:4" x14ac:dyDescent="0.2">
      <c r="A413" s="25"/>
      <c r="B413" s="25"/>
      <c r="C413" s="25"/>
      <c r="D413" s="25"/>
    </row>
    <row r="414" spans="1:4" x14ac:dyDescent="0.2">
      <c r="A414" s="25"/>
      <c r="B414" s="25"/>
      <c r="C414" s="25"/>
      <c r="D414" s="25"/>
    </row>
    <row r="415" spans="1:4" x14ac:dyDescent="0.2">
      <c r="A415" s="25"/>
      <c r="B415" s="25"/>
      <c r="C415" s="25"/>
      <c r="D415" s="25"/>
    </row>
    <row r="416" spans="1:4" x14ac:dyDescent="0.2">
      <c r="A416" s="25"/>
      <c r="B416" s="25"/>
      <c r="C416" s="25"/>
      <c r="D416" s="25"/>
    </row>
    <row r="417" spans="1:4" x14ac:dyDescent="0.2">
      <c r="A417" s="25"/>
      <c r="B417" s="25"/>
      <c r="C417" s="25"/>
      <c r="D417" s="25"/>
    </row>
    <row r="418" spans="1:4" x14ac:dyDescent="0.2">
      <c r="A418" s="25"/>
      <c r="B418" s="25"/>
      <c r="C418" s="25"/>
      <c r="D418" s="25"/>
    </row>
    <row r="419" spans="1:4" x14ac:dyDescent="0.2">
      <c r="A419" s="25"/>
      <c r="B419" s="25"/>
      <c r="C419" s="25"/>
      <c r="D419" s="25"/>
    </row>
    <row r="420" spans="1:4" x14ac:dyDescent="0.2">
      <c r="A420" s="25"/>
      <c r="B420" s="25"/>
      <c r="C420" s="25"/>
      <c r="D420" s="25"/>
    </row>
    <row r="421" spans="1:4" x14ac:dyDescent="0.2">
      <c r="A421" s="25"/>
      <c r="B421" s="25"/>
      <c r="C421" s="25"/>
      <c r="D421" s="25"/>
    </row>
    <row r="422" spans="1:4" x14ac:dyDescent="0.2">
      <c r="A422" s="25"/>
      <c r="B422" s="25"/>
      <c r="C422" s="25"/>
      <c r="D422" s="25"/>
    </row>
    <row r="423" spans="1:4" x14ac:dyDescent="0.2">
      <c r="A423" s="25"/>
      <c r="B423" s="25"/>
      <c r="C423" s="25"/>
      <c r="D423" s="25"/>
    </row>
    <row r="424" spans="1:4" x14ac:dyDescent="0.2">
      <c r="A424" s="25"/>
      <c r="B424" s="25"/>
      <c r="C424" s="25"/>
      <c r="D424" s="25"/>
    </row>
    <row r="425" spans="1:4" x14ac:dyDescent="0.2">
      <c r="A425" s="25"/>
      <c r="B425" s="25"/>
      <c r="C425" s="25"/>
      <c r="D425" s="25"/>
    </row>
    <row r="426" spans="1:4" x14ac:dyDescent="0.2">
      <c r="A426" s="25"/>
      <c r="B426" s="25"/>
      <c r="C426" s="25"/>
      <c r="D426" s="25"/>
    </row>
    <row r="427" spans="1:4" x14ac:dyDescent="0.2">
      <c r="A427" s="25"/>
      <c r="B427" s="25"/>
      <c r="C427" s="25"/>
      <c r="D427" s="25"/>
    </row>
    <row r="428" spans="1:4" x14ac:dyDescent="0.2">
      <c r="A428" s="25"/>
      <c r="B428" s="25"/>
      <c r="C428" s="25"/>
      <c r="D428" s="25"/>
    </row>
    <row r="429" spans="1:4" x14ac:dyDescent="0.2">
      <c r="A429" s="25"/>
      <c r="B429" s="25"/>
      <c r="C429" s="25"/>
      <c r="D429" s="25"/>
    </row>
    <row r="430" spans="1:4" x14ac:dyDescent="0.2">
      <c r="A430" s="25"/>
      <c r="B430" s="25"/>
      <c r="C430" s="25"/>
      <c r="D430" s="25"/>
    </row>
    <row r="431" spans="1:4" x14ac:dyDescent="0.2">
      <c r="A431" s="25"/>
      <c r="B431" s="25"/>
      <c r="C431" s="25"/>
      <c r="D431" s="25"/>
    </row>
    <row r="432" spans="1:4" x14ac:dyDescent="0.2">
      <c r="A432" s="25"/>
      <c r="B432" s="25"/>
      <c r="C432" s="25"/>
      <c r="D432" s="25"/>
    </row>
    <row r="433" spans="1:4" x14ac:dyDescent="0.2">
      <c r="A433" s="25"/>
      <c r="B433" s="25"/>
      <c r="C433" s="25"/>
      <c r="D433" s="25"/>
    </row>
    <row r="434" spans="1:4" x14ac:dyDescent="0.2">
      <c r="A434" s="25"/>
      <c r="B434" s="25"/>
      <c r="C434" s="25"/>
      <c r="D434" s="25"/>
    </row>
    <row r="435" spans="1:4" x14ac:dyDescent="0.2">
      <c r="A435" s="25"/>
      <c r="B435" s="25"/>
      <c r="C435" s="25"/>
      <c r="D435" s="25"/>
    </row>
    <row r="436" spans="1:4" x14ac:dyDescent="0.2">
      <c r="A436" s="25"/>
      <c r="B436" s="25"/>
      <c r="C436" s="25"/>
      <c r="D436" s="25"/>
    </row>
    <row r="437" spans="1:4" x14ac:dyDescent="0.2">
      <c r="A437" s="25"/>
      <c r="B437" s="25"/>
      <c r="C437" s="25"/>
      <c r="D437" s="25"/>
    </row>
    <row r="438" spans="1:4" x14ac:dyDescent="0.2">
      <c r="A438" s="25"/>
      <c r="B438" s="25"/>
      <c r="C438" s="25"/>
      <c r="D438" s="25"/>
    </row>
    <row r="439" spans="1:4" x14ac:dyDescent="0.2">
      <c r="A439" s="25"/>
      <c r="B439" s="25"/>
      <c r="C439" s="25"/>
      <c r="D439" s="25"/>
    </row>
    <row r="440" spans="1:4" x14ac:dyDescent="0.2">
      <c r="A440" s="25"/>
      <c r="B440" s="25"/>
      <c r="C440" s="25"/>
      <c r="D440" s="25"/>
    </row>
    <row r="441" spans="1:4" x14ac:dyDescent="0.2">
      <c r="A441" s="25"/>
      <c r="B441" s="25"/>
      <c r="C441" s="25"/>
      <c r="D441" s="25"/>
    </row>
    <row r="442" spans="1:4" x14ac:dyDescent="0.2">
      <c r="A442" s="25"/>
      <c r="B442" s="25"/>
      <c r="C442" s="25"/>
      <c r="D442" s="25"/>
    </row>
    <row r="443" spans="1:4" x14ac:dyDescent="0.2">
      <c r="A443" s="25"/>
      <c r="B443" s="25"/>
      <c r="C443" s="25"/>
      <c r="D443" s="25"/>
    </row>
    <row r="444" spans="1:4" x14ac:dyDescent="0.2">
      <c r="A444" s="25"/>
      <c r="B444" s="25"/>
      <c r="C444" s="25"/>
      <c r="D444" s="25"/>
    </row>
    <row r="445" spans="1:4" x14ac:dyDescent="0.2">
      <c r="A445" s="25"/>
      <c r="B445" s="25"/>
      <c r="C445" s="25"/>
      <c r="D445" s="25"/>
    </row>
    <row r="446" spans="1:4" x14ac:dyDescent="0.2">
      <c r="A446" s="25"/>
      <c r="B446" s="25"/>
      <c r="C446" s="25"/>
      <c r="D446" s="25"/>
    </row>
    <row r="447" spans="1:4" x14ac:dyDescent="0.2">
      <c r="A447" s="25"/>
      <c r="B447" s="25"/>
      <c r="C447" s="25"/>
      <c r="D447" s="25"/>
    </row>
    <row r="448" spans="1:4" x14ac:dyDescent="0.2">
      <c r="A448" s="25"/>
      <c r="B448" s="25"/>
      <c r="C448" s="25"/>
      <c r="D448" s="25"/>
    </row>
    <row r="449" spans="1:4" x14ac:dyDescent="0.2">
      <c r="A449" s="25"/>
      <c r="B449" s="25"/>
      <c r="C449" s="25"/>
      <c r="D449" s="25"/>
    </row>
    <row r="450" spans="1:4" x14ac:dyDescent="0.2">
      <c r="A450" s="25"/>
      <c r="B450" s="25"/>
      <c r="C450" s="25"/>
      <c r="D450" s="25"/>
    </row>
    <row r="451" spans="1:4" x14ac:dyDescent="0.2">
      <c r="A451" s="25"/>
      <c r="B451" s="25"/>
      <c r="C451" s="25"/>
      <c r="D451" s="25"/>
    </row>
    <row r="452" spans="1:4" x14ac:dyDescent="0.2">
      <c r="A452" s="25"/>
      <c r="B452" s="25"/>
      <c r="C452" s="25"/>
      <c r="D452" s="25"/>
    </row>
    <row r="453" spans="1:4" x14ac:dyDescent="0.2">
      <c r="A453" s="25"/>
      <c r="B453" s="25"/>
      <c r="C453" s="25"/>
      <c r="D453" s="25"/>
    </row>
    <row r="454" spans="1:4" x14ac:dyDescent="0.2">
      <c r="A454" s="25"/>
      <c r="B454" s="25"/>
      <c r="C454" s="25"/>
      <c r="D454" s="25"/>
    </row>
    <row r="455" spans="1:4" x14ac:dyDescent="0.2">
      <c r="A455" s="25"/>
      <c r="B455" s="25"/>
      <c r="C455" s="25"/>
      <c r="D455" s="25"/>
    </row>
    <row r="456" spans="1:4" x14ac:dyDescent="0.2">
      <c r="A456" s="25"/>
      <c r="B456" s="25"/>
      <c r="C456" s="25"/>
      <c r="D456" s="25"/>
    </row>
    <row r="457" spans="1:4" x14ac:dyDescent="0.2">
      <c r="A457" s="25"/>
      <c r="B457" s="25"/>
      <c r="C457" s="25"/>
      <c r="D457" s="25"/>
    </row>
    <row r="458" spans="1:4" x14ac:dyDescent="0.2">
      <c r="A458" s="25"/>
      <c r="B458" s="25"/>
      <c r="C458" s="25"/>
      <c r="D458" s="25"/>
    </row>
    <row r="459" spans="1:4" x14ac:dyDescent="0.2">
      <c r="A459" s="25"/>
      <c r="B459" s="25"/>
      <c r="C459" s="25"/>
      <c r="D459" s="25"/>
    </row>
    <row r="460" spans="1:4" x14ac:dyDescent="0.2">
      <c r="A460" s="25"/>
      <c r="B460" s="25"/>
      <c r="C460" s="25"/>
      <c r="D460" s="25"/>
    </row>
    <row r="461" spans="1:4" x14ac:dyDescent="0.2">
      <c r="A461" s="25"/>
      <c r="B461" s="25"/>
      <c r="C461" s="25"/>
      <c r="D461" s="25"/>
    </row>
    <row r="462" spans="1:4" x14ac:dyDescent="0.2">
      <c r="A462" s="25"/>
      <c r="B462" s="25"/>
      <c r="C462" s="25"/>
      <c r="D462" s="25"/>
    </row>
    <row r="463" spans="1:4" x14ac:dyDescent="0.2">
      <c r="A463" s="25"/>
      <c r="B463" s="25"/>
      <c r="C463" s="25"/>
      <c r="D463" s="25"/>
    </row>
    <row r="464" spans="1:4" x14ac:dyDescent="0.2">
      <c r="A464" s="25"/>
      <c r="B464" s="25"/>
      <c r="C464" s="25"/>
      <c r="D464" s="25"/>
    </row>
    <row r="465" spans="1:4" x14ac:dyDescent="0.2">
      <c r="A465" s="25"/>
      <c r="B465" s="25"/>
      <c r="C465" s="25"/>
      <c r="D465" s="25"/>
    </row>
    <row r="466" spans="1:4" x14ac:dyDescent="0.2">
      <c r="A466" s="25"/>
      <c r="B466" s="25"/>
      <c r="C466" s="25"/>
      <c r="D466" s="25"/>
    </row>
    <row r="467" spans="1:4" x14ac:dyDescent="0.2">
      <c r="A467" s="25"/>
      <c r="B467" s="25"/>
      <c r="C467" s="25"/>
      <c r="D467" s="25"/>
    </row>
    <row r="468" spans="1:4" x14ac:dyDescent="0.2">
      <c r="A468" s="25"/>
      <c r="B468" s="25"/>
      <c r="C468" s="25"/>
      <c r="D468" s="25"/>
    </row>
    <row r="469" spans="1:4" x14ac:dyDescent="0.2">
      <c r="A469" s="25"/>
      <c r="B469" s="25"/>
      <c r="C469" s="25"/>
      <c r="D469" s="25"/>
    </row>
    <row r="470" spans="1:4" x14ac:dyDescent="0.2">
      <c r="A470" s="25"/>
      <c r="B470" s="25"/>
      <c r="C470" s="25"/>
      <c r="D470" s="25"/>
    </row>
    <row r="471" spans="1:4" x14ac:dyDescent="0.2">
      <c r="A471" s="25"/>
      <c r="B471" s="25"/>
      <c r="C471" s="25"/>
      <c r="D471" s="25"/>
    </row>
    <row r="472" spans="1:4" x14ac:dyDescent="0.2">
      <c r="A472" s="25"/>
      <c r="B472" s="25"/>
      <c r="C472" s="25"/>
      <c r="D472" s="25"/>
    </row>
    <row r="473" spans="1:4" x14ac:dyDescent="0.2">
      <c r="A473" s="25"/>
      <c r="B473" s="25"/>
      <c r="C473" s="25"/>
      <c r="D473" s="25"/>
    </row>
    <row r="474" spans="1:4" x14ac:dyDescent="0.2">
      <c r="A474" s="25"/>
      <c r="B474" s="25"/>
      <c r="C474" s="25"/>
      <c r="D474" s="25"/>
    </row>
    <row r="475" spans="1:4" x14ac:dyDescent="0.2">
      <c r="A475" s="25"/>
      <c r="B475" s="25"/>
      <c r="C475" s="25"/>
      <c r="D475" s="25"/>
    </row>
    <row r="476" spans="1:4" x14ac:dyDescent="0.2">
      <c r="A476" s="25"/>
      <c r="B476" s="25"/>
      <c r="C476" s="25"/>
      <c r="D476" s="25"/>
    </row>
    <row r="477" spans="1:4" x14ac:dyDescent="0.2">
      <c r="A477" s="25"/>
      <c r="B477" s="25"/>
      <c r="C477" s="25"/>
      <c r="D477" s="25"/>
    </row>
    <row r="478" spans="1:4" x14ac:dyDescent="0.2">
      <c r="A478" s="25"/>
      <c r="B478" s="25"/>
      <c r="C478" s="25"/>
      <c r="D478" s="25"/>
    </row>
    <row r="479" spans="1:4" x14ac:dyDescent="0.2">
      <c r="A479" s="25"/>
      <c r="B479" s="25"/>
      <c r="C479" s="25"/>
      <c r="D479" s="25"/>
    </row>
    <row r="480" spans="1:4" x14ac:dyDescent="0.2">
      <c r="A480" s="25"/>
      <c r="B480" s="25"/>
      <c r="C480" s="25"/>
      <c r="D480" s="25"/>
    </row>
    <row r="481" spans="1:4" x14ac:dyDescent="0.2">
      <c r="A481" s="25"/>
      <c r="B481" s="25"/>
      <c r="C481" s="25"/>
      <c r="D481" s="25"/>
    </row>
    <row r="482" spans="1:4" x14ac:dyDescent="0.2">
      <c r="A482" s="25"/>
      <c r="B482" s="25"/>
      <c r="C482" s="25"/>
      <c r="D482" s="25"/>
    </row>
    <row r="483" spans="1:4" x14ac:dyDescent="0.2">
      <c r="A483" s="25"/>
      <c r="B483" s="25"/>
      <c r="C483" s="25"/>
      <c r="D483" s="25"/>
    </row>
    <row r="484" spans="1:4" x14ac:dyDescent="0.2">
      <c r="A484" s="25"/>
      <c r="B484" s="25"/>
      <c r="C484" s="25"/>
      <c r="D484" s="25"/>
    </row>
    <row r="485" spans="1:4" x14ac:dyDescent="0.2">
      <c r="A485" s="25"/>
      <c r="B485" s="25"/>
      <c r="C485" s="25"/>
      <c r="D485" s="25"/>
    </row>
    <row r="486" spans="1:4" x14ac:dyDescent="0.2">
      <c r="A486" s="25"/>
      <c r="B486" s="25"/>
      <c r="C486" s="25"/>
      <c r="D486" s="25"/>
    </row>
    <row r="487" spans="1:4" x14ac:dyDescent="0.2">
      <c r="A487" s="25"/>
      <c r="B487" s="25"/>
      <c r="C487" s="25"/>
      <c r="D487" s="25"/>
    </row>
    <row r="488" spans="1:4" x14ac:dyDescent="0.2">
      <c r="A488" s="25"/>
      <c r="B488" s="25"/>
      <c r="C488" s="25"/>
      <c r="D488" s="25"/>
    </row>
    <row r="489" spans="1:4" x14ac:dyDescent="0.2">
      <c r="A489" s="25"/>
      <c r="B489" s="25"/>
      <c r="C489" s="25"/>
      <c r="D489" s="25"/>
    </row>
    <row r="490" spans="1:4" x14ac:dyDescent="0.2">
      <c r="A490" s="25"/>
      <c r="B490" s="25"/>
      <c r="C490" s="25"/>
      <c r="D490" s="25"/>
    </row>
    <row r="491" spans="1:4" x14ac:dyDescent="0.2">
      <c r="A491" s="25"/>
      <c r="B491" s="25"/>
      <c r="C491" s="25"/>
      <c r="D491" s="25"/>
    </row>
    <row r="492" spans="1:4" x14ac:dyDescent="0.2">
      <c r="A492" s="25"/>
      <c r="B492" s="25"/>
      <c r="C492" s="25"/>
      <c r="D492" s="25"/>
    </row>
    <row r="493" spans="1:4" x14ac:dyDescent="0.2">
      <c r="A493" s="25"/>
      <c r="B493" s="25"/>
      <c r="C493" s="25"/>
      <c r="D493" s="25"/>
    </row>
    <row r="494" spans="1:4" x14ac:dyDescent="0.2">
      <c r="A494" s="25"/>
      <c r="B494" s="25"/>
      <c r="C494" s="25"/>
      <c r="D494" s="25"/>
    </row>
    <row r="495" spans="1:4" x14ac:dyDescent="0.2">
      <c r="A495" s="25"/>
      <c r="B495" s="25"/>
      <c r="C495" s="25"/>
      <c r="D495" s="25"/>
    </row>
    <row r="496" spans="1:4" x14ac:dyDescent="0.2">
      <c r="A496" s="25"/>
      <c r="B496" s="25"/>
      <c r="C496" s="25"/>
      <c r="D496" s="25"/>
    </row>
    <row r="497" spans="1:4" x14ac:dyDescent="0.2">
      <c r="A497" s="25"/>
      <c r="B497" s="25"/>
      <c r="C497" s="25"/>
      <c r="D497" s="25"/>
    </row>
    <row r="498" spans="1:4" x14ac:dyDescent="0.2">
      <c r="A498" s="25"/>
      <c r="B498" s="25"/>
      <c r="C498" s="25"/>
      <c r="D498" s="25"/>
    </row>
    <row r="499" spans="1:4" x14ac:dyDescent="0.2">
      <c r="A499" s="25"/>
      <c r="B499" s="25"/>
      <c r="C499" s="25"/>
      <c r="D499" s="25"/>
    </row>
    <row r="500" spans="1:4" x14ac:dyDescent="0.2">
      <c r="A500" s="25"/>
      <c r="B500" s="25"/>
      <c r="C500" s="25"/>
      <c r="D500" s="25"/>
    </row>
    <row r="501" spans="1:4" x14ac:dyDescent="0.2">
      <c r="A501" s="25"/>
      <c r="B501" s="25"/>
      <c r="C501" s="25"/>
      <c r="D501" s="25"/>
    </row>
    <row r="502" spans="1:4" x14ac:dyDescent="0.2">
      <c r="A502" s="25"/>
      <c r="B502" s="25"/>
      <c r="C502" s="25"/>
      <c r="D502" s="25"/>
    </row>
    <row r="503" spans="1:4" x14ac:dyDescent="0.2">
      <c r="A503" s="25"/>
      <c r="B503" s="25"/>
      <c r="C503" s="25"/>
      <c r="D503" s="25"/>
    </row>
    <row r="504" spans="1:4" x14ac:dyDescent="0.2">
      <c r="A504" s="25"/>
      <c r="B504" s="25"/>
      <c r="C504" s="25"/>
      <c r="D504" s="25"/>
    </row>
    <row r="505" spans="1:4" x14ac:dyDescent="0.2">
      <c r="A505" s="25"/>
      <c r="B505" s="25"/>
      <c r="C505" s="25"/>
      <c r="D505" s="25"/>
    </row>
    <row r="506" spans="1:4" x14ac:dyDescent="0.2">
      <c r="A506" s="25"/>
      <c r="B506" s="25"/>
      <c r="C506" s="25"/>
      <c r="D506" s="25"/>
    </row>
    <row r="507" spans="1:4" x14ac:dyDescent="0.2">
      <c r="A507" s="25"/>
      <c r="B507" s="25"/>
      <c r="C507" s="25"/>
      <c r="D507" s="25"/>
    </row>
    <row r="508" spans="1:4" x14ac:dyDescent="0.2">
      <c r="A508" s="25"/>
      <c r="B508" s="25"/>
      <c r="C508" s="25"/>
      <c r="D508" s="25"/>
    </row>
    <row r="509" spans="1:4" x14ac:dyDescent="0.2">
      <c r="A509" s="25"/>
      <c r="B509" s="25"/>
      <c r="C509" s="25"/>
      <c r="D509" s="25"/>
    </row>
    <row r="510" spans="1:4" x14ac:dyDescent="0.2">
      <c r="A510" s="25"/>
      <c r="B510" s="25"/>
      <c r="C510" s="25"/>
      <c r="D510" s="25"/>
    </row>
    <row r="511" spans="1:4" x14ac:dyDescent="0.2">
      <c r="A511" s="25"/>
      <c r="B511" s="25"/>
      <c r="C511" s="25"/>
      <c r="D511" s="25"/>
    </row>
    <row r="512" spans="1:4" x14ac:dyDescent="0.2">
      <c r="A512" s="25"/>
      <c r="B512" s="25"/>
      <c r="C512" s="25"/>
      <c r="D512" s="25"/>
    </row>
    <row r="513" spans="1:4" x14ac:dyDescent="0.2">
      <c r="A513" s="25"/>
      <c r="B513" s="25"/>
      <c r="C513" s="25"/>
      <c r="D513" s="25"/>
    </row>
    <row r="514" spans="1:4" x14ac:dyDescent="0.2">
      <c r="A514" s="25"/>
      <c r="B514" s="25"/>
      <c r="C514" s="25"/>
      <c r="D514" s="25"/>
    </row>
    <row r="515" spans="1:4" x14ac:dyDescent="0.2">
      <c r="A515" s="25"/>
      <c r="B515" s="25"/>
      <c r="C515" s="25"/>
      <c r="D515" s="25"/>
    </row>
    <row r="516" spans="1:4" x14ac:dyDescent="0.2">
      <c r="A516" s="25"/>
      <c r="B516" s="25"/>
      <c r="C516" s="25"/>
      <c r="D516" s="25"/>
    </row>
    <row r="517" spans="1:4" x14ac:dyDescent="0.2">
      <c r="A517" s="25"/>
      <c r="B517" s="25"/>
      <c r="C517" s="25"/>
      <c r="D517" s="25"/>
    </row>
    <row r="518" spans="1:4" x14ac:dyDescent="0.2">
      <c r="A518" s="25"/>
      <c r="B518" s="25"/>
      <c r="C518" s="25"/>
      <c r="D518" s="25"/>
    </row>
    <row r="519" spans="1:4" x14ac:dyDescent="0.2">
      <c r="A519" s="25"/>
      <c r="B519" s="25"/>
      <c r="C519" s="25"/>
      <c r="D519" s="25"/>
    </row>
    <row r="520" spans="1:4" x14ac:dyDescent="0.2">
      <c r="A520" s="25"/>
      <c r="B520" s="25"/>
      <c r="C520" s="25"/>
      <c r="D520" s="25"/>
    </row>
    <row r="521" spans="1:4" x14ac:dyDescent="0.2">
      <c r="A521" s="25"/>
      <c r="B521" s="25"/>
      <c r="C521" s="25"/>
      <c r="D521" s="25"/>
    </row>
    <row r="522" spans="1:4" x14ac:dyDescent="0.2">
      <c r="A522" s="25"/>
      <c r="B522" s="25"/>
      <c r="C522" s="25"/>
      <c r="D522" s="25"/>
    </row>
    <row r="523" spans="1:4" x14ac:dyDescent="0.2">
      <c r="A523" s="25"/>
      <c r="B523" s="25"/>
      <c r="C523" s="25"/>
      <c r="D523" s="25"/>
    </row>
    <row r="524" spans="1:4" x14ac:dyDescent="0.2">
      <c r="A524" s="25"/>
      <c r="B524" s="25"/>
      <c r="C524" s="25"/>
      <c r="D524" s="25"/>
    </row>
    <row r="525" spans="1:4" x14ac:dyDescent="0.2">
      <c r="A525" s="25"/>
      <c r="B525" s="25"/>
      <c r="C525" s="25"/>
      <c r="D525" s="25"/>
    </row>
    <row r="526" spans="1:4" x14ac:dyDescent="0.2">
      <c r="A526" s="25"/>
      <c r="B526" s="25"/>
      <c r="C526" s="25"/>
      <c r="D526" s="25"/>
    </row>
    <row r="527" spans="1:4" x14ac:dyDescent="0.2">
      <c r="A527" s="25"/>
      <c r="B527" s="25"/>
      <c r="C527" s="25"/>
      <c r="D527" s="25"/>
    </row>
    <row r="528" spans="1:4" x14ac:dyDescent="0.2">
      <c r="A528" s="25"/>
      <c r="B528" s="25"/>
      <c r="C528" s="25"/>
      <c r="D528" s="25"/>
    </row>
    <row r="529" spans="1:4" x14ac:dyDescent="0.2">
      <c r="A529" s="25"/>
      <c r="B529" s="25"/>
      <c r="C529" s="25"/>
      <c r="D529" s="25"/>
    </row>
    <row r="530" spans="1:4" x14ac:dyDescent="0.2">
      <c r="A530" s="25"/>
      <c r="B530" s="25"/>
      <c r="C530" s="25"/>
      <c r="D530" s="25"/>
    </row>
    <row r="531" spans="1:4" x14ac:dyDescent="0.2">
      <c r="A531" s="25"/>
      <c r="B531" s="25"/>
      <c r="C531" s="25"/>
      <c r="D531" s="25"/>
    </row>
    <row r="532" spans="1:4" x14ac:dyDescent="0.2">
      <c r="A532" s="25"/>
      <c r="B532" s="25"/>
      <c r="C532" s="25"/>
      <c r="D532" s="25"/>
    </row>
    <row r="533" spans="1:4" x14ac:dyDescent="0.2">
      <c r="A533" s="25"/>
      <c r="B533" s="25"/>
      <c r="C533" s="25"/>
      <c r="D533" s="25"/>
    </row>
    <row r="534" spans="1:4" x14ac:dyDescent="0.2">
      <c r="A534" s="25"/>
      <c r="B534" s="25"/>
      <c r="C534" s="25"/>
      <c r="D534" s="25"/>
    </row>
    <row r="535" spans="1:4" x14ac:dyDescent="0.2">
      <c r="A535" s="25"/>
      <c r="B535" s="25"/>
      <c r="C535" s="25"/>
      <c r="D535" s="25"/>
    </row>
    <row r="536" spans="1:4" x14ac:dyDescent="0.2">
      <c r="A536" s="25"/>
      <c r="B536" s="25"/>
      <c r="C536" s="25"/>
      <c r="D536" s="25"/>
    </row>
    <row r="537" spans="1:4" x14ac:dyDescent="0.2">
      <c r="A537" s="25"/>
      <c r="B537" s="25"/>
      <c r="C537" s="25"/>
      <c r="D537" s="25"/>
    </row>
    <row r="538" spans="1:4" x14ac:dyDescent="0.2">
      <c r="A538" s="25"/>
      <c r="B538" s="25"/>
      <c r="C538" s="25"/>
      <c r="D538" s="25"/>
    </row>
    <row r="539" spans="1:4" x14ac:dyDescent="0.2">
      <c r="A539" s="25"/>
      <c r="B539" s="25"/>
      <c r="C539" s="25"/>
      <c r="D539" s="25"/>
    </row>
    <row r="540" spans="1:4" x14ac:dyDescent="0.2">
      <c r="A540" s="25"/>
      <c r="B540" s="25"/>
      <c r="C540" s="25"/>
      <c r="D540" s="25"/>
    </row>
    <row r="541" spans="1:4" x14ac:dyDescent="0.2">
      <c r="A541" s="25"/>
      <c r="B541" s="25"/>
      <c r="C541" s="25"/>
      <c r="D541" s="25"/>
    </row>
    <row r="542" spans="1:4" x14ac:dyDescent="0.2">
      <c r="A542" s="25"/>
      <c r="B542" s="25"/>
      <c r="C542" s="25"/>
      <c r="D542" s="25"/>
    </row>
    <row r="543" spans="1:4" x14ac:dyDescent="0.2">
      <c r="A543" s="25"/>
      <c r="B543" s="25"/>
      <c r="C543" s="25"/>
      <c r="D543" s="25"/>
    </row>
    <row r="544" spans="1:4" x14ac:dyDescent="0.2">
      <c r="A544" s="25"/>
      <c r="B544" s="25"/>
      <c r="C544" s="25"/>
      <c r="D544" s="25"/>
    </row>
    <row r="545" spans="1:4" x14ac:dyDescent="0.2">
      <c r="A545" s="25"/>
      <c r="B545" s="25"/>
      <c r="C545" s="25"/>
      <c r="D545" s="25"/>
    </row>
    <row r="546" spans="1:4" x14ac:dyDescent="0.2">
      <c r="A546" s="25"/>
      <c r="B546" s="25"/>
      <c r="C546" s="25"/>
      <c r="D546" s="25"/>
    </row>
    <row r="547" spans="1:4" x14ac:dyDescent="0.2">
      <c r="A547" s="25"/>
      <c r="B547" s="25"/>
      <c r="C547" s="25"/>
      <c r="D547" s="25"/>
    </row>
    <row r="548" spans="1:4" x14ac:dyDescent="0.2">
      <c r="A548" s="25"/>
      <c r="B548" s="25"/>
      <c r="C548" s="25"/>
      <c r="D548" s="25"/>
    </row>
    <row r="549" spans="1:4" x14ac:dyDescent="0.2">
      <c r="A549" s="25"/>
      <c r="B549" s="25"/>
      <c r="C549" s="25"/>
      <c r="D549" s="25"/>
    </row>
    <row r="550" spans="1:4" x14ac:dyDescent="0.2">
      <c r="A550" s="25"/>
      <c r="B550" s="25"/>
      <c r="C550" s="25"/>
      <c r="D550" s="25"/>
    </row>
    <row r="551" spans="1:4" x14ac:dyDescent="0.2">
      <c r="A551" s="25"/>
      <c r="B551" s="25"/>
      <c r="C551" s="25"/>
      <c r="D551" s="25"/>
    </row>
    <row r="552" spans="1:4" x14ac:dyDescent="0.2">
      <c r="A552" s="25"/>
      <c r="B552" s="25"/>
      <c r="C552" s="25"/>
      <c r="D552" s="25"/>
    </row>
    <row r="553" spans="1:4" x14ac:dyDescent="0.2">
      <c r="A553" s="25"/>
      <c r="B553" s="25"/>
      <c r="C553" s="25"/>
      <c r="D553" s="25"/>
    </row>
    <row r="554" spans="1:4" x14ac:dyDescent="0.2">
      <c r="A554" s="25"/>
      <c r="B554" s="25"/>
      <c r="C554" s="25"/>
      <c r="D554" s="25"/>
    </row>
    <row r="555" spans="1:4" x14ac:dyDescent="0.2">
      <c r="A555" s="25"/>
      <c r="B555" s="25"/>
      <c r="C555" s="25"/>
      <c r="D555" s="25"/>
    </row>
    <row r="556" spans="1:4" x14ac:dyDescent="0.2">
      <c r="A556" s="25"/>
      <c r="B556" s="25"/>
      <c r="C556" s="25"/>
      <c r="D556" s="25"/>
    </row>
    <row r="557" spans="1:4" x14ac:dyDescent="0.2">
      <c r="A557" s="25"/>
      <c r="B557" s="25"/>
      <c r="C557" s="25"/>
      <c r="D557" s="25"/>
    </row>
    <row r="558" spans="1:4" x14ac:dyDescent="0.2">
      <c r="A558" s="25"/>
      <c r="B558" s="25"/>
      <c r="C558" s="25"/>
      <c r="D558" s="25"/>
    </row>
    <row r="559" spans="1:4" x14ac:dyDescent="0.2">
      <c r="A559" s="25"/>
      <c r="B559" s="25"/>
      <c r="C559" s="25"/>
      <c r="D559" s="25"/>
    </row>
    <row r="560" spans="1:4" x14ac:dyDescent="0.2">
      <c r="A560" s="25"/>
      <c r="B560" s="25"/>
      <c r="C560" s="25"/>
      <c r="D560" s="25"/>
    </row>
    <row r="561" spans="1:4" x14ac:dyDescent="0.2">
      <c r="A561" s="25"/>
      <c r="B561" s="25"/>
      <c r="C561" s="25"/>
      <c r="D561" s="25"/>
    </row>
    <row r="562" spans="1:4" x14ac:dyDescent="0.2">
      <c r="A562" s="25"/>
      <c r="B562" s="25"/>
      <c r="C562" s="25"/>
      <c r="D562" s="25"/>
    </row>
    <row r="563" spans="1:4" x14ac:dyDescent="0.2">
      <c r="A563" s="25"/>
      <c r="B563" s="25"/>
      <c r="C563" s="25"/>
      <c r="D563" s="25"/>
    </row>
    <row r="564" spans="1:4" x14ac:dyDescent="0.2">
      <c r="A564" s="25"/>
      <c r="B564" s="25"/>
      <c r="C564" s="25"/>
      <c r="D564" s="25"/>
    </row>
    <row r="565" spans="1:4" x14ac:dyDescent="0.2">
      <c r="A565" s="25"/>
      <c r="B565" s="25"/>
      <c r="C565" s="25"/>
      <c r="D565" s="25"/>
    </row>
    <row r="566" spans="1:4" x14ac:dyDescent="0.2">
      <c r="A566" s="25"/>
      <c r="B566" s="25"/>
      <c r="C566" s="25"/>
      <c r="D566" s="25"/>
    </row>
    <row r="567" spans="1:4" x14ac:dyDescent="0.2">
      <c r="A567" s="25"/>
      <c r="B567" s="25"/>
      <c r="C567" s="25"/>
      <c r="D567" s="25"/>
    </row>
    <row r="568" spans="1:4" x14ac:dyDescent="0.2">
      <c r="A568" s="25"/>
      <c r="B568" s="25"/>
      <c r="C568" s="25"/>
      <c r="D568" s="25"/>
    </row>
    <row r="569" spans="1:4" x14ac:dyDescent="0.2">
      <c r="A569" s="25"/>
      <c r="B569" s="25"/>
      <c r="C569" s="25"/>
      <c r="D569" s="25"/>
    </row>
    <row r="570" spans="1:4" x14ac:dyDescent="0.2">
      <c r="A570" s="25"/>
      <c r="B570" s="25"/>
      <c r="C570" s="25"/>
      <c r="D570" s="25"/>
    </row>
    <row r="571" spans="1:4" x14ac:dyDescent="0.2">
      <c r="A571" s="25"/>
      <c r="B571" s="25"/>
      <c r="C571" s="25"/>
      <c r="D571" s="25"/>
    </row>
    <row r="572" spans="1:4" x14ac:dyDescent="0.2">
      <c r="A572" s="25"/>
      <c r="B572" s="25"/>
      <c r="C572" s="25"/>
      <c r="D572" s="25"/>
    </row>
    <row r="573" spans="1:4" x14ac:dyDescent="0.2">
      <c r="A573" s="25"/>
      <c r="B573" s="25"/>
      <c r="C573" s="25"/>
      <c r="D573" s="25"/>
    </row>
    <row r="574" spans="1:4" x14ac:dyDescent="0.2">
      <c r="A574" s="25"/>
      <c r="B574" s="25"/>
      <c r="C574" s="25"/>
      <c r="D574" s="25"/>
    </row>
    <row r="575" spans="1:4" x14ac:dyDescent="0.2">
      <c r="A575" s="25"/>
      <c r="B575" s="25"/>
      <c r="C575" s="25"/>
      <c r="D575" s="25"/>
    </row>
    <row r="576" spans="1:4" x14ac:dyDescent="0.2">
      <c r="A576" s="25"/>
      <c r="B576" s="25"/>
      <c r="C576" s="25"/>
      <c r="D576" s="25"/>
    </row>
    <row r="577" spans="1:4" x14ac:dyDescent="0.2">
      <c r="A577" s="25"/>
      <c r="B577" s="25"/>
      <c r="C577" s="25"/>
      <c r="D577" s="25"/>
    </row>
    <row r="578" spans="1:4" x14ac:dyDescent="0.2">
      <c r="A578" s="25"/>
      <c r="B578" s="25"/>
      <c r="C578" s="25"/>
      <c r="D578" s="25"/>
    </row>
    <row r="579" spans="1:4" x14ac:dyDescent="0.2">
      <c r="A579" s="25"/>
      <c r="B579" s="25"/>
      <c r="C579" s="25"/>
      <c r="D579" s="25"/>
    </row>
    <row r="580" spans="1:4" x14ac:dyDescent="0.2">
      <c r="A580" s="25"/>
      <c r="B580" s="25"/>
      <c r="C580" s="25"/>
      <c r="D580" s="25"/>
    </row>
    <row r="581" spans="1:4" x14ac:dyDescent="0.2">
      <c r="A581" s="25"/>
      <c r="B581" s="25"/>
      <c r="C581" s="25"/>
      <c r="D581" s="25"/>
    </row>
    <row r="582" spans="1:4" x14ac:dyDescent="0.2">
      <c r="A582" s="25"/>
      <c r="B582" s="25"/>
      <c r="C582" s="25"/>
      <c r="D582" s="25"/>
    </row>
    <row r="583" spans="1:4" x14ac:dyDescent="0.2">
      <c r="A583" s="25"/>
      <c r="B583" s="25"/>
      <c r="C583" s="25"/>
      <c r="D583" s="25"/>
    </row>
    <row r="584" spans="1:4" x14ac:dyDescent="0.2">
      <c r="A584" s="25"/>
      <c r="B584" s="25"/>
      <c r="C584" s="25"/>
      <c r="D584" s="25"/>
    </row>
    <row r="585" spans="1:4" x14ac:dyDescent="0.2">
      <c r="A585" s="25"/>
      <c r="B585" s="25"/>
      <c r="C585" s="25"/>
      <c r="D585" s="25"/>
    </row>
    <row r="586" spans="1:4" x14ac:dyDescent="0.2">
      <c r="A586" s="25"/>
      <c r="B586" s="25"/>
      <c r="C586" s="25"/>
      <c r="D586" s="25"/>
    </row>
    <row r="587" spans="1:4" x14ac:dyDescent="0.2">
      <c r="A587" s="25"/>
      <c r="B587" s="25"/>
      <c r="C587" s="25"/>
      <c r="D587" s="25"/>
    </row>
    <row r="588" spans="1:4" x14ac:dyDescent="0.2">
      <c r="A588" s="25"/>
      <c r="B588" s="25"/>
      <c r="C588" s="25"/>
      <c r="D588" s="25"/>
    </row>
    <row r="589" spans="1:4" x14ac:dyDescent="0.2">
      <c r="A589" s="25"/>
      <c r="B589" s="25"/>
      <c r="C589" s="25"/>
      <c r="D589" s="25"/>
    </row>
    <row r="590" spans="1:4" x14ac:dyDescent="0.2">
      <c r="A590" s="25"/>
      <c r="B590" s="25"/>
      <c r="C590" s="25"/>
      <c r="D590" s="25"/>
    </row>
    <row r="591" spans="1:4" x14ac:dyDescent="0.2">
      <c r="A591" s="25"/>
      <c r="B591" s="25"/>
      <c r="C591" s="25"/>
      <c r="D591" s="25"/>
    </row>
    <row r="592" spans="1:4" x14ac:dyDescent="0.2">
      <c r="A592" s="25"/>
      <c r="B592" s="25"/>
      <c r="C592" s="25"/>
      <c r="D592" s="25"/>
    </row>
    <row r="593" spans="1:4" x14ac:dyDescent="0.2">
      <c r="A593" s="25"/>
      <c r="B593" s="25"/>
      <c r="C593" s="25"/>
      <c r="D593" s="25"/>
    </row>
    <row r="594" spans="1:4" x14ac:dyDescent="0.2">
      <c r="A594" s="25"/>
      <c r="B594" s="25"/>
      <c r="C594" s="25"/>
      <c r="D594" s="25"/>
    </row>
    <row r="595" spans="1:4" x14ac:dyDescent="0.2">
      <c r="A595" s="25"/>
      <c r="B595" s="25"/>
      <c r="C595" s="25"/>
      <c r="D595" s="25"/>
    </row>
    <row r="596" spans="1:4" x14ac:dyDescent="0.2">
      <c r="A596" s="25"/>
      <c r="B596" s="25"/>
      <c r="C596" s="25"/>
      <c r="D596" s="25"/>
    </row>
    <row r="597" spans="1:4" x14ac:dyDescent="0.2">
      <c r="A597" s="25"/>
      <c r="B597" s="25"/>
      <c r="C597" s="25"/>
      <c r="D597" s="25"/>
    </row>
    <row r="598" spans="1:4" x14ac:dyDescent="0.2">
      <c r="A598" s="25"/>
      <c r="B598" s="25"/>
      <c r="C598" s="25"/>
      <c r="D598" s="25"/>
    </row>
    <row r="599" spans="1:4" x14ac:dyDescent="0.2">
      <c r="A599" s="25"/>
      <c r="B599" s="25"/>
      <c r="C599" s="25"/>
      <c r="D599" s="25"/>
    </row>
    <row r="600" spans="1:4" x14ac:dyDescent="0.2">
      <c r="A600" s="25"/>
      <c r="B600" s="25"/>
      <c r="C600" s="25"/>
      <c r="D600" s="25"/>
    </row>
    <row r="601" spans="1:4" x14ac:dyDescent="0.2">
      <c r="A601" s="25"/>
      <c r="B601" s="25"/>
      <c r="C601" s="25"/>
      <c r="D601" s="25"/>
    </row>
    <row r="602" spans="1:4" x14ac:dyDescent="0.2">
      <c r="A602" s="25"/>
      <c r="B602" s="25"/>
      <c r="C602" s="25"/>
      <c r="D602" s="25"/>
    </row>
    <row r="603" spans="1:4" x14ac:dyDescent="0.2">
      <c r="A603" s="25"/>
      <c r="B603" s="25"/>
      <c r="C603" s="25"/>
      <c r="D603" s="25"/>
    </row>
    <row r="604" spans="1:4" x14ac:dyDescent="0.2">
      <c r="A604" s="25"/>
      <c r="B604" s="25"/>
      <c r="C604" s="25"/>
      <c r="D604" s="25"/>
    </row>
    <row r="605" spans="1:4" x14ac:dyDescent="0.2">
      <c r="A605" s="25"/>
      <c r="B605" s="25"/>
      <c r="C605" s="25"/>
      <c r="D605" s="25"/>
    </row>
    <row r="606" spans="1:4" x14ac:dyDescent="0.2">
      <c r="A606" s="25"/>
      <c r="B606" s="25"/>
      <c r="C606" s="25"/>
      <c r="D606" s="25"/>
    </row>
    <row r="607" spans="1:4" x14ac:dyDescent="0.2">
      <c r="A607" s="25"/>
      <c r="B607" s="25"/>
      <c r="C607" s="25"/>
      <c r="D607" s="25"/>
    </row>
    <row r="608" spans="1:4" x14ac:dyDescent="0.2">
      <c r="A608" s="25"/>
      <c r="B608" s="25"/>
      <c r="C608" s="25"/>
      <c r="D608" s="25"/>
    </row>
    <row r="609" spans="1:4" x14ac:dyDescent="0.2">
      <c r="A609" s="25"/>
      <c r="B609" s="25"/>
      <c r="C609" s="25"/>
      <c r="D609" s="25"/>
    </row>
    <row r="610" spans="1:4" x14ac:dyDescent="0.2">
      <c r="A610" s="25"/>
      <c r="B610" s="25"/>
      <c r="C610" s="25"/>
      <c r="D610" s="25"/>
    </row>
    <row r="611" spans="1:4" x14ac:dyDescent="0.2">
      <c r="A611" s="25"/>
      <c r="B611" s="25"/>
      <c r="C611" s="25"/>
      <c r="D611" s="25"/>
    </row>
    <row r="612" spans="1:4" x14ac:dyDescent="0.2">
      <c r="A612" s="25"/>
      <c r="B612" s="25"/>
      <c r="C612" s="25"/>
      <c r="D612" s="25"/>
    </row>
    <row r="613" spans="1:4" x14ac:dyDescent="0.2">
      <c r="A613" s="25"/>
      <c r="B613" s="25"/>
      <c r="C613" s="25"/>
      <c r="D613" s="25"/>
    </row>
    <row r="614" spans="1:4" x14ac:dyDescent="0.2">
      <c r="A614" s="25"/>
      <c r="B614" s="25"/>
      <c r="C614" s="25"/>
      <c r="D614" s="25"/>
    </row>
    <row r="615" spans="1:4" x14ac:dyDescent="0.2">
      <c r="A615" s="25"/>
      <c r="B615" s="25"/>
      <c r="C615" s="25"/>
      <c r="D615" s="25"/>
    </row>
    <row r="616" spans="1:4" x14ac:dyDescent="0.2">
      <c r="A616" s="25"/>
      <c r="B616" s="25"/>
      <c r="C616" s="25"/>
      <c r="D616" s="25"/>
    </row>
    <row r="617" spans="1:4" x14ac:dyDescent="0.2">
      <c r="A617" s="25"/>
      <c r="B617" s="25"/>
      <c r="C617" s="25"/>
      <c r="D617" s="25"/>
    </row>
    <row r="618" spans="1:4" x14ac:dyDescent="0.2">
      <c r="A618" s="25"/>
      <c r="B618" s="25"/>
      <c r="C618" s="25"/>
      <c r="D618" s="25"/>
    </row>
    <row r="619" spans="1:4" x14ac:dyDescent="0.2">
      <c r="A619" s="25"/>
      <c r="B619" s="25"/>
      <c r="C619" s="25"/>
      <c r="D619" s="25"/>
    </row>
    <row r="620" spans="1:4" x14ac:dyDescent="0.2">
      <c r="A620" s="25"/>
      <c r="B620" s="25"/>
      <c r="C620" s="25"/>
      <c r="D620" s="25"/>
    </row>
    <row r="621" spans="1:4" x14ac:dyDescent="0.2">
      <c r="A621" s="25"/>
      <c r="B621" s="25"/>
      <c r="C621" s="25"/>
      <c r="D621" s="25"/>
    </row>
    <row r="622" spans="1:4" x14ac:dyDescent="0.2">
      <c r="A622" s="25"/>
      <c r="B622" s="25"/>
      <c r="C622" s="25"/>
      <c r="D622" s="25"/>
    </row>
    <row r="623" spans="1:4" x14ac:dyDescent="0.2">
      <c r="A623" s="25"/>
      <c r="B623" s="25"/>
      <c r="C623" s="25"/>
      <c r="D623" s="25"/>
    </row>
    <row r="624" spans="1:4" x14ac:dyDescent="0.2">
      <c r="A624" s="25"/>
      <c r="B624" s="25"/>
      <c r="C624" s="25"/>
      <c r="D624" s="25"/>
    </row>
    <row r="625" spans="1:4" x14ac:dyDescent="0.2">
      <c r="A625" s="25"/>
      <c r="B625" s="25"/>
      <c r="C625" s="25"/>
      <c r="D625" s="25"/>
    </row>
    <row r="626" spans="1:4" x14ac:dyDescent="0.2">
      <c r="A626" s="25"/>
      <c r="B626" s="25"/>
      <c r="C626" s="25"/>
      <c r="D626" s="25"/>
    </row>
    <row r="627" spans="1:4" x14ac:dyDescent="0.2">
      <c r="A627" s="25"/>
      <c r="B627" s="25"/>
      <c r="C627" s="25"/>
      <c r="D627" s="25"/>
    </row>
    <row r="628" spans="1:4" x14ac:dyDescent="0.2">
      <c r="A628" s="25"/>
      <c r="B628" s="25"/>
      <c r="C628" s="25"/>
      <c r="D628" s="25"/>
    </row>
    <row r="629" spans="1:4" x14ac:dyDescent="0.2">
      <c r="A629" s="25"/>
      <c r="B629" s="25"/>
      <c r="C629" s="25"/>
      <c r="D629" s="25"/>
    </row>
    <row r="630" spans="1:4" x14ac:dyDescent="0.2">
      <c r="A630" s="25"/>
      <c r="B630" s="25"/>
      <c r="C630" s="25"/>
      <c r="D630" s="25"/>
    </row>
    <row r="631" spans="1:4" x14ac:dyDescent="0.2">
      <c r="A631" s="25"/>
      <c r="B631" s="25"/>
      <c r="C631" s="25"/>
      <c r="D631" s="25"/>
    </row>
    <row r="632" spans="1:4" x14ac:dyDescent="0.2">
      <c r="A632" s="25"/>
      <c r="B632" s="25"/>
      <c r="C632" s="25"/>
      <c r="D632" s="25"/>
    </row>
    <row r="633" spans="1:4" x14ac:dyDescent="0.2">
      <c r="A633" s="25"/>
      <c r="B633" s="25"/>
      <c r="C633" s="25"/>
      <c r="D633" s="25"/>
    </row>
    <row r="634" spans="1:4" x14ac:dyDescent="0.2">
      <c r="A634" s="25"/>
      <c r="B634" s="25"/>
      <c r="C634" s="25"/>
      <c r="D634" s="25"/>
    </row>
    <row r="635" spans="1:4" x14ac:dyDescent="0.2">
      <c r="A635" s="25"/>
      <c r="B635" s="25"/>
      <c r="C635" s="25"/>
      <c r="D635" s="25"/>
    </row>
    <row r="636" spans="1:4" x14ac:dyDescent="0.2">
      <c r="A636" s="25"/>
      <c r="B636" s="25"/>
      <c r="C636" s="25"/>
      <c r="D636" s="25"/>
    </row>
    <row r="637" spans="1:4" x14ac:dyDescent="0.2">
      <c r="A637" s="25"/>
      <c r="B637" s="25"/>
      <c r="C637" s="25"/>
      <c r="D637" s="25"/>
    </row>
    <row r="638" spans="1:4" x14ac:dyDescent="0.2">
      <c r="A638" s="25"/>
      <c r="B638" s="25"/>
      <c r="C638" s="25"/>
      <c r="D638" s="25"/>
    </row>
    <row r="639" spans="1:4" x14ac:dyDescent="0.2">
      <c r="A639" s="25"/>
      <c r="B639" s="25"/>
      <c r="C639" s="25"/>
      <c r="D639" s="25"/>
    </row>
    <row r="640" spans="1:4" x14ac:dyDescent="0.2">
      <c r="A640" s="25"/>
      <c r="B640" s="25"/>
      <c r="C640" s="25"/>
      <c r="D640" s="25"/>
    </row>
    <row r="641" spans="1:4" x14ac:dyDescent="0.2">
      <c r="A641" s="25"/>
      <c r="B641" s="25"/>
      <c r="C641" s="25"/>
      <c r="D641" s="25"/>
    </row>
    <row r="642" spans="1:4" x14ac:dyDescent="0.2">
      <c r="A642" s="25"/>
      <c r="B642" s="25"/>
      <c r="C642" s="25"/>
      <c r="D642" s="25"/>
    </row>
    <row r="643" spans="1:4" x14ac:dyDescent="0.2">
      <c r="A643" s="25"/>
      <c r="B643" s="25"/>
      <c r="C643" s="25"/>
      <c r="D643" s="25"/>
    </row>
    <row r="644" spans="1:4" x14ac:dyDescent="0.2">
      <c r="A644" s="25"/>
      <c r="B644" s="25"/>
      <c r="C644" s="25"/>
      <c r="D644" s="25"/>
    </row>
    <row r="645" spans="1:4" x14ac:dyDescent="0.2">
      <c r="A645" s="25"/>
      <c r="B645" s="25"/>
      <c r="C645" s="25"/>
      <c r="D645" s="25"/>
    </row>
    <row r="646" spans="1:4" x14ac:dyDescent="0.2">
      <c r="A646" s="25"/>
      <c r="B646" s="25"/>
      <c r="C646" s="25"/>
      <c r="D646" s="25"/>
    </row>
    <row r="647" spans="1:4" x14ac:dyDescent="0.2">
      <c r="A647" s="25"/>
      <c r="B647" s="25"/>
      <c r="C647" s="25"/>
      <c r="D647" s="25"/>
    </row>
    <row r="648" spans="1:4" x14ac:dyDescent="0.2">
      <c r="A648" s="25"/>
      <c r="B648" s="25"/>
      <c r="C648" s="25"/>
      <c r="D648" s="25"/>
    </row>
    <row r="649" spans="1:4" x14ac:dyDescent="0.2">
      <c r="A649" s="25"/>
      <c r="B649" s="25"/>
      <c r="C649" s="25"/>
      <c r="D649" s="25"/>
    </row>
    <row r="650" spans="1:4" x14ac:dyDescent="0.2">
      <c r="A650" s="25"/>
      <c r="B650" s="25"/>
      <c r="C650" s="25"/>
      <c r="D650" s="25"/>
    </row>
    <row r="651" spans="1:4" x14ac:dyDescent="0.2">
      <c r="A651" s="25"/>
      <c r="B651" s="25"/>
      <c r="C651" s="25"/>
      <c r="D651" s="25"/>
    </row>
    <row r="652" spans="1:4" x14ac:dyDescent="0.2">
      <c r="A652" s="25"/>
      <c r="B652" s="25"/>
      <c r="C652" s="25"/>
      <c r="D652" s="25"/>
    </row>
    <row r="653" spans="1:4" x14ac:dyDescent="0.2">
      <c r="A653" s="25"/>
      <c r="B653" s="25"/>
      <c r="C653" s="25"/>
      <c r="D653" s="25"/>
    </row>
    <row r="654" spans="1:4" x14ac:dyDescent="0.2">
      <c r="A654" s="25"/>
      <c r="B654" s="25"/>
      <c r="C654" s="25"/>
      <c r="D654" s="25"/>
    </row>
    <row r="655" spans="1:4" x14ac:dyDescent="0.2">
      <c r="A655" s="25"/>
      <c r="B655" s="25"/>
      <c r="C655" s="25"/>
      <c r="D655" s="25"/>
    </row>
    <row r="656" spans="1:4" x14ac:dyDescent="0.2">
      <c r="A656" s="25"/>
      <c r="B656" s="25"/>
      <c r="C656" s="25"/>
      <c r="D656" s="25"/>
    </row>
    <row r="657" spans="1:4" x14ac:dyDescent="0.2">
      <c r="A657" s="25"/>
      <c r="B657" s="25"/>
      <c r="C657" s="25"/>
      <c r="D657" s="25"/>
    </row>
    <row r="658" spans="1:4" x14ac:dyDescent="0.2">
      <c r="A658" s="25"/>
      <c r="B658" s="25"/>
      <c r="C658" s="25"/>
      <c r="D658" s="25"/>
    </row>
    <row r="659" spans="1:4" x14ac:dyDescent="0.2">
      <c r="A659" s="25"/>
      <c r="B659" s="25"/>
      <c r="C659" s="25"/>
      <c r="D659" s="25"/>
    </row>
    <row r="660" spans="1:4" x14ac:dyDescent="0.2">
      <c r="A660" s="25"/>
      <c r="B660" s="25"/>
      <c r="C660" s="25"/>
      <c r="D660" s="25"/>
    </row>
    <row r="661" spans="1:4" x14ac:dyDescent="0.2">
      <c r="A661" s="25"/>
      <c r="B661" s="25"/>
      <c r="C661" s="25"/>
      <c r="D661" s="25"/>
    </row>
    <row r="662" spans="1:4" x14ac:dyDescent="0.2">
      <c r="A662" s="25"/>
      <c r="B662" s="25"/>
      <c r="C662" s="25"/>
      <c r="D662" s="25"/>
    </row>
    <row r="663" spans="1:4" x14ac:dyDescent="0.2">
      <c r="A663" s="25"/>
      <c r="B663" s="25"/>
      <c r="C663" s="25"/>
      <c r="D663" s="25"/>
    </row>
    <row r="664" spans="1:4" x14ac:dyDescent="0.2">
      <c r="A664" s="25"/>
      <c r="B664" s="25"/>
      <c r="C664" s="25"/>
      <c r="D664" s="25"/>
    </row>
    <row r="665" spans="1:4" x14ac:dyDescent="0.2">
      <c r="A665" s="25"/>
      <c r="B665" s="25"/>
      <c r="C665" s="25"/>
      <c r="D665" s="25"/>
    </row>
    <row r="666" spans="1:4" x14ac:dyDescent="0.2">
      <c r="A666" s="25"/>
      <c r="B666" s="25"/>
      <c r="C666" s="25"/>
      <c r="D666" s="25"/>
    </row>
    <row r="667" spans="1:4" x14ac:dyDescent="0.2">
      <c r="A667" s="25"/>
      <c r="B667" s="25"/>
      <c r="C667" s="25"/>
      <c r="D667" s="25"/>
    </row>
    <row r="668" spans="1:4" x14ac:dyDescent="0.2">
      <c r="A668" s="25"/>
      <c r="B668" s="25"/>
      <c r="C668" s="25"/>
      <c r="D668" s="25"/>
    </row>
    <row r="669" spans="1:4" x14ac:dyDescent="0.2">
      <c r="A669" s="25"/>
      <c r="B669" s="25"/>
      <c r="C669" s="25"/>
      <c r="D669" s="25"/>
    </row>
    <row r="670" spans="1:4" x14ac:dyDescent="0.2">
      <c r="A670" s="25"/>
      <c r="B670" s="25"/>
      <c r="C670" s="25"/>
      <c r="D670" s="25"/>
    </row>
    <row r="671" spans="1:4" x14ac:dyDescent="0.2">
      <c r="A671" s="25"/>
      <c r="B671" s="25"/>
      <c r="C671" s="25"/>
      <c r="D671" s="25"/>
    </row>
    <row r="672" spans="1:4" x14ac:dyDescent="0.2">
      <c r="A672" s="25"/>
      <c r="B672" s="25"/>
      <c r="C672" s="25"/>
      <c r="D672" s="25"/>
    </row>
    <row r="673" spans="1:4" x14ac:dyDescent="0.2">
      <c r="A673" s="25"/>
      <c r="B673" s="25"/>
      <c r="C673" s="25"/>
      <c r="D673" s="25"/>
    </row>
    <row r="674" spans="1:4" x14ac:dyDescent="0.2">
      <c r="A674" s="25"/>
      <c r="B674" s="25"/>
      <c r="C674" s="25"/>
      <c r="D674" s="25"/>
    </row>
    <row r="675" spans="1:4" x14ac:dyDescent="0.2">
      <c r="A675" s="25"/>
      <c r="B675" s="25"/>
      <c r="C675" s="25"/>
      <c r="D675" s="25"/>
    </row>
    <row r="676" spans="1:4" x14ac:dyDescent="0.2">
      <c r="A676" s="25"/>
      <c r="B676" s="25"/>
      <c r="C676" s="25"/>
      <c r="D676" s="25"/>
    </row>
    <row r="677" spans="1:4" x14ac:dyDescent="0.2">
      <c r="A677" s="25"/>
      <c r="B677" s="25"/>
      <c r="C677" s="25"/>
      <c r="D677" s="25"/>
    </row>
    <row r="678" spans="1:4" x14ac:dyDescent="0.2">
      <c r="A678" s="25"/>
      <c r="B678" s="25"/>
      <c r="C678" s="25"/>
      <c r="D678" s="25"/>
    </row>
    <row r="679" spans="1:4" x14ac:dyDescent="0.2">
      <c r="A679" s="25"/>
      <c r="B679" s="25"/>
      <c r="C679" s="25"/>
      <c r="D679" s="25"/>
    </row>
    <row r="680" spans="1:4" x14ac:dyDescent="0.2">
      <c r="A680" s="25"/>
      <c r="B680" s="25"/>
      <c r="C680" s="25"/>
      <c r="D680" s="25"/>
    </row>
    <row r="681" spans="1:4" x14ac:dyDescent="0.2">
      <c r="A681" s="25"/>
      <c r="B681" s="25"/>
      <c r="C681" s="25"/>
      <c r="D681" s="25"/>
    </row>
    <row r="682" spans="1:4" x14ac:dyDescent="0.2">
      <c r="A682" s="25"/>
      <c r="B682" s="25"/>
      <c r="C682" s="25"/>
      <c r="D682" s="25"/>
    </row>
    <row r="683" spans="1:4" x14ac:dyDescent="0.2">
      <c r="A683" s="25"/>
      <c r="B683" s="25"/>
      <c r="C683" s="25"/>
      <c r="D683" s="25"/>
    </row>
    <row r="684" spans="1:4" x14ac:dyDescent="0.2">
      <c r="A684" s="25"/>
      <c r="B684" s="25"/>
      <c r="C684" s="25"/>
      <c r="D684" s="25"/>
    </row>
    <row r="685" spans="1:4" x14ac:dyDescent="0.2">
      <c r="A685" s="25"/>
      <c r="B685" s="25"/>
      <c r="C685" s="25"/>
      <c r="D685" s="25"/>
    </row>
    <row r="686" spans="1:4" x14ac:dyDescent="0.2">
      <c r="A686" s="25"/>
      <c r="B686" s="25"/>
      <c r="C686" s="25"/>
      <c r="D686" s="25"/>
    </row>
    <row r="687" spans="1:4" x14ac:dyDescent="0.2">
      <c r="A687" s="25"/>
      <c r="B687" s="25"/>
      <c r="C687" s="25"/>
      <c r="D687" s="25"/>
    </row>
    <row r="688" spans="1:4" x14ac:dyDescent="0.2">
      <c r="A688" s="25"/>
      <c r="B688" s="25"/>
      <c r="C688" s="25"/>
      <c r="D688" s="25"/>
    </row>
    <row r="689" spans="1:4" x14ac:dyDescent="0.2">
      <c r="A689" s="25"/>
      <c r="B689" s="25"/>
      <c r="C689" s="25"/>
      <c r="D689" s="25"/>
    </row>
    <row r="690" spans="1:4" x14ac:dyDescent="0.2">
      <c r="A690" s="25"/>
      <c r="B690" s="25"/>
      <c r="C690" s="25"/>
      <c r="D690" s="25"/>
    </row>
    <row r="691" spans="1:4" x14ac:dyDescent="0.2">
      <c r="A691" s="25"/>
      <c r="B691" s="25"/>
      <c r="C691" s="25"/>
      <c r="D691" s="25"/>
    </row>
    <row r="692" spans="1:4" x14ac:dyDescent="0.2">
      <c r="A692" s="25"/>
      <c r="B692" s="25"/>
      <c r="C692" s="25"/>
      <c r="D692" s="25"/>
    </row>
    <row r="693" spans="1:4" x14ac:dyDescent="0.2">
      <c r="A693" s="25"/>
      <c r="B693" s="25"/>
      <c r="C693" s="25"/>
      <c r="D693" s="25"/>
    </row>
    <row r="694" spans="1:4" x14ac:dyDescent="0.2">
      <c r="A694" s="25"/>
      <c r="B694" s="25"/>
      <c r="C694" s="25"/>
      <c r="D694" s="25"/>
    </row>
    <row r="695" spans="1:4" x14ac:dyDescent="0.2">
      <c r="A695" s="25"/>
      <c r="B695" s="25"/>
      <c r="C695" s="25"/>
      <c r="D695" s="25"/>
    </row>
    <row r="696" spans="1:4" x14ac:dyDescent="0.2">
      <c r="A696" s="25"/>
      <c r="B696" s="25"/>
      <c r="C696" s="25"/>
      <c r="D696" s="25"/>
    </row>
    <row r="697" spans="1:4" x14ac:dyDescent="0.2">
      <c r="A697" s="25"/>
      <c r="B697" s="25"/>
      <c r="C697" s="25"/>
      <c r="D697" s="25"/>
    </row>
    <row r="698" spans="1:4" x14ac:dyDescent="0.2">
      <c r="A698" s="25"/>
      <c r="B698" s="25"/>
      <c r="C698" s="25"/>
      <c r="D698" s="25"/>
    </row>
    <row r="699" spans="1:4" x14ac:dyDescent="0.2">
      <c r="A699" s="25"/>
      <c r="B699" s="25"/>
      <c r="C699" s="25"/>
      <c r="D699" s="25"/>
    </row>
    <row r="700" spans="1:4" x14ac:dyDescent="0.2">
      <c r="A700" s="25"/>
      <c r="B700" s="25"/>
      <c r="C700" s="25"/>
      <c r="D700" s="25"/>
    </row>
    <row r="701" spans="1:4" x14ac:dyDescent="0.2">
      <c r="A701" s="25"/>
      <c r="B701" s="25"/>
      <c r="C701" s="25"/>
      <c r="D701" s="25"/>
    </row>
    <row r="702" spans="1:4" x14ac:dyDescent="0.2">
      <c r="A702" s="25"/>
      <c r="B702" s="25"/>
      <c r="C702" s="25"/>
      <c r="D702" s="25"/>
    </row>
    <row r="703" spans="1:4" x14ac:dyDescent="0.2">
      <c r="A703" s="25"/>
      <c r="B703" s="25"/>
      <c r="C703" s="25"/>
      <c r="D703" s="25"/>
    </row>
    <row r="704" spans="1:4" x14ac:dyDescent="0.2">
      <c r="A704" s="25"/>
      <c r="B704" s="25"/>
      <c r="C704" s="25"/>
      <c r="D704" s="25"/>
    </row>
    <row r="705" spans="1:4" x14ac:dyDescent="0.2">
      <c r="A705" s="25"/>
      <c r="B705" s="25"/>
      <c r="C705" s="25"/>
      <c r="D705" s="25"/>
    </row>
    <row r="706" spans="1:4" x14ac:dyDescent="0.2">
      <c r="A706" s="25"/>
      <c r="B706" s="25"/>
      <c r="C706" s="25"/>
      <c r="D706" s="25"/>
    </row>
    <row r="707" spans="1:4" x14ac:dyDescent="0.2">
      <c r="A707" s="25"/>
      <c r="B707" s="25"/>
      <c r="C707" s="25"/>
      <c r="D707" s="25"/>
    </row>
    <row r="708" spans="1:4" x14ac:dyDescent="0.2">
      <c r="A708" s="25"/>
      <c r="B708" s="25"/>
      <c r="C708" s="25"/>
      <c r="D708" s="25"/>
    </row>
    <row r="709" spans="1:4" x14ac:dyDescent="0.2">
      <c r="A709" s="25"/>
      <c r="B709" s="25"/>
      <c r="C709" s="25"/>
      <c r="D709" s="25"/>
    </row>
    <row r="710" spans="1:4" x14ac:dyDescent="0.2">
      <c r="A710" s="25"/>
      <c r="B710" s="25"/>
      <c r="C710" s="25"/>
      <c r="D710" s="25"/>
    </row>
    <row r="711" spans="1:4" x14ac:dyDescent="0.2">
      <c r="A711" s="25"/>
      <c r="B711" s="25"/>
      <c r="C711" s="25"/>
      <c r="D711" s="25"/>
    </row>
    <row r="712" spans="1:4" x14ac:dyDescent="0.2">
      <c r="A712" s="25"/>
      <c r="B712" s="25"/>
      <c r="C712" s="25"/>
      <c r="D712" s="25"/>
    </row>
    <row r="713" spans="1:4" x14ac:dyDescent="0.2">
      <c r="A713" s="25"/>
      <c r="B713" s="25"/>
      <c r="C713" s="25"/>
      <c r="D713" s="25"/>
    </row>
    <row r="714" spans="1:4" x14ac:dyDescent="0.2">
      <c r="A714" s="25"/>
      <c r="B714" s="25"/>
      <c r="C714" s="25"/>
      <c r="D714" s="25"/>
    </row>
    <row r="715" spans="1:4" x14ac:dyDescent="0.2">
      <c r="A715" s="25"/>
      <c r="B715" s="25"/>
      <c r="C715" s="25"/>
      <c r="D715" s="25"/>
    </row>
    <row r="716" spans="1:4" x14ac:dyDescent="0.2">
      <c r="A716" s="25"/>
      <c r="B716" s="25"/>
      <c r="C716" s="25"/>
      <c r="D716" s="25"/>
    </row>
    <row r="717" spans="1:4" x14ac:dyDescent="0.2">
      <c r="A717" s="25"/>
      <c r="B717" s="25"/>
      <c r="C717" s="25"/>
      <c r="D717" s="25"/>
    </row>
    <row r="718" spans="1:4" x14ac:dyDescent="0.2">
      <c r="A718" s="25"/>
      <c r="B718" s="25"/>
      <c r="C718" s="25"/>
      <c r="D718" s="25"/>
    </row>
    <row r="719" spans="1:4" x14ac:dyDescent="0.2">
      <c r="A719" s="25"/>
      <c r="B719" s="25"/>
      <c r="C719" s="25"/>
      <c r="D719" s="25"/>
    </row>
    <row r="720" spans="1:4" x14ac:dyDescent="0.2">
      <c r="A720" s="25"/>
      <c r="B720" s="25"/>
      <c r="C720" s="25"/>
      <c r="D720" s="25"/>
    </row>
    <row r="721" spans="1:4" x14ac:dyDescent="0.2">
      <c r="A721" s="25"/>
      <c r="B721" s="25"/>
      <c r="C721" s="25"/>
      <c r="D721" s="25"/>
    </row>
    <row r="722" spans="1:4" x14ac:dyDescent="0.2">
      <c r="A722" s="25"/>
      <c r="B722" s="25"/>
      <c r="C722" s="25"/>
      <c r="D722" s="25"/>
    </row>
    <row r="723" spans="1:4" x14ac:dyDescent="0.2">
      <c r="A723" s="25"/>
      <c r="B723" s="25"/>
      <c r="C723" s="25"/>
      <c r="D723" s="25"/>
    </row>
    <row r="724" spans="1:4" x14ac:dyDescent="0.2">
      <c r="A724" s="25"/>
      <c r="B724" s="25"/>
      <c r="C724" s="25"/>
      <c r="D724" s="25"/>
    </row>
    <row r="725" spans="1:4" x14ac:dyDescent="0.2">
      <c r="A725" s="25"/>
      <c r="B725" s="25"/>
      <c r="C725" s="25"/>
      <c r="D725" s="25"/>
    </row>
    <row r="726" spans="1:4" x14ac:dyDescent="0.2">
      <c r="A726" s="25"/>
      <c r="B726" s="25"/>
      <c r="C726" s="25"/>
      <c r="D726" s="25"/>
    </row>
    <row r="727" spans="1:4" x14ac:dyDescent="0.2">
      <c r="A727" s="25"/>
      <c r="B727" s="25"/>
      <c r="C727" s="25"/>
      <c r="D727" s="25"/>
    </row>
    <row r="728" spans="1:4" x14ac:dyDescent="0.2">
      <c r="A728" s="25"/>
      <c r="B728" s="25"/>
      <c r="C728" s="25"/>
      <c r="D728" s="25"/>
    </row>
    <row r="729" spans="1:4" x14ac:dyDescent="0.2">
      <c r="A729" s="25"/>
      <c r="B729" s="25"/>
      <c r="C729" s="25"/>
      <c r="D729" s="25"/>
    </row>
    <row r="730" spans="1:4" x14ac:dyDescent="0.2">
      <c r="A730" s="25"/>
      <c r="B730" s="25"/>
      <c r="C730" s="25"/>
      <c r="D730" s="25"/>
    </row>
    <row r="731" spans="1:4" x14ac:dyDescent="0.2">
      <c r="A731" s="25"/>
      <c r="B731" s="25"/>
      <c r="C731" s="25"/>
      <c r="D731" s="25"/>
    </row>
    <row r="732" spans="1:4" x14ac:dyDescent="0.2">
      <c r="A732" s="25"/>
      <c r="B732" s="25"/>
      <c r="C732" s="25"/>
      <c r="D732" s="25"/>
    </row>
    <row r="733" spans="1:4" x14ac:dyDescent="0.2">
      <c r="A733" s="25"/>
      <c r="B733" s="25"/>
      <c r="C733" s="25"/>
      <c r="D733" s="25"/>
    </row>
    <row r="734" spans="1:4" x14ac:dyDescent="0.2">
      <c r="A734" s="25"/>
      <c r="B734" s="25"/>
      <c r="C734" s="25"/>
      <c r="D734" s="25"/>
    </row>
    <row r="735" spans="1:4" x14ac:dyDescent="0.2">
      <c r="A735" s="25"/>
      <c r="B735" s="25"/>
      <c r="C735" s="25"/>
      <c r="D735" s="25"/>
    </row>
    <row r="736" spans="1:4" x14ac:dyDescent="0.2">
      <c r="A736" s="25"/>
      <c r="B736" s="25"/>
      <c r="C736" s="25"/>
      <c r="D736" s="25"/>
    </row>
    <row r="737" spans="1:4" x14ac:dyDescent="0.2">
      <c r="A737" s="25"/>
      <c r="B737" s="25"/>
      <c r="C737" s="25"/>
      <c r="D737" s="25"/>
    </row>
    <row r="738" spans="1:4" x14ac:dyDescent="0.2">
      <c r="A738" s="25"/>
      <c r="B738" s="25"/>
      <c r="C738" s="25"/>
      <c r="D738" s="25"/>
    </row>
    <row r="739" spans="1:4" x14ac:dyDescent="0.2">
      <c r="A739" s="25"/>
      <c r="B739" s="25"/>
      <c r="C739" s="25"/>
      <c r="D739" s="25"/>
    </row>
    <row r="740" spans="1:4" x14ac:dyDescent="0.2">
      <c r="A740" s="25"/>
      <c r="B740" s="25"/>
      <c r="C740" s="25"/>
      <c r="D740" s="25"/>
    </row>
    <row r="741" spans="1:4" x14ac:dyDescent="0.2">
      <c r="A741" s="25"/>
      <c r="B741" s="25"/>
      <c r="C741" s="25"/>
      <c r="D741" s="25"/>
    </row>
    <row r="742" spans="1:4" x14ac:dyDescent="0.2">
      <c r="A742" s="25"/>
      <c r="B742" s="25"/>
      <c r="C742" s="25"/>
      <c r="D742" s="25"/>
    </row>
    <row r="743" spans="1:4" x14ac:dyDescent="0.2">
      <c r="A743" s="25"/>
      <c r="B743" s="25"/>
      <c r="C743" s="25"/>
      <c r="D743" s="25"/>
    </row>
    <row r="744" spans="1:4" x14ac:dyDescent="0.2">
      <c r="A744" s="25"/>
      <c r="B744" s="25"/>
      <c r="C744" s="25"/>
      <c r="D744" s="25"/>
    </row>
    <row r="745" spans="1:4" x14ac:dyDescent="0.2">
      <c r="A745" s="25"/>
      <c r="B745" s="25"/>
      <c r="C745" s="25"/>
      <c r="D745" s="25"/>
    </row>
    <row r="746" spans="1:4" x14ac:dyDescent="0.2">
      <c r="A746" s="25"/>
      <c r="B746" s="25"/>
      <c r="C746" s="25"/>
      <c r="D746" s="25"/>
    </row>
    <row r="747" spans="1:4" x14ac:dyDescent="0.2">
      <c r="A747" s="25"/>
      <c r="B747" s="25"/>
      <c r="C747" s="25"/>
      <c r="D747" s="25"/>
    </row>
    <row r="748" spans="1:4" x14ac:dyDescent="0.2">
      <c r="A748" s="25"/>
      <c r="B748" s="25"/>
      <c r="C748" s="25"/>
      <c r="D748" s="25"/>
    </row>
    <row r="749" spans="1:4" x14ac:dyDescent="0.2">
      <c r="A749" s="25"/>
      <c r="B749" s="25"/>
      <c r="C749" s="25"/>
      <c r="D749" s="25"/>
    </row>
    <row r="750" spans="1:4" x14ac:dyDescent="0.2">
      <c r="A750" s="25"/>
      <c r="B750" s="25"/>
      <c r="C750" s="25"/>
      <c r="D750" s="25"/>
    </row>
    <row r="751" spans="1:4" x14ac:dyDescent="0.2">
      <c r="A751" s="25"/>
      <c r="B751" s="25"/>
      <c r="C751" s="25"/>
      <c r="D751" s="25"/>
    </row>
    <row r="752" spans="1:4" x14ac:dyDescent="0.2">
      <c r="A752" s="25"/>
      <c r="B752" s="25"/>
      <c r="C752" s="25"/>
      <c r="D752" s="25"/>
    </row>
    <row r="753" spans="1:4" x14ac:dyDescent="0.2">
      <c r="A753" s="25"/>
      <c r="B753" s="25"/>
      <c r="C753" s="25"/>
      <c r="D753" s="25"/>
    </row>
    <row r="754" spans="1:4" x14ac:dyDescent="0.2">
      <c r="A754" s="25"/>
      <c r="B754" s="25"/>
      <c r="C754" s="25"/>
      <c r="D754" s="25"/>
    </row>
    <row r="755" spans="1:4" x14ac:dyDescent="0.2">
      <c r="A755" s="25"/>
      <c r="B755" s="25"/>
      <c r="C755" s="25"/>
      <c r="D755" s="25"/>
    </row>
    <row r="756" spans="1:4" x14ac:dyDescent="0.2">
      <c r="A756" s="25"/>
      <c r="B756" s="25"/>
      <c r="C756" s="25"/>
      <c r="D756" s="25"/>
    </row>
    <row r="757" spans="1:4" x14ac:dyDescent="0.2">
      <c r="A757" s="25"/>
      <c r="B757" s="25"/>
      <c r="C757" s="25"/>
      <c r="D757" s="25"/>
    </row>
    <row r="758" spans="1:4" x14ac:dyDescent="0.2">
      <c r="A758" s="25"/>
      <c r="B758" s="25"/>
      <c r="C758" s="25"/>
      <c r="D758" s="25"/>
    </row>
    <row r="759" spans="1:4" x14ac:dyDescent="0.2">
      <c r="A759" s="25"/>
      <c r="B759" s="25"/>
      <c r="C759" s="25"/>
      <c r="D759" s="25"/>
    </row>
    <row r="760" spans="1:4" x14ac:dyDescent="0.2">
      <c r="A760" s="25"/>
      <c r="B760" s="25"/>
      <c r="C760" s="25"/>
      <c r="D760" s="25"/>
    </row>
    <row r="761" spans="1:4" x14ac:dyDescent="0.2">
      <c r="A761" s="25"/>
      <c r="B761" s="25"/>
      <c r="C761" s="25"/>
      <c r="D761" s="25"/>
    </row>
    <row r="762" spans="1:4" x14ac:dyDescent="0.2">
      <c r="A762" s="25"/>
      <c r="B762" s="25"/>
      <c r="C762" s="25"/>
      <c r="D762" s="25"/>
    </row>
    <row r="763" spans="1:4" x14ac:dyDescent="0.2">
      <c r="A763" s="25"/>
      <c r="B763" s="25"/>
      <c r="C763" s="25"/>
      <c r="D763" s="25"/>
    </row>
    <row r="764" spans="1:4" x14ac:dyDescent="0.2">
      <c r="A764" s="25"/>
      <c r="B764" s="25"/>
      <c r="C764" s="25"/>
      <c r="D764" s="25"/>
    </row>
    <row r="765" spans="1:4" x14ac:dyDescent="0.2">
      <c r="A765" s="25"/>
      <c r="B765" s="25"/>
      <c r="C765" s="25"/>
      <c r="D765" s="25"/>
    </row>
    <row r="766" spans="1:4" x14ac:dyDescent="0.2">
      <c r="A766" s="25"/>
      <c r="B766" s="25"/>
      <c r="C766" s="25"/>
      <c r="D766" s="25"/>
    </row>
    <row r="767" spans="1:4" x14ac:dyDescent="0.2">
      <c r="A767" s="25"/>
      <c r="B767" s="25"/>
      <c r="C767" s="25"/>
      <c r="D767" s="25"/>
    </row>
    <row r="768" spans="1:4" x14ac:dyDescent="0.2">
      <c r="A768" s="25"/>
      <c r="B768" s="25"/>
      <c r="C768" s="25"/>
      <c r="D768" s="25"/>
    </row>
    <row r="769" spans="1:4" x14ac:dyDescent="0.2">
      <c r="A769" s="25"/>
      <c r="B769" s="25"/>
      <c r="C769" s="25"/>
      <c r="D769" s="25"/>
    </row>
    <row r="770" spans="1:4" x14ac:dyDescent="0.2">
      <c r="A770" s="25"/>
      <c r="B770" s="25"/>
      <c r="C770" s="25"/>
      <c r="D770" s="25"/>
    </row>
    <row r="771" spans="1:4" x14ac:dyDescent="0.2">
      <c r="A771" s="25"/>
      <c r="B771" s="25"/>
      <c r="C771" s="25"/>
      <c r="D771" s="25"/>
    </row>
    <row r="772" spans="1:4" x14ac:dyDescent="0.2">
      <c r="A772" s="25"/>
      <c r="B772" s="25"/>
      <c r="C772" s="25"/>
      <c r="D772" s="25"/>
    </row>
    <row r="773" spans="1:4" x14ac:dyDescent="0.2">
      <c r="A773" s="25"/>
      <c r="B773" s="25"/>
      <c r="C773" s="25"/>
      <c r="D773" s="25"/>
    </row>
    <row r="774" spans="1:4" x14ac:dyDescent="0.2">
      <c r="A774" s="25"/>
      <c r="B774" s="25"/>
      <c r="C774" s="25"/>
      <c r="D774" s="25"/>
    </row>
    <row r="775" spans="1:4" x14ac:dyDescent="0.2">
      <c r="A775" s="25"/>
      <c r="B775" s="25"/>
      <c r="C775" s="25"/>
      <c r="D775" s="25"/>
    </row>
    <row r="776" spans="1:4" x14ac:dyDescent="0.2">
      <c r="A776" s="25"/>
      <c r="B776" s="25"/>
      <c r="C776" s="25"/>
      <c r="D776" s="25"/>
    </row>
    <row r="777" spans="1:4" x14ac:dyDescent="0.2">
      <c r="A777" s="25"/>
      <c r="B777" s="25"/>
      <c r="C777" s="25"/>
      <c r="D777" s="25"/>
    </row>
    <row r="778" spans="1:4" x14ac:dyDescent="0.2">
      <c r="A778" s="25"/>
      <c r="B778" s="25"/>
      <c r="C778" s="25"/>
      <c r="D778" s="25"/>
    </row>
    <row r="779" spans="1:4" x14ac:dyDescent="0.2">
      <c r="A779" s="25"/>
      <c r="B779" s="25"/>
      <c r="C779" s="25"/>
      <c r="D779" s="25"/>
    </row>
    <row r="780" spans="1:4" x14ac:dyDescent="0.2">
      <c r="A780" s="25"/>
      <c r="B780" s="25"/>
      <c r="C780" s="25"/>
      <c r="D780" s="25"/>
    </row>
    <row r="781" spans="1:4" x14ac:dyDescent="0.2">
      <c r="A781" s="25"/>
      <c r="B781" s="25"/>
      <c r="C781" s="25"/>
      <c r="D781" s="25"/>
    </row>
    <row r="782" spans="1:4" x14ac:dyDescent="0.2">
      <c r="A782" s="25"/>
      <c r="B782" s="25"/>
      <c r="C782" s="25"/>
      <c r="D782" s="25"/>
    </row>
    <row r="783" spans="1:4" x14ac:dyDescent="0.2">
      <c r="A783" s="25"/>
      <c r="B783" s="25"/>
      <c r="C783" s="25"/>
      <c r="D783" s="25"/>
    </row>
    <row r="784" spans="1:4" x14ac:dyDescent="0.2">
      <c r="A784" s="25"/>
      <c r="B784" s="25"/>
      <c r="C784" s="25"/>
      <c r="D784" s="25"/>
    </row>
    <row r="785" spans="1:4" x14ac:dyDescent="0.2">
      <c r="A785" s="25"/>
      <c r="B785" s="25"/>
      <c r="C785" s="25"/>
      <c r="D785" s="25"/>
    </row>
    <row r="786" spans="1:4" x14ac:dyDescent="0.2">
      <c r="A786" s="25"/>
      <c r="B786" s="25"/>
      <c r="C786" s="25"/>
      <c r="D786" s="25"/>
    </row>
    <row r="787" spans="1:4" x14ac:dyDescent="0.2">
      <c r="A787" s="25"/>
      <c r="B787" s="25"/>
      <c r="C787" s="25"/>
      <c r="D787" s="25"/>
    </row>
    <row r="788" spans="1:4" x14ac:dyDescent="0.2">
      <c r="A788" s="25"/>
      <c r="B788" s="25"/>
      <c r="C788" s="25"/>
      <c r="D788" s="25"/>
    </row>
    <row r="789" spans="1:4" x14ac:dyDescent="0.2">
      <c r="A789" s="25"/>
      <c r="B789" s="25"/>
      <c r="C789" s="25"/>
      <c r="D789" s="25"/>
    </row>
    <row r="790" spans="1:4" x14ac:dyDescent="0.2">
      <c r="A790" s="25"/>
      <c r="B790" s="25"/>
      <c r="C790" s="25"/>
      <c r="D790" s="25"/>
    </row>
    <row r="791" spans="1:4" x14ac:dyDescent="0.2">
      <c r="A791" s="25"/>
      <c r="B791" s="25"/>
      <c r="C791" s="25"/>
      <c r="D791" s="25"/>
    </row>
    <row r="792" spans="1:4" x14ac:dyDescent="0.2">
      <c r="A792" s="25"/>
      <c r="B792" s="25"/>
      <c r="C792" s="25"/>
      <c r="D792" s="25"/>
    </row>
    <row r="793" spans="1:4" x14ac:dyDescent="0.2">
      <c r="A793" s="25"/>
      <c r="B793" s="25"/>
      <c r="C793" s="25"/>
      <c r="D793" s="25"/>
    </row>
    <row r="794" spans="1:4" x14ac:dyDescent="0.2">
      <c r="A794" s="25"/>
      <c r="B794" s="25"/>
      <c r="C794" s="25"/>
      <c r="D794" s="25"/>
    </row>
    <row r="795" spans="1:4" x14ac:dyDescent="0.2">
      <c r="A795" s="25"/>
      <c r="B795" s="25"/>
      <c r="C795" s="25"/>
      <c r="D795" s="25"/>
    </row>
    <row r="796" spans="1:4" x14ac:dyDescent="0.2">
      <c r="A796" s="25"/>
      <c r="B796" s="25"/>
      <c r="C796" s="25"/>
      <c r="D796" s="25"/>
    </row>
    <row r="797" spans="1:4" x14ac:dyDescent="0.2">
      <c r="A797" s="25"/>
      <c r="B797" s="25"/>
      <c r="C797" s="25"/>
      <c r="D797" s="25"/>
    </row>
    <row r="798" spans="1:4" x14ac:dyDescent="0.2">
      <c r="A798" s="25"/>
      <c r="B798" s="25"/>
      <c r="C798" s="25"/>
      <c r="D798" s="25"/>
    </row>
    <row r="799" spans="1:4" x14ac:dyDescent="0.2">
      <c r="A799" s="25"/>
      <c r="B799" s="25"/>
      <c r="C799" s="25"/>
      <c r="D799" s="25"/>
    </row>
    <row r="800" spans="1:4" x14ac:dyDescent="0.2">
      <c r="A800" s="25"/>
      <c r="B800" s="25"/>
      <c r="C800" s="25"/>
      <c r="D800" s="25"/>
    </row>
    <row r="801" spans="1:4" x14ac:dyDescent="0.2">
      <c r="A801" s="25"/>
      <c r="B801" s="25"/>
      <c r="C801" s="25"/>
      <c r="D801" s="25"/>
    </row>
    <row r="802" spans="1:4" x14ac:dyDescent="0.2">
      <c r="A802" s="25"/>
      <c r="B802" s="25"/>
      <c r="C802" s="25"/>
      <c r="D802" s="25"/>
    </row>
    <row r="803" spans="1:4" x14ac:dyDescent="0.2">
      <c r="A803" s="25"/>
      <c r="B803" s="25"/>
      <c r="C803" s="25"/>
      <c r="D803" s="25"/>
    </row>
    <row r="804" spans="1:4" x14ac:dyDescent="0.2">
      <c r="A804" s="25"/>
      <c r="B804" s="25"/>
      <c r="C804" s="25"/>
      <c r="D804" s="25"/>
    </row>
    <row r="805" spans="1:4" x14ac:dyDescent="0.2">
      <c r="A805" s="25"/>
      <c r="B805" s="25"/>
      <c r="C805" s="25"/>
      <c r="D805" s="25"/>
    </row>
    <row r="806" spans="1:4" x14ac:dyDescent="0.2">
      <c r="A806" s="25"/>
      <c r="B806" s="25"/>
      <c r="C806" s="25"/>
      <c r="D806" s="25"/>
    </row>
    <row r="807" spans="1:4" x14ac:dyDescent="0.2">
      <c r="A807" s="25"/>
      <c r="B807" s="25"/>
      <c r="C807" s="25"/>
      <c r="D807" s="25"/>
    </row>
    <row r="808" spans="1:4" x14ac:dyDescent="0.2">
      <c r="A808" s="25"/>
      <c r="B808" s="25"/>
      <c r="C808" s="25"/>
      <c r="D808" s="25"/>
    </row>
    <row r="809" spans="1:4" x14ac:dyDescent="0.2">
      <c r="A809" s="25"/>
      <c r="B809" s="25"/>
      <c r="C809" s="25"/>
      <c r="D809" s="25"/>
    </row>
    <row r="810" spans="1:4" x14ac:dyDescent="0.2">
      <c r="A810" s="25"/>
      <c r="B810" s="25"/>
      <c r="C810" s="25"/>
      <c r="D810" s="25"/>
    </row>
    <row r="811" spans="1:4" x14ac:dyDescent="0.2">
      <c r="A811" s="25"/>
      <c r="B811" s="25"/>
      <c r="C811" s="25"/>
      <c r="D811" s="25"/>
    </row>
    <row r="812" spans="1:4" x14ac:dyDescent="0.2">
      <c r="A812" s="25"/>
      <c r="B812" s="25"/>
      <c r="C812" s="25"/>
      <c r="D812" s="25"/>
    </row>
    <row r="813" spans="1:4" x14ac:dyDescent="0.2">
      <c r="A813" s="25"/>
      <c r="B813" s="25"/>
      <c r="C813" s="25"/>
      <c r="D813" s="25"/>
    </row>
    <row r="814" spans="1:4" x14ac:dyDescent="0.2">
      <c r="A814" s="25"/>
      <c r="B814" s="25"/>
      <c r="C814" s="25"/>
      <c r="D814" s="25"/>
    </row>
    <row r="815" spans="1:4" x14ac:dyDescent="0.2">
      <c r="A815" s="25"/>
      <c r="B815" s="25"/>
      <c r="C815" s="25"/>
      <c r="D815" s="25"/>
    </row>
    <row r="816" spans="1:4" x14ac:dyDescent="0.2">
      <c r="A816" s="25"/>
      <c r="B816" s="25"/>
      <c r="C816" s="25"/>
      <c r="D816" s="25"/>
    </row>
    <row r="817" spans="1:4" x14ac:dyDescent="0.2">
      <c r="A817" s="25"/>
      <c r="B817" s="25"/>
      <c r="C817" s="25"/>
      <c r="D817" s="25"/>
    </row>
    <row r="818" spans="1:4" x14ac:dyDescent="0.2">
      <c r="A818" s="25"/>
      <c r="B818" s="25"/>
      <c r="C818" s="25"/>
      <c r="D818" s="25"/>
    </row>
    <row r="819" spans="1:4" x14ac:dyDescent="0.2">
      <c r="A819" s="25"/>
      <c r="B819" s="25"/>
      <c r="C819" s="25"/>
      <c r="D819" s="25"/>
    </row>
    <row r="820" spans="1:4" x14ac:dyDescent="0.2">
      <c r="A820" s="25"/>
      <c r="B820" s="25"/>
      <c r="C820" s="25"/>
      <c r="D820" s="25"/>
    </row>
    <row r="821" spans="1:4" x14ac:dyDescent="0.2">
      <c r="A821" s="25"/>
      <c r="B821" s="25"/>
      <c r="C821" s="25"/>
      <c r="D821" s="25"/>
    </row>
    <row r="822" spans="1:4" x14ac:dyDescent="0.2">
      <c r="A822" s="25"/>
      <c r="B822" s="25"/>
      <c r="C822" s="25"/>
      <c r="D822" s="25"/>
    </row>
    <row r="823" spans="1:4" x14ac:dyDescent="0.2">
      <c r="A823" s="25"/>
      <c r="B823" s="25"/>
      <c r="C823" s="25"/>
      <c r="D823" s="25"/>
    </row>
    <row r="824" spans="1:4" x14ac:dyDescent="0.2">
      <c r="A824" s="25"/>
      <c r="B824" s="25"/>
      <c r="C824" s="25"/>
      <c r="D824" s="25"/>
    </row>
    <row r="825" spans="1:4" x14ac:dyDescent="0.2">
      <c r="A825" s="25"/>
      <c r="B825" s="25"/>
      <c r="C825" s="25"/>
      <c r="D825" s="25"/>
    </row>
    <row r="826" spans="1:4" x14ac:dyDescent="0.2">
      <c r="A826" s="25"/>
      <c r="B826" s="25"/>
      <c r="C826" s="25"/>
      <c r="D826" s="25"/>
    </row>
    <row r="827" spans="1:4" x14ac:dyDescent="0.2">
      <c r="A827" s="25"/>
      <c r="B827" s="25"/>
      <c r="C827" s="25"/>
      <c r="D827" s="25"/>
    </row>
    <row r="828" spans="1:4" x14ac:dyDescent="0.2">
      <c r="A828" s="25"/>
      <c r="B828" s="25"/>
      <c r="C828" s="25"/>
      <c r="D828" s="25"/>
    </row>
    <row r="829" spans="1:4" x14ac:dyDescent="0.2">
      <c r="A829" s="25"/>
      <c r="B829" s="25"/>
      <c r="C829" s="25"/>
      <c r="D829" s="25"/>
    </row>
    <row r="830" spans="1:4" x14ac:dyDescent="0.2">
      <c r="A830" s="25"/>
      <c r="B830" s="25"/>
      <c r="C830" s="25"/>
      <c r="D830" s="25"/>
    </row>
    <row r="831" spans="1:4" x14ac:dyDescent="0.2">
      <c r="A831" s="25"/>
      <c r="B831" s="25"/>
      <c r="C831" s="25"/>
      <c r="D831" s="25"/>
    </row>
    <row r="832" spans="1:4" x14ac:dyDescent="0.2">
      <c r="A832" s="25"/>
      <c r="B832" s="25"/>
      <c r="C832" s="25"/>
      <c r="D832" s="25"/>
    </row>
    <row r="833" spans="1:4" x14ac:dyDescent="0.2">
      <c r="A833" s="25"/>
      <c r="B833" s="25"/>
      <c r="C833" s="25"/>
      <c r="D833" s="25"/>
    </row>
    <row r="834" spans="1:4" x14ac:dyDescent="0.2">
      <c r="A834" s="25"/>
      <c r="B834" s="25"/>
      <c r="C834" s="25"/>
      <c r="D834" s="25"/>
    </row>
    <row r="835" spans="1:4" x14ac:dyDescent="0.2">
      <c r="A835" s="25"/>
      <c r="B835" s="25"/>
      <c r="C835" s="25"/>
      <c r="D835" s="25"/>
    </row>
    <row r="836" spans="1:4" x14ac:dyDescent="0.2">
      <c r="A836" s="25"/>
      <c r="B836" s="25"/>
      <c r="C836" s="25"/>
      <c r="D836" s="25"/>
    </row>
    <row r="837" spans="1:4" x14ac:dyDescent="0.2">
      <c r="A837" s="25"/>
      <c r="B837" s="25"/>
      <c r="C837" s="25"/>
      <c r="D837" s="25"/>
    </row>
    <row r="838" spans="1:4" x14ac:dyDescent="0.2">
      <c r="A838" s="25"/>
      <c r="B838" s="25"/>
      <c r="C838" s="25"/>
      <c r="D838" s="25"/>
    </row>
    <row r="839" spans="1:4" x14ac:dyDescent="0.2">
      <c r="A839" s="25"/>
      <c r="B839" s="25"/>
      <c r="C839" s="25"/>
      <c r="D839" s="25"/>
    </row>
    <row r="840" spans="1:4" x14ac:dyDescent="0.2">
      <c r="A840" s="25"/>
      <c r="B840" s="25"/>
      <c r="C840" s="25"/>
      <c r="D840" s="25"/>
    </row>
    <row r="841" spans="1:4" x14ac:dyDescent="0.2">
      <c r="A841" s="25"/>
      <c r="B841" s="25"/>
      <c r="C841" s="25"/>
      <c r="D841" s="25"/>
    </row>
    <row r="842" spans="1:4" x14ac:dyDescent="0.2">
      <c r="A842" s="25"/>
      <c r="B842" s="25"/>
      <c r="C842" s="25"/>
      <c r="D842" s="25"/>
    </row>
    <row r="843" spans="1:4" x14ac:dyDescent="0.2">
      <c r="A843" s="25"/>
      <c r="B843" s="25"/>
      <c r="C843" s="25"/>
      <c r="D843" s="25"/>
    </row>
    <row r="844" spans="1:4" x14ac:dyDescent="0.2">
      <c r="A844" s="25"/>
      <c r="B844" s="25"/>
      <c r="C844" s="25"/>
      <c r="D844" s="25"/>
    </row>
    <row r="845" spans="1:4" x14ac:dyDescent="0.2">
      <c r="A845" s="25"/>
      <c r="B845" s="25"/>
      <c r="C845" s="25"/>
      <c r="D845" s="25"/>
    </row>
    <row r="846" spans="1:4" x14ac:dyDescent="0.2">
      <c r="A846" s="25"/>
      <c r="B846" s="25"/>
      <c r="C846" s="25"/>
      <c r="D846" s="25"/>
    </row>
    <row r="847" spans="1:4" x14ac:dyDescent="0.2">
      <c r="A847" s="25"/>
      <c r="B847" s="25"/>
      <c r="C847" s="25"/>
      <c r="D847" s="25"/>
    </row>
    <row r="848" spans="1:4" x14ac:dyDescent="0.2">
      <c r="A848" s="25"/>
      <c r="B848" s="25"/>
      <c r="C848" s="25"/>
      <c r="D848" s="25"/>
    </row>
    <row r="849" spans="1:4" x14ac:dyDescent="0.2">
      <c r="A849" s="25"/>
      <c r="B849" s="25"/>
      <c r="C849" s="25"/>
      <c r="D849" s="25"/>
    </row>
    <row r="850" spans="1:4" x14ac:dyDescent="0.2">
      <c r="A850" s="25"/>
      <c r="B850" s="25"/>
      <c r="C850" s="25"/>
      <c r="D850" s="25"/>
    </row>
    <row r="851" spans="1:4" x14ac:dyDescent="0.2">
      <c r="A851" s="25"/>
      <c r="B851" s="25"/>
      <c r="C851" s="25"/>
      <c r="D851" s="25"/>
    </row>
    <row r="852" spans="1:4" x14ac:dyDescent="0.2">
      <c r="A852" s="25"/>
      <c r="B852" s="25"/>
      <c r="C852" s="25"/>
      <c r="D852" s="25"/>
    </row>
    <row r="853" spans="1:4" x14ac:dyDescent="0.2">
      <c r="A853" s="25"/>
      <c r="B853" s="25"/>
      <c r="C853" s="25"/>
      <c r="D853" s="25"/>
    </row>
    <row r="854" spans="1:4" x14ac:dyDescent="0.2">
      <c r="A854" s="25"/>
      <c r="B854" s="25"/>
      <c r="C854" s="25"/>
      <c r="D854" s="25"/>
    </row>
    <row r="855" spans="1:4" x14ac:dyDescent="0.2">
      <c r="A855" s="25"/>
      <c r="B855" s="25"/>
      <c r="C855" s="25"/>
      <c r="D855" s="25"/>
    </row>
    <row r="856" spans="1:4" x14ac:dyDescent="0.2">
      <c r="A856" s="25"/>
      <c r="B856" s="25"/>
      <c r="C856" s="25"/>
      <c r="D856" s="25"/>
    </row>
    <row r="857" spans="1:4" x14ac:dyDescent="0.2">
      <c r="A857" s="25"/>
      <c r="B857" s="25"/>
      <c r="C857" s="25"/>
      <c r="D857" s="25"/>
    </row>
    <row r="858" spans="1:4" x14ac:dyDescent="0.2">
      <c r="A858" s="25"/>
      <c r="B858" s="25"/>
      <c r="C858" s="25"/>
      <c r="D858" s="25"/>
    </row>
    <row r="859" spans="1:4" x14ac:dyDescent="0.2">
      <c r="A859" s="25"/>
      <c r="B859" s="25"/>
      <c r="C859" s="25"/>
      <c r="D859" s="25"/>
    </row>
    <row r="860" spans="1:4" x14ac:dyDescent="0.2">
      <c r="A860" s="25"/>
      <c r="B860" s="25"/>
      <c r="C860" s="25"/>
      <c r="D860" s="25"/>
    </row>
    <row r="861" spans="1:4" x14ac:dyDescent="0.2">
      <c r="A861" s="25"/>
      <c r="B861" s="25"/>
      <c r="C861" s="25"/>
      <c r="D861" s="25"/>
    </row>
    <row r="862" spans="1:4" x14ac:dyDescent="0.2">
      <c r="A862" s="25"/>
      <c r="B862" s="25"/>
      <c r="C862" s="25"/>
      <c r="D862" s="25"/>
    </row>
    <row r="863" spans="1:4" x14ac:dyDescent="0.2">
      <c r="A863" s="25"/>
      <c r="B863" s="25"/>
      <c r="C863" s="25"/>
      <c r="D863" s="25"/>
    </row>
    <row r="864" spans="1:4" x14ac:dyDescent="0.2">
      <c r="A864" s="25"/>
      <c r="B864" s="25"/>
      <c r="C864" s="25"/>
      <c r="D864" s="25"/>
    </row>
    <row r="865" spans="1:4" x14ac:dyDescent="0.2">
      <c r="A865" s="25"/>
      <c r="B865" s="25"/>
      <c r="C865" s="25"/>
      <c r="D865" s="25"/>
    </row>
    <row r="866" spans="1:4" x14ac:dyDescent="0.2">
      <c r="A866" s="25"/>
      <c r="B866" s="25"/>
      <c r="C866" s="25"/>
      <c r="D866" s="25"/>
    </row>
    <row r="867" spans="1:4" x14ac:dyDescent="0.2">
      <c r="A867" s="25"/>
      <c r="B867" s="25"/>
      <c r="C867" s="25"/>
      <c r="D867" s="25"/>
    </row>
    <row r="868" spans="1:4" x14ac:dyDescent="0.2">
      <c r="A868" s="25"/>
      <c r="B868" s="25"/>
      <c r="C868" s="25"/>
      <c r="D868" s="25"/>
    </row>
    <row r="869" spans="1:4" x14ac:dyDescent="0.2">
      <c r="A869" s="25"/>
      <c r="B869" s="25"/>
      <c r="C869" s="25"/>
      <c r="D869" s="25"/>
    </row>
    <row r="870" spans="1:4" x14ac:dyDescent="0.2">
      <c r="A870" s="25"/>
      <c r="B870" s="25"/>
      <c r="C870" s="25"/>
      <c r="D870" s="25"/>
    </row>
    <row r="871" spans="1:4" x14ac:dyDescent="0.2">
      <c r="A871" s="25"/>
      <c r="B871" s="25"/>
      <c r="C871" s="25"/>
      <c r="D871" s="25"/>
    </row>
    <row r="872" spans="1:4" x14ac:dyDescent="0.2">
      <c r="A872" s="25"/>
      <c r="B872" s="25"/>
      <c r="C872" s="25"/>
      <c r="D872" s="25"/>
    </row>
    <row r="873" spans="1:4" x14ac:dyDescent="0.2">
      <c r="A873" s="25"/>
      <c r="B873" s="25"/>
      <c r="C873" s="25"/>
      <c r="D873" s="25"/>
    </row>
    <row r="874" spans="1:4" x14ac:dyDescent="0.2">
      <c r="A874" s="25"/>
      <c r="B874" s="25"/>
      <c r="C874" s="25"/>
      <c r="D874" s="25"/>
    </row>
    <row r="875" spans="1:4" x14ac:dyDescent="0.2">
      <c r="A875" s="25"/>
      <c r="B875" s="25"/>
      <c r="C875" s="25"/>
      <c r="D875" s="25"/>
    </row>
    <row r="876" spans="1:4" x14ac:dyDescent="0.2">
      <c r="A876" s="25"/>
      <c r="B876" s="25"/>
      <c r="C876" s="25"/>
      <c r="D876" s="25"/>
    </row>
    <row r="877" spans="1:4" x14ac:dyDescent="0.2">
      <c r="A877" s="25"/>
      <c r="B877" s="25"/>
      <c r="C877" s="25"/>
      <c r="D877" s="25"/>
    </row>
    <row r="878" spans="1:4" x14ac:dyDescent="0.2">
      <c r="A878" s="25"/>
      <c r="B878" s="25"/>
      <c r="C878" s="25"/>
      <c r="D878" s="25"/>
    </row>
    <row r="879" spans="1:4" x14ac:dyDescent="0.2">
      <c r="A879" s="25"/>
      <c r="B879" s="25"/>
      <c r="C879" s="25"/>
      <c r="D879" s="25"/>
    </row>
    <row r="880" spans="1:4" x14ac:dyDescent="0.2">
      <c r="A880" s="25"/>
      <c r="B880" s="25"/>
      <c r="C880" s="25"/>
      <c r="D880" s="25"/>
    </row>
    <row r="881" spans="1:4" x14ac:dyDescent="0.2">
      <c r="A881" s="25"/>
      <c r="B881" s="25"/>
      <c r="C881" s="25"/>
      <c r="D881" s="25"/>
    </row>
    <row r="882" spans="1:4" x14ac:dyDescent="0.2">
      <c r="A882" s="25"/>
      <c r="B882" s="25"/>
      <c r="C882" s="25"/>
      <c r="D882" s="25"/>
    </row>
    <row r="883" spans="1:4" x14ac:dyDescent="0.2">
      <c r="A883" s="25"/>
      <c r="B883" s="25"/>
      <c r="C883" s="25"/>
      <c r="D883" s="25"/>
    </row>
    <row r="884" spans="1:4" x14ac:dyDescent="0.2">
      <c r="A884" s="25"/>
      <c r="B884" s="25"/>
      <c r="C884" s="25"/>
      <c r="D884" s="25"/>
    </row>
    <row r="885" spans="1:4" x14ac:dyDescent="0.2">
      <c r="A885" s="25"/>
      <c r="B885" s="25"/>
      <c r="C885" s="25"/>
      <c r="D885" s="25"/>
    </row>
    <row r="886" spans="1:4" x14ac:dyDescent="0.2">
      <c r="A886" s="25"/>
      <c r="B886" s="25"/>
      <c r="C886" s="25"/>
      <c r="D886" s="25"/>
    </row>
    <row r="887" spans="1:4" x14ac:dyDescent="0.2">
      <c r="A887" s="25"/>
      <c r="B887" s="25"/>
      <c r="C887" s="25"/>
      <c r="D887" s="25"/>
    </row>
    <row r="888" spans="1:4" x14ac:dyDescent="0.2">
      <c r="A888" s="25"/>
      <c r="B888" s="25"/>
      <c r="C888" s="25"/>
      <c r="D888" s="25"/>
    </row>
    <row r="889" spans="1:4" x14ac:dyDescent="0.2">
      <c r="A889" s="25"/>
      <c r="B889" s="25"/>
      <c r="C889" s="25"/>
      <c r="D889" s="25"/>
    </row>
    <row r="890" spans="1:4" x14ac:dyDescent="0.2">
      <c r="A890" s="25"/>
      <c r="B890" s="25"/>
      <c r="C890" s="25"/>
      <c r="D890" s="25"/>
    </row>
    <row r="891" spans="1:4" x14ac:dyDescent="0.2">
      <c r="A891" s="25"/>
      <c r="B891" s="25"/>
      <c r="C891" s="25"/>
      <c r="D891" s="25"/>
    </row>
    <row r="892" spans="1:4" x14ac:dyDescent="0.2">
      <c r="A892" s="25"/>
      <c r="B892" s="25"/>
      <c r="C892" s="25"/>
      <c r="D892" s="25"/>
    </row>
    <row r="893" spans="1:4" x14ac:dyDescent="0.2">
      <c r="A893" s="25"/>
      <c r="B893" s="25"/>
      <c r="C893" s="25"/>
      <c r="D893" s="25"/>
    </row>
    <row r="894" spans="1:4" x14ac:dyDescent="0.2">
      <c r="A894" s="25"/>
      <c r="B894" s="25"/>
      <c r="C894" s="25"/>
      <c r="D894" s="25"/>
    </row>
    <row r="895" spans="1:4" x14ac:dyDescent="0.2">
      <c r="A895" s="25"/>
      <c r="B895" s="25"/>
      <c r="C895" s="25"/>
      <c r="D895" s="25"/>
    </row>
    <row r="896" spans="1:4" x14ac:dyDescent="0.2">
      <c r="A896" s="25"/>
      <c r="B896" s="25"/>
      <c r="C896" s="25"/>
      <c r="D896" s="25"/>
    </row>
    <row r="897" spans="1:4" x14ac:dyDescent="0.2">
      <c r="A897" s="25"/>
      <c r="B897" s="25"/>
      <c r="C897" s="25"/>
      <c r="D897" s="25"/>
    </row>
    <row r="898" spans="1:4" x14ac:dyDescent="0.2">
      <c r="A898" s="25"/>
      <c r="B898" s="25"/>
      <c r="C898" s="25"/>
      <c r="D898" s="25"/>
    </row>
    <row r="899" spans="1:4" x14ac:dyDescent="0.2">
      <c r="A899" s="25"/>
      <c r="B899" s="25"/>
      <c r="C899" s="25"/>
      <c r="D899" s="25"/>
    </row>
    <row r="900" spans="1:4" x14ac:dyDescent="0.2">
      <c r="A900" s="25"/>
      <c r="B900" s="25"/>
      <c r="C900" s="25"/>
      <c r="D900" s="25"/>
    </row>
    <row r="901" spans="1:4" x14ac:dyDescent="0.2">
      <c r="A901" s="25"/>
      <c r="B901" s="25"/>
      <c r="C901" s="25"/>
      <c r="D901" s="25"/>
    </row>
    <row r="902" spans="1:4" x14ac:dyDescent="0.2">
      <c r="A902" s="25"/>
      <c r="B902" s="25"/>
      <c r="C902" s="25"/>
      <c r="D902" s="25"/>
    </row>
    <row r="903" spans="1:4" x14ac:dyDescent="0.2">
      <c r="A903" s="25"/>
      <c r="B903" s="25"/>
      <c r="C903" s="25"/>
      <c r="D903" s="25"/>
    </row>
    <row r="904" spans="1:4" x14ac:dyDescent="0.2">
      <c r="A904" s="25"/>
      <c r="B904" s="25"/>
      <c r="C904" s="25"/>
      <c r="D904" s="25"/>
    </row>
    <row r="905" spans="1:4" x14ac:dyDescent="0.2">
      <c r="A905" s="25"/>
      <c r="B905" s="25"/>
      <c r="C905" s="25"/>
      <c r="D905" s="25"/>
    </row>
    <row r="906" spans="1:4" x14ac:dyDescent="0.2">
      <c r="A906" s="25"/>
      <c r="B906" s="25"/>
      <c r="C906" s="25"/>
      <c r="D906" s="25"/>
    </row>
    <row r="907" spans="1:4" x14ac:dyDescent="0.2">
      <c r="A907" s="25"/>
      <c r="B907" s="25"/>
      <c r="C907" s="25"/>
      <c r="D907" s="25"/>
    </row>
    <row r="908" spans="1:4" x14ac:dyDescent="0.2">
      <c r="A908" s="25"/>
      <c r="B908" s="25"/>
      <c r="C908" s="25"/>
      <c r="D908" s="25"/>
    </row>
    <row r="909" spans="1:4" x14ac:dyDescent="0.2">
      <c r="A909" s="25"/>
      <c r="B909" s="25"/>
      <c r="C909" s="25"/>
      <c r="D909" s="25"/>
    </row>
    <row r="910" spans="1:4" x14ac:dyDescent="0.2">
      <c r="A910" s="25"/>
      <c r="B910" s="25"/>
      <c r="C910" s="25"/>
      <c r="D910" s="25"/>
    </row>
    <row r="911" spans="1:4" x14ac:dyDescent="0.2">
      <c r="A911" s="25"/>
      <c r="B911" s="25"/>
      <c r="C911" s="25"/>
      <c r="D911" s="25"/>
    </row>
    <row r="912" spans="1:4" x14ac:dyDescent="0.2">
      <c r="A912" s="25"/>
      <c r="B912" s="25"/>
      <c r="C912" s="25"/>
      <c r="D912" s="25"/>
    </row>
    <row r="913" spans="1:4" x14ac:dyDescent="0.2">
      <c r="A913" s="25"/>
      <c r="B913" s="25"/>
      <c r="C913" s="25"/>
      <c r="D913" s="25"/>
    </row>
    <row r="914" spans="1:4" x14ac:dyDescent="0.2">
      <c r="A914" s="25"/>
      <c r="B914" s="25"/>
      <c r="C914" s="25"/>
      <c r="D914" s="25"/>
    </row>
    <row r="915" spans="1:4" x14ac:dyDescent="0.2">
      <c r="A915" s="25"/>
      <c r="B915" s="25"/>
      <c r="C915" s="25"/>
      <c r="D915" s="25"/>
    </row>
    <row r="916" spans="1:4" x14ac:dyDescent="0.2">
      <c r="A916" s="25"/>
      <c r="B916" s="25"/>
      <c r="C916" s="25"/>
      <c r="D916" s="25"/>
    </row>
    <row r="917" spans="1:4" x14ac:dyDescent="0.2">
      <c r="A917" s="25"/>
      <c r="B917" s="25"/>
      <c r="C917" s="25"/>
      <c r="D917" s="25"/>
    </row>
    <row r="918" spans="1:4" x14ac:dyDescent="0.2">
      <c r="A918" s="25"/>
      <c r="B918" s="25"/>
      <c r="C918" s="25"/>
      <c r="D918" s="25"/>
    </row>
    <row r="919" spans="1:4" x14ac:dyDescent="0.2">
      <c r="A919" s="25"/>
      <c r="B919" s="25"/>
      <c r="C919" s="25"/>
      <c r="D919" s="25"/>
    </row>
    <row r="920" spans="1:4" x14ac:dyDescent="0.2">
      <c r="A920" s="25"/>
      <c r="B920" s="25"/>
      <c r="C920" s="25"/>
      <c r="D920" s="25"/>
    </row>
    <row r="921" spans="1:4" x14ac:dyDescent="0.2">
      <c r="A921" s="25"/>
      <c r="B921" s="25"/>
      <c r="C921" s="25"/>
      <c r="D921" s="25"/>
    </row>
    <row r="922" spans="1:4" x14ac:dyDescent="0.2">
      <c r="A922" s="25"/>
      <c r="B922" s="25"/>
      <c r="C922" s="25"/>
      <c r="D922" s="25"/>
    </row>
    <row r="923" spans="1:4" x14ac:dyDescent="0.2">
      <c r="A923" s="25"/>
      <c r="B923" s="25"/>
      <c r="C923" s="25"/>
      <c r="D923" s="25"/>
    </row>
    <row r="924" spans="1:4" x14ac:dyDescent="0.2">
      <c r="A924" s="25"/>
      <c r="B924" s="25"/>
      <c r="C924" s="25"/>
      <c r="D924" s="25"/>
    </row>
    <row r="925" spans="1:4" x14ac:dyDescent="0.2">
      <c r="A925" s="25"/>
      <c r="B925" s="25"/>
      <c r="C925" s="25"/>
      <c r="D925" s="25"/>
    </row>
    <row r="926" spans="1:4" x14ac:dyDescent="0.2">
      <c r="A926" s="25"/>
      <c r="B926" s="25"/>
      <c r="C926" s="25"/>
      <c r="D926" s="25"/>
    </row>
    <row r="927" spans="1:4" x14ac:dyDescent="0.2">
      <c r="A927" s="25"/>
      <c r="B927" s="25"/>
      <c r="C927" s="25"/>
      <c r="D927" s="25"/>
    </row>
    <row r="928" spans="1:4" x14ac:dyDescent="0.2">
      <c r="A928" s="25"/>
      <c r="B928" s="25"/>
      <c r="C928" s="25"/>
      <c r="D928" s="25"/>
    </row>
    <row r="929" spans="1:4" x14ac:dyDescent="0.2">
      <c r="A929" s="25"/>
      <c r="B929" s="25"/>
      <c r="C929" s="25"/>
      <c r="D929" s="25"/>
    </row>
    <row r="930" spans="1:4" x14ac:dyDescent="0.2">
      <c r="A930" s="25"/>
      <c r="B930" s="25"/>
      <c r="C930" s="25"/>
      <c r="D930" s="25"/>
    </row>
    <row r="931" spans="1:4" x14ac:dyDescent="0.2">
      <c r="A931" s="25"/>
      <c r="B931" s="25"/>
      <c r="C931" s="25"/>
      <c r="D931" s="25"/>
    </row>
    <row r="932" spans="1:4" x14ac:dyDescent="0.2">
      <c r="A932" s="25"/>
      <c r="B932" s="25"/>
      <c r="C932" s="25"/>
      <c r="D932" s="25"/>
    </row>
    <row r="933" spans="1:4" x14ac:dyDescent="0.2">
      <c r="A933" s="25"/>
      <c r="B933" s="25"/>
      <c r="C933" s="25"/>
      <c r="D933" s="25"/>
    </row>
    <row r="934" spans="1:4" x14ac:dyDescent="0.2">
      <c r="A934" s="25"/>
      <c r="B934" s="25"/>
      <c r="C934" s="25"/>
      <c r="D934" s="25"/>
    </row>
    <row r="935" spans="1:4" x14ac:dyDescent="0.2">
      <c r="A935" s="25"/>
      <c r="B935" s="25"/>
      <c r="C935" s="25"/>
      <c r="D935" s="25"/>
    </row>
    <row r="936" spans="1:4" x14ac:dyDescent="0.2">
      <c r="A936" s="25"/>
      <c r="B936" s="25"/>
      <c r="C936" s="25"/>
      <c r="D936" s="25"/>
    </row>
    <row r="937" spans="1:4" x14ac:dyDescent="0.2">
      <c r="A937" s="25"/>
      <c r="B937" s="25"/>
      <c r="C937" s="25"/>
      <c r="D937" s="25"/>
    </row>
    <row r="938" spans="1:4" x14ac:dyDescent="0.2">
      <c r="A938" s="25"/>
      <c r="B938" s="25"/>
      <c r="C938" s="25"/>
      <c r="D938" s="25"/>
    </row>
    <row r="939" spans="1:4" x14ac:dyDescent="0.2">
      <c r="A939" s="25"/>
      <c r="B939" s="25"/>
      <c r="C939" s="25"/>
      <c r="D939" s="25"/>
    </row>
    <row r="940" spans="1:4" x14ac:dyDescent="0.2">
      <c r="A940" s="25"/>
      <c r="B940" s="25"/>
      <c r="C940" s="25"/>
      <c r="D940" s="25"/>
    </row>
    <row r="941" spans="1:4" x14ac:dyDescent="0.2">
      <c r="A941" s="25"/>
      <c r="B941" s="25"/>
      <c r="C941" s="25"/>
      <c r="D941" s="25"/>
    </row>
    <row r="942" spans="1:4" x14ac:dyDescent="0.2">
      <c r="A942" s="25"/>
      <c r="B942" s="25"/>
      <c r="C942" s="25"/>
      <c r="D942" s="25"/>
    </row>
    <row r="943" spans="1:4" x14ac:dyDescent="0.2">
      <c r="A943" s="25"/>
      <c r="B943" s="25"/>
      <c r="C943" s="25"/>
      <c r="D943" s="25"/>
    </row>
    <row r="944" spans="1:4" x14ac:dyDescent="0.2">
      <c r="A944" s="25"/>
      <c r="B944" s="25"/>
      <c r="C944" s="25"/>
      <c r="D944" s="25"/>
    </row>
    <row r="945" spans="1:4" x14ac:dyDescent="0.2">
      <c r="A945" s="25"/>
      <c r="B945" s="25"/>
      <c r="C945" s="25"/>
      <c r="D945" s="25"/>
    </row>
    <row r="946" spans="1:4" x14ac:dyDescent="0.2">
      <c r="A946" s="25"/>
      <c r="B946" s="25"/>
      <c r="C946" s="25"/>
      <c r="D946" s="25"/>
    </row>
    <row r="947" spans="1:4" x14ac:dyDescent="0.2">
      <c r="A947" s="25"/>
      <c r="B947" s="25"/>
      <c r="C947" s="25"/>
      <c r="D947" s="25"/>
    </row>
    <row r="948" spans="1:4" x14ac:dyDescent="0.2">
      <c r="A948" s="25"/>
      <c r="B948" s="25"/>
      <c r="C948" s="25"/>
      <c r="D948" s="25"/>
    </row>
    <row r="949" spans="1:4" x14ac:dyDescent="0.2">
      <c r="A949" s="25"/>
      <c r="B949" s="25"/>
      <c r="C949" s="25"/>
      <c r="D949" s="25"/>
    </row>
    <row r="950" spans="1:4" x14ac:dyDescent="0.2">
      <c r="A950" s="25"/>
      <c r="B950" s="25"/>
      <c r="C950" s="25"/>
      <c r="D950" s="25"/>
    </row>
    <row r="951" spans="1:4" x14ac:dyDescent="0.2">
      <c r="A951" s="25"/>
      <c r="B951" s="25"/>
      <c r="C951" s="25"/>
      <c r="D951" s="25"/>
    </row>
    <row r="952" spans="1:4" x14ac:dyDescent="0.2">
      <c r="A952" s="25"/>
      <c r="B952" s="25"/>
      <c r="C952" s="25"/>
      <c r="D952" s="25"/>
    </row>
    <row r="953" spans="1:4" x14ac:dyDescent="0.2">
      <c r="A953" s="25"/>
      <c r="B953" s="25"/>
      <c r="C953" s="25"/>
      <c r="D953" s="25"/>
    </row>
    <row r="954" spans="1:4" x14ac:dyDescent="0.2">
      <c r="A954" s="25"/>
      <c r="B954" s="25"/>
      <c r="C954" s="25"/>
      <c r="D954" s="25"/>
    </row>
    <row r="955" spans="1:4" x14ac:dyDescent="0.2">
      <c r="A955" s="25"/>
      <c r="B955" s="25"/>
      <c r="C955" s="25"/>
      <c r="D955" s="25"/>
    </row>
    <row r="956" spans="1:4" x14ac:dyDescent="0.2">
      <c r="A956" s="25"/>
      <c r="B956" s="25"/>
      <c r="C956" s="25"/>
      <c r="D956" s="25"/>
    </row>
    <row r="957" spans="1:4" x14ac:dyDescent="0.2">
      <c r="A957" s="25"/>
      <c r="B957" s="25"/>
      <c r="C957" s="25"/>
      <c r="D957" s="25"/>
    </row>
    <row r="958" spans="1:4" x14ac:dyDescent="0.2">
      <c r="A958" s="25"/>
      <c r="B958" s="25"/>
      <c r="C958" s="25"/>
      <c r="D958" s="25"/>
    </row>
    <row r="959" spans="1:4" x14ac:dyDescent="0.2">
      <c r="A959" s="25"/>
      <c r="B959" s="25"/>
      <c r="C959" s="25"/>
      <c r="D959" s="25"/>
    </row>
    <row r="960" spans="1:4" x14ac:dyDescent="0.2">
      <c r="A960" s="25"/>
      <c r="B960" s="25"/>
      <c r="C960" s="25"/>
      <c r="D960" s="25"/>
    </row>
    <row r="961" spans="1:4" x14ac:dyDescent="0.2">
      <c r="A961" s="25"/>
      <c r="B961" s="25"/>
      <c r="C961" s="25"/>
      <c r="D961" s="25"/>
    </row>
    <row r="962" spans="1:4" x14ac:dyDescent="0.2">
      <c r="A962" s="25"/>
      <c r="B962" s="25"/>
      <c r="C962" s="25"/>
      <c r="D962" s="25"/>
    </row>
    <row r="963" spans="1:4" x14ac:dyDescent="0.2">
      <c r="A963" s="25"/>
      <c r="B963" s="25"/>
      <c r="C963" s="25"/>
      <c r="D963" s="25"/>
    </row>
    <row r="964" spans="1:4" x14ac:dyDescent="0.2">
      <c r="A964" s="25"/>
      <c r="B964" s="25"/>
      <c r="C964" s="25"/>
      <c r="D964" s="25"/>
    </row>
    <row r="965" spans="1:4" x14ac:dyDescent="0.2">
      <c r="A965" s="25"/>
      <c r="B965" s="25"/>
      <c r="C965" s="25"/>
      <c r="D965" s="25"/>
    </row>
    <row r="966" spans="1:4" x14ac:dyDescent="0.2">
      <c r="A966" s="25"/>
      <c r="B966" s="25"/>
      <c r="C966" s="25"/>
      <c r="D966" s="25"/>
    </row>
    <row r="967" spans="1:4" x14ac:dyDescent="0.2">
      <c r="A967" s="25"/>
      <c r="B967" s="25"/>
      <c r="C967" s="25"/>
      <c r="D967" s="25"/>
    </row>
    <row r="968" spans="1:4" x14ac:dyDescent="0.2">
      <c r="A968" s="25"/>
      <c r="B968" s="25"/>
      <c r="C968" s="25"/>
      <c r="D968" s="25"/>
    </row>
    <row r="969" spans="1:4" x14ac:dyDescent="0.2">
      <c r="A969" s="25"/>
      <c r="B969" s="25"/>
      <c r="C969" s="25"/>
      <c r="D969" s="25"/>
    </row>
    <row r="970" spans="1:4" x14ac:dyDescent="0.2">
      <c r="A970" s="25"/>
      <c r="B970" s="25"/>
      <c r="C970" s="25"/>
      <c r="D970" s="25"/>
    </row>
    <row r="971" spans="1:4" x14ac:dyDescent="0.2">
      <c r="A971" s="25"/>
      <c r="B971" s="25"/>
      <c r="C971" s="25"/>
      <c r="D971" s="25"/>
    </row>
    <row r="972" spans="1:4" x14ac:dyDescent="0.2">
      <c r="A972" s="25"/>
      <c r="B972" s="25"/>
      <c r="C972" s="25"/>
      <c r="D972" s="25"/>
    </row>
    <row r="973" spans="1:4" x14ac:dyDescent="0.2">
      <c r="A973" s="25"/>
      <c r="B973" s="25"/>
      <c r="C973" s="25"/>
      <c r="D973" s="25"/>
    </row>
    <row r="974" spans="1:4" x14ac:dyDescent="0.2">
      <c r="A974" s="25"/>
      <c r="B974" s="25"/>
      <c r="C974" s="25"/>
      <c r="D974" s="25"/>
    </row>
    <row r="975" spans="1:4" x14ac:dyDescent="0.2">
      <c r="A975" s="25"/>
      <c r="B975" s="25"/>
      <c r="C975" s="25"/>
      <c r="D975" s="25"/>
    </row>
    <row r="976" spans="1:4" x14ac:dyDescent="0.2">
      <c r="A976" s="25"/>
      <c r="B976" s="25"/>
      <c r="C976" s="25"/>
      <c r="D976" s="25"/>
    </row>
    <row r="977" spans="1:4" x14ac:dyDescent="0.2">
      <c r="A977" s="25"/>
      <c r="B977" s="25"/>
      <c r="C977" s="25"/>
      <c r="D977" s="25"/>
    </row>
    <row r="978" spans="1:4" x14ac:dyDescent="0.2">
      <c r="A978" s="25"/>
      <c r="B978" s="25"/>
      <c r="C978" s="25"/>
      <c r="D978" s="25"/>
    </row>
    <row r="979" spans="1:4" x14ac:dyDescent="0.2">
      <c r="A979" s="25"/>
      <c r="B979" s="25"/>
      <c r="C979" s="25"/>
      <c r="D979" s="25"/>
    </row>
    <row r="980" spans="1:4" x14ac:dyDescent="0.2">
      <c r="A980" s="25"/>
      <c r="B980" s="25"/>
      <c r="C980" s="25"/>
      <c r="D980" s="25"/>
    </row>
    <row r="981" spans="1:4" x14ac:dyDescent="0.2">
      <c r="A981" s="25"/>
      <c r="B981" s="25"/>
      <c r="C981" s="25"/>
      <c r="D981" s="25"/>
    </row>
    <row r="982" spans="1:4" x14ac:dyDescent="0.2">
      <c r="A982" s="25"/>
      <c r="B982" s="25"/>
      <c r="C982" s="25"/>
      <c r="D982" s="25"/>
    </row>
    <row r="983" spans="1:4" x14ac:dyDescent="0.2">
      <c r="A983" s="25"/>
      <c r="B983" s="25"/>
      <c r="C983" s="25"/>
      <c r="D983" s="25"/>
    </row>
    <row r="984" spans="1:4" x14ac:dyDescent="0.2">
      <c r="A984" s="25"/>
      <c r="B984" s="25"/>
      <c r="C984" s="25"/>
      <c r="D984" s="25"/>
    </row>
    <row r="985" spans="1:4" x14ac:dyDescent="0.2">
      <c r="A985" s="25"/>
      <c r="B985" s="25"/>
      <c r="C985" s="25"/>
      <c r="D985" s="25"/>
    </row>
    <row r="986" spans="1:4" x14ac:dyDescent="0.2">
      <c r="A986" s="25"/>
      <c r="B986" s="25"/>
      <c r="C986" s="25"/>
      <c r="D986" s="25"/>
    </row>
    <row r="987" spans="1:4" x14ac:dyDescent="0.2">
      <c r="A987" s="25"/>
      <c r="B987" s="25"/>
      <c r="C987" s="25"/>
      <c r="D987" s="25"/>
    </row>
    <row r="988" spans="1:4" x14ac:dyDescent="0.2">
      <c r="A988" s="25"/>
      <c r="B988" s="25"/>
      <c r="C988" s="25"/>
      <c r="D988" s="25"/>
    </row>
    <row r="989" spans="1:4" x14ac:dyDescent="0.2">
      <c r="A989" s="25"/>
      <c r="B989" s="25"/>
      <c r="C989" s="25"/>
      <c r="D989" s="25"/>
    </row>
    <row r="990" spans="1:4" x14ac:dyDescent="0.2">
      <c r="A990" s="25"/>
      <c r="B990" s="25"/>
      <c r="C990" s="25"/>
      <c r="D990" s="25"/>
    </row>
    <row r="991" spans="1:4" x14ac:dyDescent="0.2">
      <c r="A991" s="25"/>
      <c r="B991" s="25"/>
      <c r="C991" s="25"/>
      <c r="D991" s="25"/>
    </row>
    <row r="992" spans="1:4" x14ac:dyDescent="0.2">
      <c r="A992" s="25"/>
      <c r="B992" s="25"/>
      <c r="C992" s="25"/>
      <c r="D992" s="25"/>
    </row>
    <row r="993" spans="1:4" x14ac:dyDescent="0.2">
      <c r="A993" s="25"/>
      <c r="B993" s="25"/>
      <c r="C993" s="25"/>
      <c r="D993" s="25"/>
    </row>
    <row r="994" spans="1:4" x14ac:dyDescent="0.2">
      <c r="A994" s="25"/>
      <c r="B994" s="25"/>
      <c r="C994" s="25"/>
      <c r="D994" s="25"/>
    </row>
    <row r="995" spans="1:4" x14ac:dyDescent="0.2">
      <c r="A995" s="25"/>
      <c r="B995" s="25"/>
      <c r="C995" s="25"/>
      <c r="D995" s="25"/>
    </row>
    <row r="996" spans="1:4" x14ac:dyDescent="0.2">
      <c r="A996" s="25"/>
      <c r="B996" s="25"/>
      <c r="C996" s="25"/>
      <c r="D996" s="25"/>
    </row>
    <row r="997" spans="1:4" x14ac:dyDescent="0.2">
      <c r="A997" s="25"/>
      <c r="B997" s="25"/>
      <c r="C997" s="25"/>
      <c r="D997" s="25"/>
    </row>
    <row r="998" spans="1:4" x14ac:dyDescent="0.2">
      <c r="A998" s="25"/>
      <c r="B998" s="25"/>
      <c r="C998" s="25"/>
      <c r="D998" s="25"/>
    </row>
    <row r="999" spans="1:4" x14ac:dyDescent="0.2">
      <c r="A999" s="25"/>
      <c r="B999" s="25"/>
      <c r="C999" s="25"/>
      <c r="D999" s="25"/>
    </row>
    <row r="1000" spans="1:4" x14ac:dyDescent="0.2">
      <c r="A1000" s="25"/>
      <c r="B1000" s="25"/>
      <c r="C1000" s="25"/>
      <c r="D1000" s="25"/>
    </row>
    <row r="1001" spans="1:4" x14ac:dyDescent="0.2">
      <c r="A1001" s="25"/>
      <c r="B1001" s="25"/>
      <c r="C1001" s="25"/>
      <c r="D1001" s="25"/>
    </row>
    <row r="1002" spans="1:4" x14ac:dyDescent="0.2">
      <c r="A1002" s="25"/>
      <c r="B1002" s="25"/>
      <c r="C1002" s="25"/>
      <c r="D1002" s="25"/>
    </row>
    <row r="1003" spans="1:4" x14ac:dyDescent="0.2">
      <c r="A1003" s="25"/>
      <c r="B1003" s="25"/>
      <c r="C1003" s="25"/>
      <c r="D1003" s="25"/>
    </row>
    <row r="1004" spans="1:4" x14ac:dyDescent="0.2">
      <c r="A1004" s="25"/>
      <c r="B1004" s="25"/>
      <c r="C1004" s="25"/>
      <c r="D1004" s="25"/>
    </row>
    <row r="1005" spans="1:4" x14ac:dyDescent="0.2">
      <c r="A1005" s="25"/>
      <c r="B1005" s="25"/>
      <c r="C1005" s="25"/>
      <c r="D1005" s="25"/>
    </row>
    <row r="1006" spans="1:4" x14ac:dyDescent="0.2">
      <c r="A1006" s="25"/>
      <c r="B1006" s="25"/>
      <c r="C1006" s="25"/>
      <c r="D1006" s="25"/>
    </row>
    <row r="1007" spans="1:4" x14ac:dyDescent="0.2">
      <c r="A1007" s="25"/>
      <c r="B1007" s="25"/>
      <c r="C1007" s="25"/>
      <c r="D1007" s="25"/>
    </row>
    <row r="1008" spans="1:4" x14ac:dyDescent="0.2">
      <c r="A1008" s="25"/>
      <c r="B1008" s="25"/>
      <c r="C1008" s="25"/>
      <c r="D1008" s="25"/>
    </row>
    <row r="1009" spans="1:4" x14ac:dyDescent="0.2">
      <c r="A1009" s="25"/>
      <c r="B1009" s="25"/>
      <c r="C1009" s="25"/>
      <c r="D1009" s="25"/>
    </row>
    <row r="1010" spans="1:4" x14ac:dyDescent="0.2">
      <c r="A1010" s="25"/>
      <c r="B1010" s="25"/>
      <c r="C1010" s="25"/>
      <c r="D1010" s="25"/>
    </row>
    <row r="1011" spans="1:4" x14ac:dyDescent="0.2">
      <c r="A1011" s="25"/>
      <c r="B1011" s="25"/>
      <c r="C1011" s="25"/>
      <c r="D1011" s="25"/>
    </row>
    <row r="1012" spans="1:4" x14ac:dyDescent="0.2">
      <c r="A1012" s="25"/>
      <c r="B1012" s="25"/>
      <c r="C1012" s="25"/>
      <c r="D1012" s="25"/>
    </row>
    <row r="1013" spans="1:4" x14ac:dyDescent="0.2">
      <c r="A1013" s="25"/>
      <c r="B1013" s="25"/>
      <c r="C1013" s="25"/>
      <c r="D1013" s="25"/>
    </row>
    <row r="1014" spans="1:4" x14ac:dyDescent="0.2">
      <c r="A1014" s="25"/>
      <c r="B1014" s="25"/>
      <c r="C1014" s="25"/>
      <c r="D1014" s="25"/>
    </row>
    <row r="1015" spans="1:4" x14ac:dyDescent="0.2">
      <c r="A1015" s="25"/>
      <c r="B1015" s="25"/>
      <c r="C1015" s="25"/>
      <c r="D1015" s="25"/>
    </row>
    <row r="1016" spans="1:4" x14ac:dyDescent="0.2">
      <c r="A1016" s="25"/>
      <c r="B1016" s="25"/>
      <c r="C1016" s="25"/>
      <c r="D1016" s="25"/>
    </row>
    <row r="1017" spans="1:4" x14ac:dyDescent="0.2">
      <c r="A1017" s="25"/>
      <c r="B1017" s="25"/>
      <c r="C1017" s="25"/>
      <c r="D1017" s="25"/>
    </row>
    <row r="1018" spans="1:4" x14ac:dyDescent="0.2">
      <c r="A1018" s="25"/>
      <c r="B1018" s="25"/>
      <c r="C1018" s="25"/>
      <c r="D1018" s="25"/>
    </row>
    <row r="1019" spans="1:4" x14ac:dyDescent="0.2">
      <c r="A1019" s="25"/>
      <c r="B1019" s="25"/>
      <c r="C1019" s="25"/>
      <c r="D1019" s="25"/>
    </row>
    <row r="1020" spans="1:4" x14ac:dyDescent="0.2">
      <c r="A1020" s="25"/>
      <c r="B1020" s="25"/>
      <c r="C1020" s="25"/>
      <c r="D1020" s="25"/>
    </row>
    <row r="1021" spans="1:4" x14ac:dyDescent="0.2">
      <c r="A1021" s="25"/>
      <c r="B1021" s="25"/>
      <c r="C1021" s="25"/>
      <c r="D1021" s="25"/>
    </row>
    <row r="1022" spans="1:4" x14ac:dyDescent="0.2">
      <c r="A1022" s="25"/>
      <c r="B1022" s="25"/>
      <c r="C1022" s="25"/>
      <c r="D1022" s="25"/>
    </row>
    <row r="1023" spans="1:4" x14ac:dyDescent="0.2">
      <c r="A1023" s="25"/>
      <c r="B1023" s="25"/>
      <c r="C1023" s="25"/>
      <c r="D1023" s="25"/>
    </row>
    <row r="1024" spans="1:4" x14ac:dyDescent="0.2">
      <c r="A1024" s="25"/>
      <c r="B1024" s="25"/>
      <c r="C1024" s="25"/>
      <c r="D1024" s="25"/>
    </row>
    <row r="1025" spans="1:4" x14ac:dyDescent="0.2">
      <c r="A1025" s="25"/>
      <c r="B1025" s="25"/>
      <c r="C1025" s="25"/>
      <c r="D1025" s="25"/>
    </row>
    <row r="1026" spans="1:4" x14ac:dyDescent="0.2">
      <c r="A1026" s="25"/>
      <c r="B1026" s="25"/>
      <c r="C1026" s="25"/>
      <c r="D1026" s="25"/>
    </row>
    <row r="1027" spans="1:4" x14ac:dyDescent="0.2">
      <c r="A1027" s="25"/>
      <c r="B1027" s="25"/>
      <c r="C1027" s="25"/>
      <c r="D1027" s="25"/>
    </row>
    <row r="1028" spans="1:4" x14ac:dyDescent="0.2">
      <c r="A1028" s="25"/>
      <c r="B1028" s="25"/>
      <c r="C1028" s="25"/>
      <c r="D1028" s="25"/>
    </row>
    <row r="1029" spans="1:4" x14ac:dyDescent="0.2">
      <c r="A1029" s="25"/>
      <c r="B1029" s="25"/>
      <c r="C1029" s="25"/>
      <c r="D1029" s="25"/>
    </row>
    <row r="1030" spans="1:4" x14ac:dyDescent="0.2">
      <c r="A1030" s="25"/>
      <c r="B1030" s="25"/>
      <c r="C1030" s="25"/>
      <c r="D1030" s="25"/>
    </row>
    <row r="1031" spans="1:4" x14ac:dyDescent="0.2">
      <c r="A1031" s="25"/>
      <c r="B1031" s="25"/>
      <c r="C1031" s="25"/>
      <c r="D1031" s="25"/>
    </row>
    <row r="1032" spans="1:4" x14ac:dyDescent="0.2">
      <c r="A1032" s="25"/>
      <c r="B1032" s="25"/>
      <c r="C1032" s="25"/>
      <c r="D1032" s="25"/>
    </row>
    <row r="1033" spans="1:4" x14ac:dyDescent="0.2">
      <c r="A1033" s="25"/>
      <c r="B1033" s="25"/>
      <c r="C1033" s="25"/>
      <c r="D1033" s="25"/>
    </row>
    <row r="1034" spans="1:4" x14ac:dyDescent="0.2">
      <c r="A1034" s="25"/>
      <c r="B1034" s="25"/>
      <c r="C1034" s="25"/>
      <c r="D1034" s="25"/>
    </row>
    <row r="1035" spans="1:4" x14ac:dyDescent="0.2">
      <c r="A1035" s="25"/>
      <c r="B1035" s="25"/>
      <c r="C1035" s="25"/>
      <c r="D1035" s="25"/>
    </row>
    <row r="1036" spans="1:4" x14ac:dyDescent="0.2">
      <c r="A1036" s="25"/>
      <c r="B1036" s="25"/>
      <c r="C1036" s="25"/>
      <c r="D1036" s="25"/>
    </row>
    <row r="1037" spans="1:4" x14ac:dyDescent="0.2">
      <c r="A1037" s="25"/>
      <c r="B1037" s="25"/>
      <c r="C1037" s="25"/>
      <c r="D1037" s="25"/>
    </row>
    <row r="1038" spans="1:4" x14ac:dyDescent="0.2">
      <c r="A1038" s="25"/>
      <c r="B1038" s="25"/>
      <c r="C1038" s="25"/>
      <c r="D1038" s="25"/>
    </row>
    <row r="1039" spans="1:4" x14ac:dyDescent="0.2">
      <c r="A1039" s="25"/>
      <c r="B1039" s="25"/>
      <c r="C1039" s="25"/>
      <c r="D1039" s="25"/>
    </row>
    <row r="1040" spans="1:4" x14ac:dyDescent="0.2">
      <c r="A1040" s="25"/>
      <c r="B1040" s="25"/>
      <c r="C1040" s="25"/>
      <c r="D1040" s="25"/>
    </row>
    <row r="1041" spans="1:4" x14ac:dyDescent="0.2">
      <c r="A1041" s="25"/>
      <c r="B1041" s="25"/>
      <c r="C1041" s="25"/>
      <c r="D1041" s="25"/>
    </row>
    <row r="1042" spans="1:4" x14ac:dyDescent="0.2">
      <c r="A1042" s="25"/>
      <c r="B1042" s="25"/>
      <c r="C1042" s="25"/>
      <c r="D1042" s="25"/>
    </row>
    <row r="1043" spans="1:4" x14ac:dyDescent="0.2">
      <c r="A1043" s="25"/>
      <c r="B1043" s="25"/>
      <c r="C1043" s="25"/>
      <c r="D1043" s="25"/>
    </row>
    <row r="1044" spans="1:4" x14ac:dyDescent="0.2">
      <c r="A1044" s="25"/>
      <c r="B1044" s="25"/>
      <c r="C1044" s="25"/>
      <c r="D1044" s="25"/>
    </row>
    <row r="1045" spans="1:4" x14ac:dyDescent="0.2">
      <c r="A1045" s="25"/>
      <c r="B1045" s="25"/>
      <c r="C1045" s="25"/>
      <c r="D1045" s="25"/>
    </row>
    <row r="1046" spans="1:4" x14ac:dyDescent="0.2">
      <c r="A1046" s="25"/>
      <c r="B1046" s="25"/>
      <c r="C1046" s="25"/>
      <c r="D1046" s="25"/>
    </row>
    <row r="1047" spans="1:4" x14ac:dyDescent="0.2">
      <c r="A1047" s="25"/>
      <c r="B1047" s="25"/>
      <c r="C1047" s="25"/>
      <c r="D1047" s="25"/>
    </row>
    <row r="1048" spans="1:4" x14ac:dyDescent="0.2">
      <c r="A1048" s="25"/>
      <c r="B1048" s="25"/>
      <c r="C1048" s="25"/>
      <c r="D1048" s="25"/>
    </row>
    <row r="1049" spans="1:4" x14ac:dyDescent="0.2">
      <c r="A1049" s="25"/>
      <c r="B1049" s="25"/>
      <c r="C1049" s="25"/>
      <c r="D1049" s="25"/>
    </row>
    <row r="1050" spans="1:4" x14ac:dyDescent="0.2">
      <c r="A1050" s="25"/>
      <c r="B1050" s="25"/>
      <c r="C1050" s="25"/>
      <c r="D1050" s="25"/>
    </row>
    <row r="1051" spans="1:4" x14ac:dyDescent="0.2">
      <c r="A1051" s="25"/>
      <c r="B1051" s="25"/>
      <c r="C1051" s="25"/>
      <c r="D1051" s="25"/>
    </row>
    <row r="1052" spans="1:4" x14ac:dyDescent="0.2">
      <c r="A1052" s="25"/>
      <c r="B1052" s="25"/>
      <c r="C1052" s="25"/>
      <c r="D1052" s="25"/>
    </row>
    <row r="1053" spans="1:4" x14ac:dyDescent="0.2">
      <c r="A1053" s="25"/>
      <c r="B1053" s="25"/>
      <c r="C1053" s="25"/>
      <c r="D1053" s="25"/>
    </row>
    <row r="1054" spans="1:4" x14ac:dyDescent="0.2">
      <c r="A1054" s="25"/>
      <c r="B1054" s="25"/>
      <c r="C1054" s="25"/>
      <c r="D1054" s="25"/>
    </row>
    <row r="1055" spans="1:4" x14ac:dyDescent="0.2">
      <c r="A1055" s="25"/>
      <c r="B1055" s="25"/>
      <c r="C1055" s="25"/>
      <c r="D1055" s="25"/>
    </row>
    <row r="1056" spans="1:4" x14ac:dyDescent="0.2">
      <c r="A1056" s="25"/>
      <c r="B1056" s="25"/>
      <c r="C1056" s="25"/>
      <c r="D1056" s="25"/>
    </row>
    <row r="1057" spans="1:4" x14ac:dyDescent="0.2">
      <c r="A1057" s="25"/>
      <c r="B1057" s="25"/>
      <c r="C1057" s="25"/>
      <c r="D1057" s="25"/>
    </row>
    <row r="1058" spans="1:4" x14ac:dyDescent="0.2">
      <c r="A1058" s="25"/>
      <c r="B1058" s="25"/>
      <c r="C1058" s="25"/>
      <c r="D1058" s="25"/>
    </row>
    <row r="1059" spans="1:4" x14ac:dyDescent="0.2">
      <c r="A1059" s="25"/>
      <c r="B1059" s="25"/>
      <c r="C1059" s="25"/>
      <c r="D1059" s="25"/>
    </row>
    <row r="1060" spans="1:4" x14ac:dyDescent="0.2">
      <c r="A1060" s="25"/>
      <c r="B1060" s="25"/>
      <c r="C1060" s="25"/>
      <c r="D1060" s="25"/>
    </row>
    <row r="1061" spans="1:4" x14ac:dyDescent="0.2">
      <c r="A1061" s="25"/>
      <c r="B1061" s="25"/>
      <c r="C1061" s="25"/>
      <c r="D1061" s="25"/>
    </row>
    <row r="1062" spans="1:4" x14ac:dyDescent="0.2">
      <c r="A1062" s="25"/>
      <c r="B1062" s="25"/>
      <c r="C1062" s="25"/>
      <c r="D1062" s="25"/>
    </row>
    <row r="1063" spans="1:4" x14ac:dyDescent="0.2">
      <c r="A1063" s="25"/>
      <c r="B1063" s="25"/>
      <c r="C1063" s="25"/>
      <c r="D1063" s="25"/>
    </row>
    <row r="1064" spans="1:4" x14ac:dyDescent="0.2">
      <c r="A1064" s="25"/>
      <c r="B1064" s="25"/>
      <c r="C1064" s="25"/>
      <c r="D1064" s="25"/>
    </row>
    <row r="1065" spans="1:4" x14ac:dyDescent="0.2">
      <c r="A1065" s="25"/>
      <c r="B1065" s="25"/>
      <c r="C1065" s="25"/>
      <c r="D1065" s="25"/>
    </row>
    <row r="1066" spans="1:4" x14ac:dyDescent="0.2">
      <c r="A1066" s="25"/>
      <c r="B1066" s="25"/>
      <c r="C1066" s="25"/>
      <c r="D1066" s="25"/>
    </row>
    <row r="1067" spans="1:4" x14ac:dyDescent="0.2">
      <c r="A1067" s="25"/>
      <c r="B1067" s="25"/>
      <c r="C1067" s="25"/>
      <c r="D1067" s="25"/>
    </row>
    <row r="1068" spans="1:4" x14ac:dyDescent="0.2">
      <c r="A1068" s="25"/>
      <c r="B1068" s="25"/>
      <c r="C1068" s="25"/>
      <c r="D1068" s="25"/>
    </row>
    <row r="1069" spans="1:4" x14ac:dyDescent="0.2">
      <c r="A1069" s="25"/>
      <c r="B1069" s="25"/>
      <c r="C1069" s="25"/>
      <c r="D1069" s="25"/>
    </row>
    <row r="1070" spans="1:4" x14ac:dyDescent="0.2">
      <c r="A1070" s="25"/>
      <c r="B1070" s="25"/>
      <c r="C1070" s="25"/>
      <c r="D1070" s="25"/>
    </row>
    <row r="1071" spans="1:4" x14ac:dyDescent="0.2">
      <c r="A1071" s="25"/>
      <c r="B1071" s="25"/>
      <c r="C1071" s="25"/>
      <c r="D1071" s="25"/>
    </row>
    <row r="1072" spans="1:4" x14ac:dyDescent="0.2">
      <c r="A1072" s="25"/>
      <c r="B1072" s="25"/>
      <c r="C1072" s="25"/>
      <c r="D1072" s="25"/>
    </row>
    <row r="1073" spans="1:4" x14ac:dyDescent="0.2">
      <c r="A1073" s="25"/>
      <c r="B1073" s="25"/>
      <c r="C1073" s="25"/>
      <c r="D1073" s="25"/>
    </row>
    <row r="1074" spans="1:4" x14ac:dyDescent="0.2">
      <c r="A1074" s="25"/>
      <c r="B1074" s="25"/>
      <c r="C1074" s="25"/>
      <c r="D1074" s="25"/>
    </row>
    <row r="1075" spans="1:4" x14ac:dyDescent="0.2">
      <c r="A1075" s="25"/>
      <c r="B1075" s="25"/>
      <c r="C1075" s="25"/>
      <c r="D1075" s="25"/>
    </row>
    <row r="1076" spans="1:4" x14ac:dyDescent="0.2">
      <c r="A1076" s="25"/>
      <c r="B1076" s="25"/>
      <c r="C1076" s="25"/>
      <c r="D1076" s="25"/>
    </row>
    <row r="1077" spans="1:4" x14ac:dyDescent="0.2">
      <c r="A1077" s="25"/>
      <c r="B1077" s="25"/>
      <c r="C1077" s="25"/>
      <c r="D1077" s="25"/>
    </row>
    <row r="1078" spans="1:4" x14ac:dyDescent="0.2">
      <c r="A1078" s="25"/>
      <c r="B1078" s="25"/>
      <c r="C1078" s="25"/>
      <c r="D1078" s="25"/>
    </row>
    <row r="1079" spans="1:4" x14ac:dyDescent="0.2">
      <c r="A1079" s="25"/>
      <c r="B1079" s="25"/>
      <c r="C1079" s="25"/>
      <c r="D1079" s="25"/>
    </row>
    <row r="1080" spans="1:4" x14ac:dyDescent="0.2">
      <c r="A1080" s="25"/>
      <c r="B1080" s="25"/>
      <c r="C1080" s="25"/>
      <c r="D1080" s="25"/>
    </row>
    <row r="1081" spans="1:4" x14ac:dyDescent="0.2">
      <c r="A1081" s="25"/>
      <c r="B1081" s="25"/>
      <c r="C1081" s="25"/>
      <c r="D1081" s="25"/>
    </row>
    <row r="1082" spans="1:4" x14ac:dyDescent="0.2">
      <c r="A1082" s="25"/>
      <c r="B1082" s="25"/>
      <c r="C1082" s="25"/>
      <c r="D1082" s="25"/>
    </row>
    <row r="1083" spans="1:4" x14ac:dyDescent="0.2">
      <c r="A1083" s="25"/>
      <c r="B1083" s="25"/>
      <c r="C1083" s="25"/>
      <c r="D1083" s="25"/>
    </row>
    <row r="1084" spans="1:4" x14ac:dyDescent="0.2">
      <c r="A1084" s="25"/>
      <c r="B1084" s="25"/>
      <c r="C1084" s="25"/>
      <c r="D1084" s="25"/>
    </row>
    <row r="1085" spans="1:4" x14ac:dyDescent="0.2">
      <c r="A1085" s="25"/>
      <c r="B1085" s="25"/>
      <c r="C1085" s="25"/>
      <c r="D1085" s="25"/>
    </row>
    <row r="1086" spans="1:4" x14ac:dyDescent="0.2">
      <c r="A1086" s="25"/>
      <c r="B1086" s="25"/>
      <c r="C1086" s="25"/>
      <c r="D1086" s="25"/>
    </row>
    <row r="1087" spans="1:4" x14ac:dyDescent="0.2">
      <c r="A1087" s="25"/>
      <c r="B1087" s="25"/>
      <c r="C1087" s="25"/>
      <c r="D1087" s="25"/>
    </row>
    <row r="1088" spans="1:4" x14ac:dyDescent="0.2">
      <c r="A1088" s="25"/>
      <c r="B1088" s="25"/>
      <c r="C1088" s="25"/>
      <c r="D1088" s="25"/>
    </row>
    <row r="1089" spans="1:4" x14ac:dyDescent="0.2">
      <c r="A1089" s="25"/>
      <c r="B1089" s="25"/>
      <c r="C1089" s="25"/>
      <c r="D1089" s="25"/>
    </row>
    <row r="1090" spans="1:4" x14ac:dyDescent="0.2">
      <c r="A1090" s="25"/>
      <c r="B1090" s="25"/>
      <c r="C1090" s="25"/>
      <c r="D1090" s="25"/>
    </row>
    <row r="1091" spans="1:4" x14ac:dyDescent="0.2">
      <c r="A1091" s="25"/>
      <c r="B1091" s="25"/>
      <c r="C1091" s="25"/>
      <c r="D1091" s="25"/>
    </row>
    <row r="1092" spans="1:4" x14ac:dyDescent="0.2">
      <c r="A1092" s="25"/>
      <c r="B1092" s="25"/>
      <c r="C1092" s="25"/>
      <c r="D1092" s="25"/>
    </row>
    <row r="1093" spans="1:4" x14ac:dyDescent="0.2">
      <c r="A1093" s="25"/>
      <c r="B1093" s="25"/>
      <c r="C1093" s="25"/>
      <c r="D1093" s="25"/>
    </row>
    <row r="1094" spans="1:4" x14ac:dyDescent="0.2">
      <c r="A1094" s="25"/>
      <c r="B1094" s="25"/>
      <c r="C1094" s="25"/>
      <c r="D1094" s="25"/>
    </row>
    <row r="1095" spans="1:4" x14ac:dyDescent="0.2">
      <c r="A1095" s="25"/>
      <c r="B1095" s="25"/>
      <c r="C1095" s="25"/>
      <c r="D1095" s="25"/>
    </row>
    <row r="1096" spans="1:4" x14ac:dyDescent="0.2">
      <c r="A1096" s="25"/>
      <c r="B1096" s="25"/>
      <c r="C1096" s="25"/>
      <c r="D1096" s="25"/>
    </row>
    <row r="1097" spans="1:4" x14ac:dyDescent="0.2">
      <c r="A1097" s="25"/>
      <c r="B1097" s="25"/>
      <c r="C1097" s="25"/>
      <c r="D1097" s="25"/>
    </row>
    <row r="1098" spans="1:4" x14ac:dyDescent="0.2">
      <c r="A1098" s="25"/>
      <c r="B1098" s="25"/>
      <c r="C1098" s="25"/>
      <c r="D1098" s="25"/>
    </row>
    <row r="1099" spans="1:4" x14ac:dyDescent="0.2">
      <c r="A1099" s="25"/>
      <c r="B1099" s="25"/>
      <c r="C1099" s="25"/>
      <c r="D1099" s="25"/>
    </row>
    <row r="1100" spans="1:4" x14ac:dyDescent="0.2">
      <c r="A1100" s="25"/>
      <c r="B1100" s="25"/>
      <c r="C1100" s="25"/>
      <c r="D1100" s="25"/>
    </row>
    <row r="1101" spans="1:4" x14ac:dyDescent="0.2">
      <c r="A1101" s="25"/>
      <c r="B1101" s="25"/>
      <c r="C1101" s="25"/>
      <c r="D1101" s="25"/>
    </row>
    <row r="1102" spans="1:4" x14ac:dyDescent="0.2">
      <c r="A1102" s="25"/>
      <c r="B1102" s="25"/>
      <c r="C1102" s="25"/>
      <c r="D1102" s="25"/>
    </row>
    <row r="1103" spans="1:4" x14ac:dyDescent="0.2">
      <c r="A1103" s="25"/>
      <c r="B1103" s="25"/>
      <c r="C1103" s="25"/>
      <c r="D1103" s="25"/>
    </row>
    <row r="1104" spans="1:4" x14ac:dyDescent="0.2">
      <c r="A1104" s="25"/>
      <c r="B1104" s="25"/>
      <c r="C1104" s="25"/>
      <c r="D1104" s="25"/>
    </row>
    <row r="1105" spans="1:4" x14ac:dyDescent="0.2">
      <c r="A1105" s="25"/>
      <c r="B1105" s="25"/>
      <c r="C1105" s="25"/>
      <c r="D1105" s="25"/>
    </row>
    <row r="1106" spans="1:4" x14ac:dyDescent="0.2">
      <c r="A1106" s="25"/>
      <c r="B1106" s="25"/>
      <c r="C1106" s="25"/>
      <c r="D1106" s="25"/>
    </row>
    <row r="1107" spans="1:4" x14ac:dyDescent="0.2">
      <c r="A1107" s="25"/>
      <c r="B1107" s="25"/>
      <c r="C1107" s="25"/>
      <c r="D1107" s="25"/>
    </row>
    <row r="1108" spans="1:4" x14ac:dyDescent="0.2">
      <c r="A1108" s="25"/>
      <c r="B1108" s="25"/>
      <c r="C1108" s="25"/>
      <c r="D1108" s="25"/>
    </row>
    <row r="1109" spans="1:4" x14ac:dyDescent="0.2">
      <c r="A1109" s="25"/>
      <c r="B1109" s="25"/>
      <c r="C1109" s="25"/>
      <c r="D1109" s="25"/>
    </row>
    <row r="1110" spans="1:4" x14ac:dyDescent="0.2">
      <c r="A1110" s="25"/>
      <c r="B1110" s="25"/>
      <c r="C1110" s="25"/>
      <c r="D1110" s="25"/>
    </row>
    <row r="1111" spans="1:4" x14ac:dyDescent="0.2">
      <c r="A1111" s="25"/>
      <c r="B1111" s="25"/>
      <c r="C1111" s="25"/>
      <c r="D1111" s="25"/>
    </row>
    <row r="1112" spans="1:4" x14ac:dyDescent="0.2">
      <c r="A1112" s="25"/>
      <c r="B1112" s="25"/>
      <c r="C1112" s="25"/>
      <c r="D1112" s="25"/>
    </row>
    <row r="1113" spans="1:4" x14ac:dyDescent="0.2">
      <c r="A1113" s="25"/>
      <c r="B1113" s="25"/>
      <c r="C1113" s="25"/>
      <c r="D1113" s="25"/>
    </row>
    <row r="1114" spans="1:4" x14ac:dyDescent="0.2">
      <c r="A1114" s="25"/>
      <c r="B1114" s="25"/>
      <c r="C1114" s="25"/>
      <c r="D1114" s="25"/>
    </row>
    <row r="1115" spans="1:4" x14ac:dyDescent="0.2">
      <c r="A1115" s="25"/>
      <c r="B1115" s="25"/>
      <c r="C1115" s="25"/>
      <c r="D1115" s="25"/>
    </row>
    <row r="1116" spans="1:4" x14ac:dyDescent="0.2">
      <c r="A1116" s="25"/>
      <c r="B1116" s="25"/>
      <c r="C1116" s="25"/>
      <c r="D1116" s="25"/>
    </row>
    <row r="1117" spans="1:4" x14ac:dyDescent="0.2">
      <c r="A1117" s="25"/>
      <c r="B1117" s="25"/>
      <c r="C1117" s="25"/>
      <c r="D1117" s="25"/>
    </row>
    <row r="1118" spans="1:4" x14ac:dyDescent="0.2">
      <c r="A1118" s="25"/>
      <c r="B1118" s="25"/>
      <c r="C1118" s="25"/>
      <c r="D1118" s="25"/>
    </row>
    <row r="1119" spans="1:4" x14ac:dyDescent="0.2">
      <c r="A1119" s="25"/>
      <c r="B1119" s="25"/>
      <c r="C1119" s="25"/>
      <c r="D1119" s="25"/>
    </row>
    <row r="1120" spans="1:4" x14ac:dyDescent="0.2">
      <c r="A1120" s="25"/>
      <c r="B1120" s="25"/>
      <c r="C1120" s="25"/>
      <c r="D1120" s="25"/>
    </row>
    <row r="1121" spans="1:4" x14ac:dyDescent="0.2">
      <c r="A1121" s="25"/>
      <c r="B1121" s="25"/>
      <c r="C1121" s="25"/>
      <c r="D1121" s="25"/>
    </row>
    <row r="1122" spans="1:4" x14ac:dyDescent="0.2">
      <c r="A1122" s="25"/>
      <c r="B1122" s="25"/>
      <c r="C1122" s="25"/>
      <c r="D1122" s="25"/>
    </row>
    <row r="1123" spans="1:4" x14ac:dyDescent="0.2">
      <c r="A1123" s="25"/>
      <c r="B1123" s="25"/>
      <c r="C1123" s="25"/>
      <c r="D1123" s="25"/>
    </row>
    <row r="1124" spans="1:4" x14ac:dyDescent="0.2">
      <c r="A1124" s="25"/>
      <c r="B1124" s="25"/>
      <c r="C1124" s="25"/>
      <c r="D1124" s="25"/>
    </row>
    <row r="1125" spans="1:4" x14ac:dyDescent="0.2">
      <c r="A1125" s="25"/>
      <c r="B1125" s="25"/>
      <c r="C1125" s="25"/>
      <c r="D1125" s="25"/>
    </row>
    <row r="1126" spans="1:4" x14ac:dyDescent="0.2">
      <c r="A1126" s="25"/>
      <c r="B1126" s="25"/>
      <c r="C1126" s="25"/>
      <c r="D1126" s="25"/>
    </row>
    <row r="1127" spans="1:4" x14ac:dyDescent="0.2">
      <c r="A1127" s="25"/>
      <c r="B1127" s="25"/>
      <c r="C1127" s="25"/>
      <c r="D1127" s="25"/>
    </row>
    <row r="1128" spans="1:4" x14ac:dyDescent="0.2">
      <c r="A1128" s="25"/>
      <c r="B1128" s="25"/>
      <c r="C1128" s="25"/>
      <c r="D1128" s="25"/>
    </row>
    <row r="1129" spans="1:4" x14ac:dyDescent="0.2">
      <c r="A1129" s="25"/>
      <c r="B1129" s="25"/>
      <c r="C1129" s="25"/>
      <c r="D1129" s="25"/>
    </row>
    <row r="1130" spans="1:4" x14ac:dyDescent="0.2">
      <c r="A1130" s="25"/>
      <c r="B1130" s="25"/>
      <c r="C1130" s="25"/>
      <c r="D1130" s="25"/>
    </row>
    <row r="1131" spans="1:4" x14ac:dyDescent="0.2">
      <c r="A1131" s="25"/>
      <c r="B1131" s="25"/>
      <c r="C1131" s="25"/>
      <c r="D1131" s="25"/>
    </row>
    <row r="1132" spans="1:4" x14ac:dyDescent="0.2">
      <c r="A1132" s="25"/>
      <c r="B1132" s="25"/>
      <c r="C1132" s="25"/>
      <c r="D1132" s="25"/>
    </row>
    <row r="1133" spans="1:4" x14ac:dyDescent="0.2">
      <c r="A1133" s="25"/>
      <c r="B1133" s="25"/>
      <c r="C1133" s="25"/>
      <c r="D1133" s="25"/>
    </row>
    <row r="1134" spans="1:4" x14ac:dyDescent="0.2">
      <c r="A1134" s="25"/>
      <c r="B1134" s="25"/>
      <c r="C1134" s="25"/>
      <c r="D1134" s="25"/>
    </row>
    <row r="1135" spans="1:4" x14ac:dyDescent="0.2">
      <c r="A1135" s="25"/>
      <c r="B1135" s="25"/>
      <c r="C1135" s="25"/>
      <c r="D1135" s="25"/>
    </row>
    <row r="1136" spans="1:4" x14ac:dyDescent="0.2">
      <c r="A1136" s="25"/>
      <c r="B1136" s="25"/>
      <c r="C1136" s="25"/>
      <c r="D1136" s="25"/>
    </row>
    <row r="1137" spans="1:4" x14ac:dyDescent="0.2">
      <c r="A1137" s="25"/>
      <c r="B1137" s="25"/>
      <c r="C1137" s="25"/>
      <c r="D1137" s="25"/>
    </row>
    <row r="1138" spans="1:4" x14ac:dyDescent="0.2">
      <c r="A1138" s="25"/>
      <c r="B1138" s="25"/>
      <c r="C1138" s="25"/>
      <c r="D1138" s="25"/>
    </row>
    <row r="1139" spans="1:4" x14ac:dyDescent="0.2">
      <c r="A1139" s="25"/>
      <c r="B1139" s="25"/>
      <c r="C1139" s="25"/>
      <c r="D1139" s="25"/>
    </row>
    <row r="1140" spans="1:4" x14ac:dyDescent="0.2">
      <c r="A1140" s="25"/>
      <c r="B1140" s="25"/>
      <c r="C1140" s="25"/>
      <c r="D1140" s="25"/>
    </row>
    <row r="1141" spans="1:4" x14ac:dyDescent="0.2">
      <c r="A1141" s="25"/>
      <c r="B1141" s="25"/>
      <c r="C1141" s="25"/>
      <c r="D1141" s="25"/>
    </row>
    <row r="1142" spans="1:4" x14ac:dyDescent="0.2">
      <c r="A1142" s="25"/>
      <c r="B1142" s="25"/>
      <c r="C1142" s="25"/>
      <c r="D1142" s="25"/>
    </row>
    <row r="1143" spans="1:4" x14ac:dyDescent="0.2">
      <c r="A1143" s="25"/>
      <c r="B1143" s="25"/>
      <c r="C1143" s="25"/>
      <c r="D1143" s="25"/>
    </row>
    <row r="1144" spans="1:4" x14ac:dyDescent="0.2">
      <c r="A1144" s="25"/>
      <c r="B1144" s="25"/>
      <c r="C1144" s="25"/>
      <c r="D1144" s="25"/>
    </row>
    <row r="1145" spans="1:4" x14ac:dyDescent="0.2">
      <c r="A1145" s="25"/>
      <c r="B1145" s="25"/>
      <c r="C1145" s="25"/>
      <c r="D1145" s="25"/>
    </row>
    <row r="1146" spans="1:4" x14ac:dyDescent="0.2">
      <c r="A1146" s="25"/>
      <c r="B1146" s="25"/>
      <c r="C1146" s="25"/>
      <c r="D1146" s="25"/>
    </row>
    <row r="1147" spans="1:4" x14ac:dyDescent="0.2">
      <c r="A1147" s="25"/>
      <c r="B1147" s="25"/>
      <c r="C1147" s="25"/>
      <c r="D1147" s="25"/>
    </row>
    <row r="1148" spans="1:4" x14ac:dyDescent="0.2">
      <c r="A1148" s="25"/>
      <c r="B1148" s="25"/>
      <c r="C1148" s="25"/>
      <c r="D1148" s="25"/>
    </row>
    <row r="1149" spans="1:4" x14ac:dyDescent="0.2">
      <c r="A1149" s="25"/>
      <c r="B1149" s="25"/>
      <c r="C1149" s="25"/>
      <c r="D1149" s="25"/>
    </row>
    <row r="1150" spans="1:4" x14ac:dyDescent="0.2">
      <c r="A1150" s="25"/>
      <c r="B1150" s="25"/>
      <c r="C1150" s="25"/>
      <c r="D1150" s="25"/>
    </row>
    <row r="1151" spans="1:4" x14ac:dyDescent="0.2">
      <c r="A1151" s="25"/>
      <c r="B1151" s="25"/>
      <c r="C1151" s="25"/>
      <c r="D1151" s="25"/>
    </row>
    <row r="1152" spans="1:4" x14ac:dyDescent="0.2">
      <c r="A1152" s="25"/>
      <c r="B1152" s="25"/>
      <c r="C1152" s="25"/>
      <c r="D1152" s="25"/>
    </row>
    <row r="1153" spans="1:4" x14ac:dyDescent="0.2">
      <c r="A1153" s="25"/>
      <c r="B1153" s="25"/>
      <c r="C1153" s="25"/>
      <c r="D1153" s="25"/>
    </row>
    <row r="1154" spans="1:4" x14ac:dyDescent="0.2">
      <c r="A1154" s="25"/>
      <c r="B1154" s="25"/>
      <c r="C1154" s="25"/>
      <c r="D1154" s="25"/>
    </row>
    <row r="1155" spans="1:4" x14ac:dyDescent="0.2">
      <c r="A1155" s="25"/>
      <c r="B1155" s="25"/>
      <c r="C1155" s="25"/>
      <c r="D1155" s="25"/>
    </row>
    <row r="1156" spans="1:4" x14ac:dyDescent="0.2">
      <c r="A1156" s="25"/>
      <c r="B1156" s="25"/>
      <c r="C1156" s="25"/>
      <c r="D1156" s="25"/>
    </row>
    <row r="1157" spans="1:4" x14ac:dyDescent="0.2">
      <c r="A1157" s="25"/>
      <c r="B1157" s="25"/>
      <c r="C1157" s="25"/>
      <c r="D1157" s="25"/>
    </row>
    <row r="1158" spans="1:4" x14ac:dyDescent="0.2">
      <c r="A1158" s="25"/>
      <c r="B1158" s="25"/>
      <c r="C1158" s="25"/>
      <c r="D1158" s="25"/>
    </row>
    <row r="1159" spans="1:4" x14ac:dyDescent="0.2">
      <c r="A1159" s="25"/>
      <c r="B1159" s="25"/>
      <c r="C1159" s="25"/>
      <c r="D1159" s="25"/>
    </row>
    <row r="1160" spans="1:4" x14ac:dyDescent="0.2">
      <c r="A1160" s="25"/>
      <c r="B1160" s="25"/>
      <c r="C1160" s="25"/>
      <c r="D1160" s="25"/>
    </row>
    <row r="1161" spans="1:4" x14ac:dyDescent="0.2">
      <c r="A1161" s="25"/>
      <c r="B1161" s="25"/>
      <c r="C1161" s="25"/>
      <c r="D1161" s="25"/>
    </row>
    <row r="1162" spans="1:4" x14ac:dyDescent="0.2">
      <c r="A1162" s="25"/>
      <c r="B1162" s="25"/>
      <c r="C1162" s="25"/>
      <c r="D1162" s="25"/>
    </row>
    <row r="1163" spans="1:4" x14ac:dyDescent="0.2">
      <c r="A1163" s="25"/>
      <c r="B1163" s="25"/>
      <c r="C1163" s="25"/>
      <c r="D1163" s="25"/>
    </row>
    <row r="1164" spans="1:4" x14ac:dyDescent="0.2">
      <c r="A1164" s="25"/>
      <c r="B1164" s="25"/>
      <c r="C1164" s="25"/>
      <c r="D1164" s="25"/>
    </row>
    <row r="1165" spans="1:4" x14ac:dyDescent="0.2">
      <c r="A1165" s="25"/>
      <c r="B1165" s="25"/>
      <c r="C1165" s="25"/>
      <c r="D1165" s="25"/>
    </row>
    <row r="1166" spans="1:4" x14ac:dyDescent="0.2">
      <c r="A1166" s="25"/>
      <c r="B1166" s="25"/>
      <c r="C1166" s="25"/>
      <c r="D1166" s="25"/>
    </row>
    <row r="1167" spans="1:4" x14ac:dyDescent="0.2">
      <c r="A1167" s="25"/>
      <c r="B1167" s="25"/>
      <c r="C1167" s="25"/>
      <c r="D1167" s="25"/>
    </row>
    <row r="1168" spans="1:4" x14ac:dyDescent="0.2">
      <c r="A1168" s="25"/>
      <c r="B1168" s="25"/>
      <c r="C1168" s="25"/>
      <c r="D1168" s="25"/>
    </row>
    <row r="1169" spans="1:4" x14ac:dyDescent="0.2">
      <c r="A1169" s="25"/>
      <c r="B1169" s="25"/>
      <c r="C1169" s="25"/>
      <c r="D1169" s="25"/>
    </row>
    <row r="1170" spans="1:4" x14ac:dyDescent="0.2">
      <c r="A1170" s="25"/>
      <c r="B1170" s="25"/>
      <c r="C1170" s="25"/>
      <c r="D1170" s="25"/>
    </row>
    <row r="1171" spans="1:4" x14ac:dyDescent="0.2">
      <c r="A1171" s="25"/>
      <c r="B1171" s="25"/>
      <c r="C1171" s="25"/>
      <c r="D1171" s="25"/>
    </row>
    <row r="1172" spans="1:4" x14ac:dyDescent="0.2">
      <c r="A1172" s="25"/>
      <c r="B1172" s="25"/>
      <c r="C1172" s="25"/>
      <c r="D1172" s="25"/>
    </row>
    <row r="1173" spans="1:4" x14ac:dyDescent="0.2">
      <c r="A1173" s="25"/>
      <c r="B1173" s="25"/>
      <c r="C1173" s="25"/>
      <c r="D1173" s="25"/>
    </row>
    <row r="1174" spans="1:4" x14ac:dyDescent="0.2">
      <c r="A1174" s="25"/>
      <c r="B1174" s="25"/>
      <c r="C1174" s="25"/>
      <c r="D1174" s="25"/>
    </row>
    <row r="1175" spans="1:4" x14ac:dyDescent="0.2">
      <c r="A1175" s="25"/>
      <c r="B1175" s="25"/>
      <c r="C1175" s="25"/>
      <c r="D1175" s="25"/>
    </row>
    <row r="1176" spans="1:4" x14ac:dyDescent="0.2">
      <c r="A1176" s="25"/>
      <c r="B1176" s="25"/>
      <c r="C1176" s="25"/>
      <c r="D1176" s="25"/>
    </row>
    <row r="1177" spans="1:4" x14ac:dyDescent="0.2">
      <c r="A1177" s="25"/>
      <c r="B1177" s="25"/>
      <c r="C1177" s="25"/>
      <c r="D1177" s="25"/>
    </row>
    <row r="1178" spans="1:4" x14ac:dyDescent="0.2">
      <c r="A1178" s="25"/>
      <c r="B1178" s="25"/>
      <c r="C1178" s="25"/>
      <c r="D1178" s="25"/>
    </row>
    <row r="1179" spans="1:4" x14ac:dyDescent="0.2">
      <c r="A1179" s="25"/>
      <c r="B1179" s="25"/>
      <c r="C1179" s="25"/>
      <c r="D1179" s="25"/>
    </row>
    <row r="1180" spans="1:4" x14ac:dyDescent="0.2">
      <c r="A1180" s="25"/>
      <c r="B1180" s="25"/>
      <c r="C1180" s="25"/>
      <c r="D1180" s="25"/>
    </row>
    <row r="1181" spans="1:4" x14ac:dyDescent="0.2">
      <c r="A1181" s="25"/>
      <c r="B1181" s="25"/>
      <c r="C1181" s="25"/>
      <c r="D1181" s="25"/>
    </row>
    <row r="1182" spans="1:4" x14ac:dyDescent="0.2">
      <c r="A1182" s="25"/>
      <c r="B1182" s="25"/>
      <c r="C1182" s="25"/>
      <c r="D1182" s="25"/>
    </row>
    <row r="1183" spans="1:4" x14ac:dyDescent="0.2">
      <c r="A1183" s="25"/>
      <c r="B1183" s="25"/>
      <c r="C1183" s="25"/>
      <c r="D1183" s="25"/>
    </row>
    <row r="1184" spans="1:4" x14ac:dyDescent="0.2">
      <c r="A1184" s="25"/>
      <c r="B1184" s="25"/>
      <c r="C1184" s="25"/>
      <c r="D1184" s="25"/>
    </row>
    <row r="1185" spans="1:4" x14ac:dyDescent="0.2">
      <c r="A1185" s="25"/>
      <c r="B1185" s="25"/>
      <c r="C1185" s="25"/>
      <c r="D1185" s="25"/>
    </row>
    <row r="1186" spans="1:4" x14ac:dyDescent="0.2">
      <c r="A1186" s="25"/>
      <c r="B1186" s="25"/>
      <c r="C1186" s="25"/>
      <c r="D1186" s="25"/>
    </row>
    <row r="1187" spans="1:4" x14ac:dyDescent="0.2">
      <c r="A1187" s="25"/>
      <c r="B1187" s="25"/>
      <c r="C1187" s="25"/>
      <c r="D1187" s="25"/>
    </row>
    <row r="1188" spans="1:4" x14ac:dyDescent="0.2">
      <c r="A1188" s="25"/>
      <c r="B1188" s="25"/>
      <c r="C1188" s="25"/>
      <c r="D1188" s="25"/>
    </row>
    <row r="1189" spans="1:4" x14ac:dyDescent="0.2">
      <c r="A1189" s="25"/>
      <c r="B1189" s="25"/>
      <c r="C1189" s="25"/>
      <c r="D1189" s="25"/>
    </row>
    <row r="1190" spans="1:4" x14ac:dyDescent="0.2">
      <c r="A1190" s="25"/>
      <c r="B1190" s="25"/>
      <c r="C1190" s="25"/>
      <c r="D1190" s="25"/>
    </row>
    <row r="1191" spans="1:4" x14ac:dyDescent="0.2">
      <c r="A1191" s="25"/>
      <c r="B1191" s="25"/>
      <c r="C1191" s="25"/>
      <c r="D1191" s="25"/>
    </row>
    <row r="1192" spans="1:4" x14ac:dyDescent="0.2">
      <c r="A1192" s="25"/>
      <c r="B1192" s="25"/>
      <c r="C1192" s="25"/>
      <c r="D1192" s="25"/>
    </row>
    <row r="1193" spans="1:4" x14ac:dyDescent="0.2">
      <c r="A1193" s="25"/>
      <c r="B1193" s="25"/>
      <c r="C1193" s="25"/>
      <c r="D1193" s="25"/>
    </row>
    <row r="1194" spans="1:4" x14ac:dyDescent="0.2">
      <c r="A1194" s="25"/>
      <c r="B1194" s="25"/>
      <c r="C1194" s="25"/>
      <c r="D1194" s="25"/>
    </row>
    <row r="1195" spans="1:4" x14ac:dyDescent="0.2">
      <c r="A1195" s="25"/>
      <c r="B1195" s="25"/>
      <c r="C1195" s="25"/>
      <c r="D1195" s="25"/>
    </row>
    <row r="1196" spans="1:4" x14ac:dyDescent="0.2">
      <c r="A1196" s="25"/>
      <c r="B1196" s="25"/>
      <c r="C1196" s="25"/>
      <c r="D1196" s="25"/>
    </row>
    <row r="1197" spans="1:4" x14ac:dyDescent="0.2">
      <c r="A1197" s="25"/>
      <c r="B1197" s="25"/>
      <c r="C1197" s="25"/>
      <c r="D1197" s="25"/>
    </row>
    <row r="1198" spans="1:4" x14ac:dyDescent="0.2">
      <c r="A1198" s="25"/>
      <c r="B1198" s="25"/>
      <c r="C1198" s="25"/>
      <c r="D1198" s="25"/>
    </row>
    <row r="1199" spans="1:4" x14ac:dyDescent="0.2">
      <c r="A1199" s="25"/>
      <c r="B1199" s="25"/>
      <c r="C1199" s="25"/>
      <c r="D1199" s="25"/>
    </row>
    <row r="1200" spans="1:4" x14ac:dyDescent="0.2">
      <c r="A1200" s="25"/>
      <c r="B1200" s="25"/>
      <c r="C1200" s="25"/>
      <c r="D1200" s="25"/>
    </row>
    <row r="1201" spans="1:4" x14ac:dyDescent="0.2">
      <c r="A1201" s="25"/>
      <c r="B1201" s="25"/>
      <c r="C1201" s="25"/>
      <c r="D1201" s="25"/>
    </row>
    <row r="1202" spans="1:4" x14ac:dyDescent="0.2">
      <c r="A1202" s="25"/>
      <c r="B1202" s="25"/>
      <c r="C1202" s="25"/>
      <c r="D1202" s="25"/>
    </row>
    <row r="1203" spans="1:4" x14ac:dyDescent="0.2">
      <c r="A1203" s="25"/>
      <c r="B1203" s="25"/>
      <c r="C1203" s="25"/>
      <c r="D1203" s="25"/>
    </row>
    <row r="1204" spans="1:4" x14ac:dyDescent="0.2">
      <c r="A1204" s="25"/>
      <c r="B1204" s="25"/>
      <c r="C1204" s="25"/>
      <c r="D1204" s="25"/>
    </row>
    <row r="1205" spans="1:4" x14ac:dyDescent="0.2">
      <c r="A1205" s="25"/>
      <c r="B1205" s="25"/>
      <c r="C1205" s="25"/>
      <c r="D1205" s="25"/>
    </row>
    <row r="1206" spans="1:4" x14ac:dyDescent="0.2">
      <c r="A1206" s="25"/>
      <c r="B1206" s="25"/>
      <c r="C1206" s="25"/>
      <c r="D1206" s="25"/>
    </row>
    <row r="1207" spans="1:4" x14ac:dyDescent="0.2">
      <c r="A1207" s="25"/>
      <c r="B1207" s="25"/>
      <c r="C1207" s="25"/>
      <c r="D1207" s="25"/>
    </row>
    <row r="1208" spans="1:4" x14ac:dyDescent="0.2">
      <c r="A1208" s="25"/>
      <c r="B1208" s="25"/>
      <c r="C1208" s="25"/>
      <c r="D1208" s="25"/>
    </row>
    <row r="1209" spans="1:4" x14ac:dyDescent="0.2">
      <c r="A1209" s="25"/>
      <c r="B1209" s="25"/>
      <c r="C1209" s="25"/>
      <c r="D1209" s="25"/>
    </row>
    <row r="1210" spans="1:4" x14ac:dyDescent="0.2">
      <c r="A1210" s="25"/>
      <c r="B1210" s="25"/>
      <c r="C1210" s="25"/>
      <c r="D1210" s="25"/>
    </row>
    <row r="1211" spans="1:4" x14ac:dyDescent="0.2">
      <c r="A1211" s="25"/>
      <c r="B1211" s="25"/>
      <c r="C1211" s="25"/>
      <c r="D1211" s="25"/>
    </row>
    <row r="1212" spans="1:4" x14ac:dyDescent="0.2">
      <c r="A1212" s="25"/>
      <c r="B1212" s="25"/>
      <c r="C1212" s="25"/>
      <c r="D1212" s="25"/>
    </row>
    <row r="1213" spans="1:4" x14ac:dyDescent="0.2">
      <c r="A1213" s="25"/>
      <c r="B1213" s="25"/>
      <c r="C1213" s="25"/>
      <c r="D1213" s="25"/>
    </row>
    <row r="1214" spans="1:4" x14ac:dyDescent="0.2">
      <c r="A1214" s="25"/>
      <c r="B1214" s="25"/>
      <c r="C1214" s="25"/>
      <c r="D1214" s="25"/>
    </row>
    <row r="1215" spans="1:4" x14ac:dyDescent="0.2">
      <c r="A1215" s="25"/>
      <c r="B1215" s="25"/>
      <c r="C1215" s="25"/>
      <c r="D1215" s="25"/>
    </row>
    <row r="1216" spans="1:4" x14ac:dyDescent="0.2">
      <c r="A1216" s="25"/>
      <c r="B1216" s="25"/>
      <c r="C1216" s="25"/>
      <c r="D1216" s="25"/>
    </row>
    <row r="1217" spans="1:4" x14ac:dyDescent="0.2">
      <c r="A1217" s="25"/>
      <c r="B1217" s="25"/>
      <c r="C1217" s="25"/>
      <c r="D1217" s="25"/>
    </row>
    <row r="1218" spans="1:4" x14ac:dyDescent="0.2">
      <c r="A1218" s="25"/>
      <c r="B1218" s="25"/>
      <c r="C1218" s="25"/>
      <c r="D1218" s="25"/>
    </row>
    <row r="1219" spans="1:4" x14ac:dyDescent="0.2">
      <c r="A1219" s="25"/>
      <c r="B1219" s="25"/>
      <c r="C1219" s="25"/>
      <c r="D1219" s="25"/>
    </row>
    <row r="1220" spans="1:4" x14ac:dyDescent="0.2">
      <c r="A1220" s="25"/>
      <c r="B1220" s="25"/>
      <c r="C1220" s="25"/>
      <c r="D1220" s="25"/>
    </row>
    <row r="1221" spans="1:4" x14ac:dyDescent="0.2">
      <c r="A1221" s="25"/>
      <c r="B1221" s="25"/>
      <c r="C1221" s="25"/>
      <c r="D1221" s="25"/>
    </row>
    <row r="1222" spans="1:4" x14ac:dyDescent="0.2">
      <c r="A1222" s="25"/>
      <c r="B1222" s="25"/>
      <c r="C1222" s="25"/>
      <c r="D1222" s="25"/>
    </row>
    <row r="1223" spans="1:4" x14ac:dyDescent="0.2">
      <c r="A1223" s="25"/>
      <c r="B1223" s="25"/>
      <c r="C1223" s="25"/>
      <c r="D1223" s="25"/>
    </row>
    <row r="1224" spans="1:4" x14ac:dyDescent="0.2">
      <c r="A1224" s="25"/>
      <c r="B1224" s="25"/>
      <c r="C1224" s="25"/>
      <c r="D1224" s="25"/>
    </row>
    <row r="1225" spans="1:4" x14ac:dyDescent="0.2">
      <c r="A1225" s="25"/>
      <c r="B1225" s="25"/>
      <c r="C1225" s="25"/>
      <c r="D1225" s="25"/>
    </row>
    <row r="1226" spans="1:4" x14ac:dyDescent="0.2">
      <c r="A1226" s="25"/>
      <c r="B1226" s="25"/>
      <c r="C1226" s="25"/>
      <c r="D1226" s="25"/>
    </row>
    <row r="1227" spans="1:4" x14ac:dyDescent="0.2">
      <c r="A1227" s="25"/>
      <c r="B1227" s="25"/>
      <c r="C1227" s="25"/>
      <c r="D1227" s="25"/>
    </row>
    <row r="1228" spans="1:4" x14ac:dyDescent="0.2">
      <c r="A1228" s="25"/>
      <c r="B1228" s="25"/>
      <c r="C1228" s="25"/>
      <c r="D1228" s="25"/>
    </row>
    <row r="1229" spans="1:4" x14ac:dyDescent="0.2">
      <c r="A1229" s="25"/>
      <c r="B1229" s="25"/>
      <c r="C1229" s="25"/>
      <c r="D1229" s="25"/>
    </row>
    <row r="1230" spans="1:4" x14ac:dyDescent="0.2">
      <c r="A1230" s="25"/>
      <c r="B1230" s="25"/>
      <c r="C1230" s="25"/>
      <c r="D1230" s="25"/>
    </row>
    <row r="1231" spans="1:4" x14ac:dyDescent="0.2">
      <c r="A1231" s="25"/>
      <c r="B1231" s="25"/>
      <c r="C1231" s="25"/>
      <c r="D1231" s="25"/>
    </row>
    <row r="1232" spans="1:4" x14ac:dyDescent="0.2">
      <c r="A1232" s="25"/>
      <c r="B1232" s="25"/>
      <c r="C1232" s="25"/>
      <c r="D1232" s="25"/>
    </row>
    <row r="1233" spans="1:4" x14ac:dyDescent="0.2">
      <c r="A1233" s="25"/>
      <c r="B1233" s="25"/>
      <c r="C1233" s="25"/>
      <c r="D1233" s="25"/>
    </row>
    <row r="1234" spans="1:4" x14ac:dyDescent="0.2">
      <c r="A1234" s="25"/>
      <c r="B1234" s="25"/>
      <c r="C1234" s="25"/>
      <c r="D1234" s="25"/>
    </row>
    <row r="1235" spans="1:4" x14ac:dyDescent="0.2">
      <c r="A1235" s="25"/>
      <c r="B1235" s="25"/>
      <c r="C1235" s="25"/>
      <c r="D1235" s="25"/>
    </row>
    <row r="1236" spans="1:4" x14ac:dyDescent="0.2">
      <c r="A1236" s="25"/>
      <c r="B1236" s="25"/>
      <c r="C1236" s="25"/>
      <c r="D1236" s="25"/>
    </row>
    <row r="1237" spans="1:4" x14ac:dyDescent="0.2">
      <c r="A1237" s="25"/>
      <c r="B1237" s="25"/>
      <c r="C1237" s="25"/>
      <c r="D1237" s="25"/>
    </row>
    <row r="1238" spans="1:4" x14ac:dyDescent="0.2">
      <c r="A1238" s="25"/>
      <c r="B1238" s="25"/>
      <c r="C1238" s="25"/>
      <c r="D1238" s="25"/>
    </row>
    <row r="1239" spans="1:4" x14ac:dyDescent="0.2">
      <c r="A1239" s="25"/>
      <c r="B1239" s="25"/>
      <c r="C1239" s="25"/>
      <c r="D1239" s="25"/>
    </row>
    <row r="1240" spans="1:4" x14ac:dyDescent="0.2">
      <c r="A1240" s="25"/>
      <c r="B1240" s="25"/>
      <c r="C1240" s="25"/>
      <c r="D1240" s="25"/>
    </row>
    <row r="1241" spans="1:4" x14ac:dyDescent="0.2">
      <c r="A1241" s="25"/>
      <c r="B1241" s="25"/>
      <c r="C1241" s="25"/>
      <c r="D1241" s="25"/>
    </row>
    <row r="1242" spans="1:4" x14ac:dyDescent="0.2">
      <c r="A1242" s="25"/>
      <c r="B1242" s="25"/>
      <c r="C1242" s="25"/>
      <c r="D1242" s="25"/>
    </row>
    <row r="1243" spans="1:4" x14ac:dyDescent="0.2">
      <c r="A1243" s="25"/>
      <c r="B1243" s="25"/>
      <c r="C1243" s="25"/>
      <c r="D1243" s="25"/>
    </row>
    <row r="1244" spans="1:4" x14ac:dyDescent="0.2">
      <c r="A1244" s="25"/>
      <c r="B1244" s="25"/>
      <c r="C1244" s="25"/>
      <c r="D1244" s="25"/>
    </row>
    <row r="1245" spans="1:4" x14ac:dyDescent="0.2">
      <c r="A1245" s="25"/>
      <c r="B1245" s="25"/>
      <c r="C1245" s="25"/>
      <c r="D1245" s="25"/>
    </row>
    <row r="1246" spans="1:4" x14ac:dyDescent="0.2">
      <c r="A1246" s="25"/>
      <c r="B1246" s="25"/>
      <c r="C1246" s="25"/>
      <c r="D1246" s="25"/>
    </row>
    <row r="1247" spans="1:4" x14ac:dyDescent="0.2">
      <c r="A1247" s="25"/>
      <c r="B1247" s="25"/>
      <c r="C1247" s="25"/>
      <c r="D1247" s="25"/>
    </row>
    <row r="1248" spans="1:4" x14ac:dyDescent="0.2">
      <c r="A1248" s="25"/>
      <c r="B1248" s="25"/>
      <c r="C1248" s="25"/>
      <c r="D1248" s="25"/>
    </row>
    <row r="1249" spans="1:4" x14ac:dyDescent="0.2">
      <c r="A1249" s="25"/>
      <c r="B1249" s="25"/>
      <c r="C1249" s="25"/>
      <c r="D1249" s="25"/>
    </row>
    <row r="1250" spans="1:4" x14ac:dyDescent="0.2">
      <c r="A1250" s="25"/>
      <c r="B1250" s="25"/>
      <c r="C1250" s="25"/>
      <c r="D1250" s="25"/>
    </row>
    <row r="1251" spans="1:4" x14ac:dyDescent="0.2">
      <c r="A1251" s="25"/>
      <c r="B1251" s="25"/>
      <c r="C1251" s="25"/>
      <c r="D1251" s="25"/>
    </row>
    <row r="1252" spans="1:4" x14ac:dyDescent="0.2">
      <c r="A1252" s="25"/>
      <c r="B1252" s="25"/>
      <c r="C1252" s="25"/>
      <c r="D1252" s="25"/>
    </row>
    <row r="1253" spans="1:4" x14ac:dyDescent="0.2">
      <c r="A1253" s="25"/>
      <c r="B1253" s="25"/>
      <c r="C1253" s="25"/>
      <c r="D1253" s="25"/>
    </row>
    <row r="1254" spans="1:4" x14ac:dyDescent="0.2">
      <c r="A1254" s="25"/>
      <c r="B1254" s="25"/>
      <c r="C1254" s="25"/>
      <c r="D1254" s="25"/>
    </row>
    <row r="1255" spans="1:4" x14ac:dyDescent="0.2">
      <c r="A1255" s="25"/>
      <c r="B1255" s="25"/>
      <c r="C1255" s="25"/>
      <c r="D1255" s="25"/>
    </row>
    <row r="1256" spans="1:4" x14ac:dyDescent="0.2">
      <c r="A1256" s="25"/>
      <c r="B1256" s="25"/>
      <c r="C1256" s="25"/>
      <c r="D1256" s="25"/>
    </row>
    <row r="1257" spans="1:4" x14ac:dyDescent="0.2">
      <c r="A1257" s="25"/>
      <c r="B1257" s="25"/>
      <c r="C1257" s="25"/>
      <c r="D1257" s="25"/>
    </row>
    <row r="1258" spans="1:4" x14ac:dyDescent="0.2">
      <c r="A1258" s="25"/>
      <c r="B1258" s="25"/>
      <c r="C1258" s="25"/>
      <c r="D1258" s="25"/>
    </row>
    <row r="1259" spans="1:4" x14ac:dyDescent="0.2">
      <c r="A1259" s="25"/>
      <c r="B1259" s="25"/>
      <c r="C1259" s="25"/>
      <c r="D1259" s="25"/>
    </row>
    <row r="1260" spans="1:4" x14ac:dyDescent="0.2">
      <c r="A1260" s="25"/>
      <c r="B1260" s="25"/>
      <c r="C1260" s="25"/>
      <c r="D1260" s="25"/>
    </row>
    <row r="1261" spans="1:4" x14ac:dyDescent="0.2">
      <c r="A1261" s="25"/>
      <c r="B1261" s="25"/>
      <c r="C1261" s="25"/>
      <c r="D1261" s="25"/>
    </row>
    <row r="1262" spans="1:4" x14ac:dyDescent="0.2">
      <c r="A1262" s="25"/>
      <c r="B1262" s="25"/>
      <c r="C1262" s="25"/>
      <c r="D1262" s="25"/>
    </row>
    <row r="1263" spans="1:4" x14ac:dyDescent="0.2">
      <c r="A1263" s="25"/>
      <c r="B1263" s="25"/>
      <c r="C1263" s="25"/>
      <c r="D1263" s="25"/>
    </row>
    <row r="1264" spans="1:4" x14ac:dyDescent="0.2">
      <c r="A1264" s="25"/>
      <c r="B1264" s="25"/>
      <c r="C1264" s="25"/>
      <c r="D1264" s="25"/>
    </row>
    <row r="1265" spans="1:4" x14ac:dyDescent="0.2">
      <c r="A1265" s="25"/>
      <c r="B1265" s="25"/>
      <c r="C1265" s="25"/>
      <c r="D1265" s="25"/>
    </row>
    <row r="1266" spans="1:4" x14ac:dyDescent="0.2">
      <c r="A1266" s="25"/>
      <c r="B1266" s="25"/>
      <c r="C1266" s="25"/>
      <c r="D1266" s="25"/>
    </row>
    <row r="1267" spans="1:4" x14ac:dyDescent="0.2">
      <c r="A1267" s="25"/>
      <c r="B1267" s="25"/>
      <c r="C1267" s="25"/>
      <c r="D1267" s="25"/>
    </row>
    <row r="1268" spans="1:4" x14ac:dyDescent="0.2">
      <c r="A1268" s="25"/>
      <c r="B1268" s="25"/>
      <c r="C1268" s="25"/>
      <c r="D1268" s="25"/>
    </row>
    <row r="1269" spans="1:4" x14ac:dyDescent="0.2">
      <c r="A1269" s="25"/>
      <c r="B1269" s="25"/>
      <c r="C1269" s="25"/>
      <c r="D1269" s="25"/>
    </row>
    <row r="1270" spans="1:4" x14ac:dyDescent="0.2">
      <c r="A1270" s="25"/>
      <c r="B1270" s="25"/>
      <c r="C1270" s="25"/>
      <c r="D1270" s="25"/>
    </row>
    <row r="1271" spans="1:4" x14ac:dyDescent="0.2">
      <c r="A1271" s="25"/>
      <c r="B1271" s="25"/>
      <c r="C1271" s="25"/>
      <c r="D1271" s="25"/>
    </row>
    <row r="1272" spans="1:4" x14ac:dyDescent="0.2">
      <c r="A1272" s="25"/>
      <c r="B1272" s="25"/>
      <c r="C1272" s="25"/>
      <c r="D1272" s="25"/>
    </row>
    <row r="1273" spans="1:4" x14ac:dyDescent="0.2">
      <c r="A1273" s="25"/>
      <c r="B1273" s="25"/>
      <c r="C1273" s="25"/>
      <c r="D1273" s="25"/>
    </row>
    <row r="1274" spans="1:4" x14ac:dyDescent="0.2">
      <c r="A1274" s="25"/>
      <c r="B1274" s="25"/>
      <c r="C1274" s="25"/>
      <c r="D1274" s="25"/>
    </row>
    <row r="1275" spans="1:4" x14ac:dyDescent="0.2">
      <c r="A1275" s="25"/>
      <c r="B1275" s="25"/>
      <c r="C1275" s="25"/>
      <c r="D1275" s="25"/>
    </row>
    <row r="1276" spans="1:4" x14ac:dyDescent="0.2">
      <c r="A1276" s="25"/>
      <c r="B1276" s="25"/>
      <c r="C1276" s="25"/>
      <c r="D1276" s="25"/>
    </row>
    <row r="1277" spans="1:4" x14ac:dyDescent="0.2">
      <c r="A1277" s="25"/>
      <c r="B1277" s="25"/>
      <c r="C1277" s="25"/>
      <c r="D1277" s="25"/>
    </row>
    <row r="1278" spans="1:4" x14ac:dyDescent="0.2">
      <c r="A1278" s="25"/>
      <c r="B1278" s="25"/>
      <c r="C1278" s="25"/>
      <c r="D1278" s="25"/>
    </row>
    <row r="1279" spans="1:4" x14ac:dyDescent="0.2">
      <c r="A1279" s="25"/>
      <c r="B1279" s="25"/>
      <c r="C1279" s="25"/>
      <c r="D1279" s="25"/>
    </row>
    <row r="1280" spans="1:4" x14ac:dyDescent="0.2">
      <c r="A1280" s="25"/>
      <c r="B1280" s="25"/>
      <c r="C1280" s="25"/>
      <c r="D1280" s="25"/>
    </row>
    <row r="1281" spans="1:4" x14ac:dyDescent="0.2">
      <c r="A1281" s="25"/>
      <c r="B1281" s="25"/>
      <c r="C1281" s="25"/>
      <c r="D1281" s="25"/>
    </row>
    <row r="1282" spans="1:4" x14ac:dyDescent="0.2">
      <c r="A1282" s="25"/>
      <c r="B1282" s="25"/>
      <c r="C1282" s="25"/>
      <c r="D1282" s="25"/>
    </row>
    <row r="1283" spans="1:4" x14ac:dyDescent="0.2">
      <c r="A1283" s="25"/>
      <c r="B1283" s="25"/>
      <c r="C1283" s="25"/>
      <c r="D1283" s="25"/>
    </row>
    <row r="1284" spans="1:4" x14ac:dyDescent="0.2">
      <c r="A1284" s="25"/>
      <c r="B1284" s="25"/>
      <c r="C1284" s="25"/>
      <c r="D1284" s="25"/>
    </row>
    <row r="1285" spans="1:4" x14ac:dyDescent="0.2">
      <c r="A1285" s="25"/>
      <c r="B1285" s="25"/>
      <c r="C1285" s="25"/>
      <c r="D1285" s="25"/>
    </row>
    <row r="1286" spans="1:4" x14ac:dyDescent="0.2">
      <c r="A1286" s="25"/>
      <c r="B1286" s="25"/>
      <c r="C1286" s="25"/>
      <c r="D1286" s="25"/>
    </row>
    <row r="1287" spans="1:4" x14ac:dyDescent="0.2">
      <c r="A1287" s="25"/>
      <c r="B1287" s="25"/>
      <c r="C1287" s="25"/>
      <c r="D1287" s="25"/>
    </row>
    <row r="1288" spans="1:4" x14ac:dyDescent="0.2">
      <c r="A1288" s="25"/>
      <c r="B1288" s="25"/>
      <c r="C1288" s="25"/>
      <c r="D1288" s="25"/>
    </row>
    <row r="1289" spans="1:4" x14ac:dyDescent="0.2">
      <c r="A1289" s="25"/>
      <c r="B1289" s="25"/>
      <c r="C1289" s="25"/>
      <c r="D1289" s="25"/>
    </row>
    <row r="1290" spans="1:4" x14ac:dyDescent="0.2">
      <c r="A1290" s="25"/>
      <c r="B1290" s="25"/>
      <c r="C1290" s="25"/>
      <c r="D1290" s="25"/>
    </row>
    <row r="1291" spans="1:4" x14ac:dyDescent="0.2">
      <c r="A1291" s="25"/>
      <c r="B1291" s="25"/>
      <c r="C1291" s="25"/>
      <c r="D1291" s="25"/>
    </row>
    <row r="1292" spans="1:4" x14ac:dyDescent="0.2">
      <c r="A1292" s="25"/>
      <c r="B1292" s="25"/>
      <c r="C1292" s="25"/>
      <c r="D1292" s="25"/>
    </row>
    <row r="1293" spans="1:4" x14ac:dyDescent="0.2">
      <c r="A1293" s="25"/>
      <c r="B1293" s="25"/>
      <c r="C1293" s="25"/>
      <c r="D1293" s="25"/>
    </row>
    <row r="1294" spans="1:4" x14ac:dyDescent="0.2">
      <c r="A1294" s="25"/>
      <c r="B1294" s="25"/>
      <c r="C1294" s="25"/>
      <c r="D1294" s="25"/>
    </row>
    <row r="1295" spans="1:4" x14ac:dyDescent="0.2">
      <c r="A1295" s="25"/>
      <c r="B1295" s="25"/>
      <c r="C1295" s="25"/>
      <c r="D1295" s="25"/>
    </row>
    <row r="1296" spans="1:4" x14ac:dyDescent="0.2">
      <c r="A1296" s="25"/>
      <c r="B1296" s="25"/>
      <c r="C1296" s="25"/>
      <c r="D1296" s="25"/>
    </row>
    <row r="1297" spans="1:4" x14ac:dyDescent="0.2">
      <c r="A1297" s="25"/>
      <c r="B1297" s="25"/>
      <c r="C1297" s="25"/>
      <c r="D1297" s="25"/>
    </row>
    <row r="1298" spans="1:4" x14ac:dyDescent="0.2">
      <c r="A1298" s="25"/>
      <c r="B1298" s="25"/>
      <c r="C1298" s="25"/>
      <c r="D1298" s="25"/>
    </row>
    <row r="1299" spans="1:4" x14ac:dyDescent="0.2">
      <c r="A1299" s="25"/>
      <c r="B1299" s="25"/>
      <c r="C1299" s="25"/>
      <c r="D1299" s="25"/>
    </row>
    <row r="1300" spans="1:4" x14ac:dyDescent="0.2">
      <c r="A1300" s="25"/>
      <c r="B1300" s="25"/>
      <c r="C1300" s="25"/>
      <c r="D1300" s="25"/>
    </row>
    <row r="1301" spans="1:4" x14ac:dyDescent="0.2">
      <c r="A1301" s="25"/>
      <c r="B1301" s="25"/>
      <c r="C1301" s="25"/>
      <c r="D1301" s="25"/>
    </row>
    <row r="1302" spans="1:4" x14ac:dyDescent="0.2">
      <c r="A1302" s="25"/>
      <c r="B1302" s="25"/>
      <c r="C1302" s="25"/>
      <c r="D1302" s="25"/>
    </row>
    <row r="1303" spans="1:4" x14ac:dyDescent="0.2">
      <c r="A1303" s="25"/>
      <c r="B1303" s="25"/>
      <c r="C1303" s="25"/>
      <c r="D1303" s="25"/>
    </row>
    <row r="1304" spans="1:4" x14ac:dyDescent="0.2">
      <c r="A1304" s="25"/>
      <c r="B1304" s="25"/>
      <c r="C1304" s="25"/>
      <c r="D1304" s="25"/>
    </row>
    <row r="1305" spans="1:4" x14ac:dyDescent="0.2">
      <c r="A1305" s="25"/>
      <c r="B1305" s="25"/>
      <c r="C1305" s="25"/>
      <c r="D1305" s="25"/>
    </row>
    <row r="1306" spans="1:4" x14ac:dyDescent="0.2">
      <c r="A1306" s="25"/>
      <c r="B1306" s="25"/>
      <c r="C1306" s="25"/>
      <c r="D1306" s="25"/>
    </row>
    <row r="1307" spans="1:4" x14ac:dyDescent="0.2">
      <c r="A1307" s="25"/>
      <c r="B1307" s="25"/>
      <c r="C1307" s="25"/>
      <c r="D1307" s="25"/>
    </row>
    <row r="1308" spans="1:4" x14ac:dyDescent="0.2">
      <c r="A1308" s="25"/>
      <c r="B1308" s="25"/>
      <c r="C1308" s="25"/>
      <c r="D1308" s="25"/>
    </row>
    <row r="1309" spans="1:4" x14ac:dyDescent="0.2">
      <c r="A1309" s="25"/>
      <c r="B1309" s="25"/>
      <c r="C1309" s="25"/>
      <c r="D1309" s="25"/>
    </row>
    <row r="1310" spans="1:4" x14ac:dyDescent="0.2">
      <c r="A1310" s="25"/>
      <c r="B1310" s="25"/>
      <c r="C1310" s="25"/>
      <c r="D1310" s="25"/>
    </row>
    <row r="1311" spans="1:4" x14ac:dyDescent="0.2">
      <c r="A1311" s="25"/>
      <c r="B1311" s="25"/>
      <c r="C1311" s="25"/>
      <c r="D1311" s="25"/>
    </row>
    <row r="1312" spans="1:4" x14ac:dyDescent="0.2">
      <c r="A1312" s="25"/>
      <c r="B1312" s="25"/>
      <c r="C1312" s="25"/>
      <c r="D1312" s="25"/>
    </row>
    <row r="1313" spans="1:4" x14ac:dyDescent="0.2">
      <c r="A1313" s="25"/>
      <c r="B1313" s="25"/>
      <c r="C1313" s="25"/>
      <c r="D1313" s="25"/>
    </row>
    <row r="1314" spans="1:4" x14ac:dyDescent="0.2">
      <c r="A1314" s="25"/>
      <c r="B1314" s="25"/>
      <c r="C1314" s="25"/>
      <c r="D1314" s="25"/>
    </row>
    <row r="1315" spans="1:4" x14ac:dyDescent="0.2">
      <c r="A1315" s="25"/>
      <c r="B1315" s="25"/>
      <c r="C1315" s="25"/>
      <c r="D1315" s="25"/>
    </row>
    <row r="1316" spans="1:4" x14ac:dyDescent="0.2">
      <c r="A1316" s="25"/>
      <c r="B1316" s="25"/>
      <c r="C1316" s="25"/>
      <c r="D1316" s="25"/>
    </row>
    <row r="1317" spans="1:4" x14ac:dyDescent="0.2">
      <c r="A1317" s="25"/>
      <c r="B1317" s="25"/>
      <c r="C1317" s="25"/>
      <c r="D1317" s="25"/>
    </row>
    <row r="1318" spans="1:4" x14ac:dyDescent="0.2">
      <c r="A1318" s="25"/>
      <c r="B1318" s="25"/>
      <c r="C1318" s="25"/>
      <c r="D1318" s="25"/>
    </row>
    <row r="1319" spans="1:4" x14ac:dyDescent="0.2">
      <c r="A1319" s="25"/>
      <c r="B1319" s="25"/>
      <c r="C1319" s="25"/>
      <c r="D1319" s="25"/>
    </row>
    <row r="1320" spans="1:4" x14ac:dyDescent="0.2">
      <c r="A1320" s="25"/>
      <c r="B1320" s="25"/>
      <c r="C1320" s="25"/>
      <c r="D1320" s="25"/>
    </row>
    <row r="1321" spans="1:4" x14ac:dyDescent="0.2">
      <c r="A1321" s="25"/>
      <c r="B1321" s="25"/>
      <c r="C1321" s="25"/>
      <c r="D1321" s="25"/>
    </row>
    <row r="1322" spans="1:4" x14ac:dyDescent="0.2">
      <c r="A1322" s="25"/>
      <c r="B1322" s="25"/>
      <c r="C1322" s="25"/>
      <c r="D1322" s="25"/>
    </row>
    <row r="1323" spans="1:4" x14ac:dyDescent="0.2">
      <c r="A1323" s="25"/>
      <c r="B1323" s="25"/>
      <c r="C1323" s="25"/>
      <c r="D1323" s="25"/>
    </row>
    <row r="1324" spans="1:4" x14ac:dyDescent="0.2">
      <c r="A1324" s="25"/>
      <c r="B1324" s="25"/>
      <c r="C1324" s="25"/>
      <c r="D1324" s="25"/>
    </row>
    <row r="1325" spans="1:4" x14ac:dyDescent="0.2">
      <c r="A1325" s="25"/>
      <c r="B1325" s="25"/>
      <c r="C1325" s="25"/>
      <c r="D1325" s="25"/>
    </row>
    <row r="1326" spans="1:4" x14ac:dyDescent="0.2">
      <c r="A1326" s="25"/>
      <c r="B1326" s="25"/>
      <c r="C1326" s="25"/>
      <c r="D1326" s="25"/>
    </row>
    <row r="1327" spans="1:4" x14ac:dyDescent="0.2">
      <c r="A1327" s="25"/>
      <c r="B1327" s="25"/>
      <c r="C1327" s="25"/>
      <c r="D1327" s="25"/>
    </row>
    <row r="1328" spans="1:4" x14ac:dyDescent="0.2">
      <c r="A1328" s="25"/>
      <c r="B1328" s="25"/>
      <c r="C1328" s="25"/>
      <c r="D1328" s="25"/>
    </row>
    <row r="1329" spans="1:4" x14ac:dyDescent="0.2">
      <c r="A1329" s="25"/>
      <c r="B1329" s="25"/>
      <c r="C1329" s="25"/>
      <c r="D1329" s="25"/>
    </row>
    <row r="1330" spans="1:4" x14ac:dyDescent="0.2">
      <c r="A1330" s="25"/>
      <c r="B1330" s="25"/>
      <c r="C1330" s="25"/>
      <c r="D1330" s="25"/>
    </row>
    <row r="1331" spans="1:4" x14ac:dyDescent="0.2">
      <c r="A1331" s="25"/>
      <c r="B1331" s="25"/>
      <c r="C1331" s="25"/>
      <c r="D1331" s="25"/>
    </row>
    <row r="1332" spans="1:4" x14ac:dyDescent="0.2">
      <c r="A1332" s="25"/>
      <c r="B1332" s="25"/>
      <c r="C1332" s="25"/>
      <c r="D1332" s="25"/>
    </row>
    <row r="1333" spans="1:4" x14ac:dyDescent="0.2">
      <c r="A1333" s="25"/>
      <c r="B1333" s="25"/>
      <c r="C1333" s="25"/>
      <c r="D1333" s="25"/>
    </row>
    <row r="1334" spans="1:4" x14ac:dyDescent="0.2">
      <c r="A1334" s="25"/>
      <c r="B1334" s="25"/>
      <c r="C1334" s="25"/>
      <c r="D1334" s="25"/>
    </row>
    <row r="1335" spans="1:4" x14ac:dyDescent="0.2">
      <c r="A1335" s="25"/>
      <c r="B1335" s="25"/>
      <c r="C1335" s="25"/>
      <c r="D1335" s="25"/>
    </row>
    <row r="1336" spans="1:4" x14ac:dyDescent="0.2">
      <c r="A1336" s="25"/>
      <c r="B1336" s="25"/>
      <c r="C1336" s="25"/>
      <c r="D1336" s="25"/>
    </row>
    <row r="1337" spans="1:4" x14ac:dyDescent="0.2">
      <c r="A1337" s="25"/>
      <c r="B1337" s="25"/>
      <c r="C1337" s="25"/>
      <c r="D1337" s="25"/>
    </row>
    <row r="1338" spans="1:4" x14ac:dyDescent="0.2">
      <c r="A1338" s="25"/>
      <c r="B1338" s="25"/>
      <c r="C1338" s="25"/>
      <c r="D1338" s="25"/>
    </row>
    <row r="1339" spans="1:4" x14ac:dyDescent="0.2">
      <c r="A1339" s="25"/>
      <c r="B1339" s="25"/>
      <c r="C1339" s="25"/>
      <c r="D1339" s="25"/>
    </row>
    <row r="1340" spans="1:4" x14ac:dyDescent="0.2">
      <c r="A1340" s="25"/>
      <c r="B1340" s="25"/>
      <c r="C1340" s="25"/>
      <c r="D1340" s="25"/>
    </row>
    <row r="1341" spans="1:4" x14ac:dyDescent="0.2">
      <c r="A1341" s="25"/>
      <c r="B1341" s="25"/>
      <c r="C1341" s="25"/>
      <c r="D1341" s="25"/>
    </row>
    <row r="1342" spans="1:4" x14ac:dyDescent="0.2">
      <c r="A1342" s="25"/>
      <c r="B1342" s="25"/>
      <c r="C1342" s="25"/>
      <c r="D1342" s="25"/>
    </row>
    <row r="1343" spans="1:4" x14ac:dyDescent="0.2">
      <c r="A1343" s="25"/>
      <c r="B1343" s="25"/>
      <c r="C1343" s="25"/>
      <c r="D1343" s="25"/>
    </row>
    <row r="1344" spans="1:4" x14ac:dyDescent="0.2">
      <c r="A1344" s="25"/>
      <c r="B1344" s="25"/>
      <c r="C1344" s="25"/>
      <c r="D1344" s="25"/>
    </row>
    <row r="1345" spans="1:4" x14ac:dyDescent="0.2">
      <c r="A1345" s="25"/>
      <c r="B1345" s="25"/>
      <c r="C1345" s="25"/>
      <c r="D1345" s="25"/>
    </row>
    <row r="1346" spans="1:4" x14ac:dyDescent="0.2">
      <c r="A1346" s="25"/>
      <c r="B1346" s="25"/>
      <c r="C1346" s="25"/>
      <c r="D1346" s="25"/>
    </row>
    <row r="1347" spans="1:4" x14ac:dyDescent="0.2">
      <c r="A1347" s="25"/>
      <c r="B1347" s="25"/>
      <c r="C1347" s="25"/>
      <c r="D1347" s="25"/>
    </row>
    <row r="1348" spans="1:4" x14ac:dyDescent="0.2">
      <c r="A1348" s="25"/>
      <c r="B1348" s="25"/>
      <c r="C1348" s="25"/>
      <c r="D1348" s="25"/>
    </row>
    <row r="1349" spans="1:4" x14ac:dyDescent="0.2">
      <c r="A1349" s="25"/>
      <c r="B1349" s="25"/>
      <c r="C1349" s="25"/>
      <c r="D1349" s="25"/>
    </row>
    <row r="1350" spans="1:4" x14ac:dyDescent="0.2">
      <c r="A1350" s="25"/>
      <c r="B1350" s="25"/>
      <c r="C1350" s="25"/>
      <c r="D1350" s="25"/>
    </row>
    <row r="1351" spans="1:4" x14ac:dyDescent="0.2">
      <c r="A1351" s="25"/>
      <c r="B1351" s="25"/>
      <c r="C1351" s="25"/>
      <c r="D1351" s="25"/>
    </row>
    <row r="1352" spans="1:4" x14ac:dyDescent="0.2">
      <c r="A1352" s="25"/>
      <c r="B1352" s="25"/>
      <c r="C1352" s="25"/>
      <c r="D1352" s="25"/>
    </row>
    <row r="1353" spans="1:4" x14ac:dyDescent="0.2">
      <c r="A1353" s="25"/>
      <c r="B1353" s="25"/>
      <c r="C1353" s="25"/>
      <c r="D1353" s="25"/>
    </row>
    <row r="1354" spans="1:4" x14ac:dyDescent="0.2">
      <c r="A1354" s="25"/>
      <c r="B1354" s="25"/>
      <c r="C1354" s="25"/>
      <c r="D1354" s="25"/>
    </row>
    <row r="1355" spans="1:4" x14ac:dyDescent="0.2">
      <c r="A1355" s="25"/>
      <c r="B1355" s="25"/>
      <c r="C1355" s="25"/>
      <c r="D1355" s="25"/>
    </row>
    <row r="1356" spans="1:4" x14ac:dyDescent="0.2">
      <c r="A1356" s="25"/>
      <c r="B1356" s="25"/>
      <c r="C1356" s="25"/>
      <c r="D1356" s="25"/>
    </row>
    <row r="1357" spans="1:4" x14ac:dyDescent="0.2">
      <c r="A1357" s="25"/>
      <c r="B1357" s="25"/>
      <c r="C1357" s="25"/>
      <c r="D1357" s="25"/>
    </row>
    <row r="1358" spans="1:4" x14ac:dyDescent="0.2">
      <c r="A1358" s="25"/>
      <c r="B1358" s="25"/>
      <c r="C1358" s="25"/>
      <c r="D1358" s="25"/>
    </row>
    <row r="1359" spans="1:4" x14ac:dyDescent="0.2">
      <c r="A1359" s="25"/>
      <c r="B1359" s="25"/>
      <c r="C1359" s="25"/>
      <c r="D1359" s="25"/>
    </row>
    <row r="1360" spans="1:4" x14ac:dyDescent="0.2">
      <c r="A1360" s="25"/>
      <c r="B1360" s="25"/>
      <c r="C1360" s="25"/>
      <c r="D1360" s="25"/>
    </row>
    <row r="1361" spans="1:4" x14ac:dyDescent="0.2">
      <c r="A1361" s="25"/>
      <c r="B1361" s="25"/>
      <c r="C1361" s="25"/>
      <c r="D1361" s="25"/>
    </row>
    <row r="1362" spans="1:4" x14ac:dyDescent="0.2">
      <c r="A1362" s="25"/>
      <c r="B1362" s="25"/>
      <c r="C1362" s="25"/>
      <c r="D1362" s="25"/>
    </row>
    <row r="1363" spans="1:4" x14ac:dyDescent="0.2">
      <c r="A1363" s="25"/>
      <c r="B1363" s="25"/>
      <c r="C1363" s="25"/>
      <c r="D1363" s="25"/>
    </row>
    <row r="1364" spans="1:4" x14ac:dyDescent="0.2">
      <c r="A1364" s="25"/>
      <c r="B1364" s="25"/>
      <c r="C1364" s="25"/>
      <c r="D1364" s="25"/>
    </row>
    <row r="1365" spans="1:4" x14ac:dyDescent="0.2">
      <c r="A1365" s="25"/>
      <c r="B1365" s="25"/>
      <c r="C1365" s="25"/>
      <c r="D1365" s="25"/>
    </row>
    <row r="1366" spans="1:4" x14ac:dyDescent="0.2">
      <c r="A1366" s="25"/>
      <c r="B1366" s="25"/>
      <c r="C1366" s="25"/>
      <c r="D1366" s="25"/>
    </row>
    <row r="1367" spans="1:4" x14ac:dyDescent="0.2">
      <c r="A1367" s="25"/>
      <c r="B1367" s="25"/>
      <c r="C1367" s="25"/>
      <c r="D1367" s="25"/>
    </row>
    <row r="1368" spans="1:4" x14ac:dyDescent="0.2">
      <c r="A1368" s="25"/>
      <c r="B1368" s="25"/>
      <c r="C1368" s="25"/>
      <c r="D1368" s="25"/>
    </row>
    <row r="1369" spans="1:4" x14ac:dyDescent="0.2">
      <c r="A1369" s="25"/>
      <c r="B1369" s="25"/>
      <c r="C1369" s="25"/>
      <c r="D1369" s="25"/>
    </row>
    <row r="1370" spans="1:4" x14ac:dyDescent="0.2">
      <c r="A1370" s="25"/>
      <c r="B1370" s="25"/>
      <c r="C1370" s="25"/>
      <c r="D1370" s="25"/>
    </row>
    <row r="1371" spans="1:4" x14ac:dyDescent="0.2">
      <c r="A1371" s="25"/>
      <c r="B1371" s="25"/>
      <c r="C1371" s="25"/>
      <c r="D1371" s="25"/>
    </row>
    <row r="1372" spans="1:4" x14ac:dyDescent="0.2">
      <c r="A1372" s="25"/>
      <c r="B1372" s="25"/>
      <c r="C1372" s="25"/>
      <c r="D1372" s="25"/>
    </row>
    <row r="1373" spans="1:4" x14ac:dyDescent="0.2">
      <c r="A1373" s="25"/>
      <c r="B1373" s="25"/>
      <c r="C1373" s="25"/>
      <c r="D1373" s="25"/>
    </row>
    <row r="1374" spans="1:4" x14ac:dyDescent="0.2">
      <c r="A1374" s="25"/>
      <c r="B1374" s="25"/>
      <c r="C1374" s="25"/>
      <c r="D1374" s="25"/>
    </row>
    <row r="1375" spans="1:4" x14ac:dyDescent="0.2">
      <c r="A1375" s="25"/>
      <c r="B1375" s="25"/>
      <c r="C1375" s="25"/>
      <c r="D1375" s="25"/>
    </row>
    <row r="1376" spans="1:4" x14ac:dyDescent="0.2">
      <c r="A1376" s="25"/>
      <c r="B1376" s="25"/>
      <c r="C1376" s="25"/>
      <c r="D1376" s="25"/>
    </row>
    <row r="1377" spans="1:4" x14ac:dyDescent="0.2">
      <c r="A1377" s="25"/>
      <c r="B1377" s="25"/>
      <c r="C1377" s="25"/>
      <c r="D1377" s="25"/>
    </row>
    <row r="1378" spans="1:4" x14ac:dyDescent="0.2">
      <c r="A1378" s="25"/>
      <c r="B1378" s="25"/>
      <c r="C1378" s="25"/>
      <c r="D1378" s="25"/>
    </row>
    <row r="1379" spans="1:4" x14ac:dyDescent="0.2">
      <c r="A1379" s="25"/>
      <c r="B1379" s="25"/>
      <c r="C1379" s="25"/>
      <c r="D1379" s="25"/>
    </row>
    <row r="1380" spans="1:4" x14ac:dyDescent="0.2">
      <c r="A1380" s="25"/>
      <c r="B1380" s="25"/>
      <c r="C1380" s="25"/>
      <c r="D1380" s="25"/>
    </row>
    <row r="1381" spans="1:4" x14ac:dyDescent="0.2">
      <c r="A1381" s="25"/>
      <c r="B1381" s="25"/>
      <c r="C1381" s="25"/>
      <c r="D1381" s="25"/>
    </row>
    <row r="1382" spans="1:4" x14ac:dyDescent="0.2">
      <c r="A1382" s="25"/>
      <c r="B1382" s="25"/>
      <c r="C1382" s="25"/>
      <c r="D1382" s="25"/>
    </row>
    <row r="1383" spans="1:4" x14ac:dyDescent="0.2">
      <c r="A1383" s="25"/>
      <c r="B1383" s="25"/>
      <c r="C1383" s="25"/>
      <c r="D1383" s="25"/>
    </row>
    <row r="1384" spans="1:4" x14ac:dyDescent="0.2">
      <c r="A1384" s="25"/>
      <c r="B1384" s="25"/>
      <c r="C1384" s="25"/>
      <c r="D1384" s="25"/>
    </row>
    <row r="1385" spans="1:4" x14ac:dyDescent="0.2">
      <c r="A1385" s="25"/>
      <c r="B1385" s="25"/>
      <c r="C1385" s="25"/>
      <c r="D1385" s="25"/>
    </row>
    <row r="1386" spans="1:4" x14ac:dyDescent="0.2">
      <c r="A1386" s="25"/>
      <c r="B1386" s="25"/>
      <c r="C1386" s="25"/>
      <c r="D1386" s="25"/>
    </row>
    <row r="1387" spans="1:4" x14ac:dyDescent="0.2">
      <c r="A1387" s="25"/>
      <c r="B1387" s="25"/>
      <c r="C1387" s="25"/>
      <c r="D1387" s="25"/>
    </row>
    <row r="1388" spans="1:4" x14ac:dyDescent="0.2">
      <c r="A1388" s="25"/>
      <c r="B1388" s="25"/>
      <c r="C1388" s="25"/>
      <c r="D1388" s="25"/>
    </row>
    <row r="1389" spans="1:4" x14ac:dyDescent="0.2">
      <c r="A1389" s="25"/>
      <c r="B1389" s="25"/>
      <c r="C1389" s="25"/>
      <c r="D1389" s="25"/>
    </row>
    <row r="1390" spans="1:4" x14ac:dyDescent="0.2">
      <c r="A1390" s="25"/>
      <c r="B1390" s="25"/>
      <c r="C1390" s="25"/>
      <c r="D1390" s="25"/>
    </row>
    <row r="1391" spans="1:4" x14ac:dyDescent="0.2">
      <c r="A1391" s="25"/>
      <c r="B1391" s="25"/>
      <c r="C1391" s="25"/>
      <c r="D1391" s="25"/>
    </row>
    <row r="1392" spans="1:4" x14ac:dyDescent="0.2">
      <c r="A1392" s="25"/>
      <c r="B1392" s="25"/>
      <c r="C1392" s="25"/>
      <c r="D1392" s="25"/>
    </row>
    <row r="1393" spans="1:4" x14ac:dyDescent="0.2">
      <c r="A1393" s="25"/>
      <c r="B1393" s="25"/>
      <c r="C1393" s="25"/>
      <c r="D1393" s="25"/>
    </row>
    <row r="1394" spans="1:4" x14ac:dyDescent="0.2">
      <c r="A1394" s="25"/>
      <c r="B1394" s="25"/>
      <c r="C1394" s="25"/>
      <c r="D1394" s="25"/>
    </row>
    <row r="1395" spans="1:4" x14ac:dyDescent="0.2">
      <c r="A1395" s="25"/>
      <c r="B1395" s="25"/>
      <c r="C1395" s="25"/>
      <c r="D1395" s="25"/>
    </row>
    <row r="1396" spans="1:4" x14ac:dyDescent="0.2">
      <c r="A1396" s="25"/>
      <c r="B1396" s="25"/>
      <c r="C1396" s="25"/>
      <c r="D1396" s="25"/>
    </row>
    <row r="1397" spans="1:4" x14ac:dyDescent="0.2">
      <c r="A1397" s="25"/>
      <c r="B1397" s="25"/>
      <c r="C1397" s="25"/>
      <c r="D1397" s="25"/>
    </row>
    <row r="1398" spans="1:4" x14ac:dyDescent="0.2">
      <c r="A1398" s="25"/>
      <c r="B1398" s="25"/>
      <c r="C1398" s="25"/>
      <c r="D1398" s="25"/>
    </row>
    <row r="1399" spans="1:4" x14ac:dyDescent="0.2">
      <c r="A1399" s="25"/>
      <c r="B1399" s="25"/>
      <c r="C1399" s="25"/>
      <c r="D1399" s="25"/>
    </row>
    <row r="1400" spans="1:4" x14ac:dyDescent="0.2">
      <c r="A1400" s="25"/>
      <c r="B1400" s="25"/>
      <c r="C1400" s="25"/>
      <c r="D1400" s="25"/>
    </row>
    <row r="1401" spans="1:4" x14ac:dyDescent="0.2">
      <c r="A1401" s="25"/>
      <c r="B1401" s="25"/>
      <c r="C1401" s="25"/>
      <c r="D1401" s="25"/>
    </row>
    <row r="1402" spans="1:4" x14ac:dyDescent="0.2">
      <c r="A1402" s="25"/>
      <c r="B1402" s="25"/>
      <c r="C1402" s="25"/>
      <c r="D1402" s="25"/>
    </row>
    <row r="1403" spans="1:4" x14ac:dyDescent="0.2">
      <c r="A1403" s="25"/>
      <c r="B1403" s="25"/>
      <c r="C1403" s="25"/>
      <c r="D1403" s="25"/>
    </row>
    <row r="1404" spans="1:4" x14ac:dyDescent="0.2">
      <c r="A1404" s="25"/>
      <c r="B1404" s="25"/>
      <c r="C1404" s="25"/>
      <c r="D1404" s="25"/>
    </row>
    <row r="1405" spans="1:4" x14ac:dyDescent="0.2">
      <c r="A1405" s="25"/>
      <c r="B1405" s="25"/>
      <c r="C1405" s="25"/>
      <c r="D1405" s="25"/>
    </row>
    <row r="1406" spans="1:4" x14ac:dyDescent="0.2">
      <c r="A1406" s="25"/>
      <c r="B1406" s="25"/>
      <c r="C1406" s="25"/>
      <c r="D1406" s="25"/>
    </row>
    <row r="1407" spans="1:4" x14ac:dyDescent="0.2">
      <c r="A1407" s="25"/>
      <c r="B1407" s="25"/>
      <c r="C1407" s="25"/>
      <c r="D1407" s="25"/>
    </row>
    <row r="1408" spans="1:4" x14ac:dyDescent="0.2">
      <c r="A1408" s="25"/>
      <c r="B1408" s="25"/>
      <c r="C1408" s="25"/>
      <c r="D1408" s="25"/>
    </row>
    <row r="1409" spans="1:4" x14ac:dyDescent="0.2">
      <c r="A1409" s="25"/>
      <c r="B1409" s="25"/>
      <c r="C1409" s="25"/>
      <c r="D1409" s="25"/>
    </row>
    <row r="1410" spans="1:4" x14ac:dyDescent="0.2">
      <c r="A1410" s="25"/>
      <c r="B1410" s="25"/>
      <c r="C1410" s="25"/>
      <c r="D1410" s="25"/>
    </row>
    <row r="1411" spans="1:4" x14ac:dyDescent="0.2">
      <c r="A1411" s="25"/>
      <c r="B1411" s="25"/>
      <c r="C1411" s="25"/>
      <c r="D1411" s="25"/>
    </row>
    <row r="1412" spans="1:4" x14ac:dyDescent="0.2">
      <c r="A1412" s="25"/>
      <c r="B1412" s="25"/>
      <c r="C1412" s="25"/>
      <c r="D1412" s="25"/>
    </row>
    <row r="1413" spans="1:4" x14ac:dyDescent="0.2">
      <c r="A1413" s="25"/>
      <c r="B1413" s="25"/>
      <c r="C1413" s="25"/>
      <c r="D1413" s="25"/>
    </row>
    <row r="1414" spans="1:4" x14ac:dyDescent="0.2">
      <c r="A1414" s="25"/>
      <c r="B1414" s="25"/>
      <c r="C1414" s="25"/>
      <c r="D1414" s="25"/>
    </row>
    <row r="1415" spans="1:4" x14ac:dyDescent="0.2">
      <c r="A1415" s="25"/>
      <c r="B1415" s="25"/>
      <c r="C1415" s="25"/>
      <c r="D1415" s="25"/>
    </row>
    <row r="1416" spans="1:4" x14ac:dyDescent="0.2">
      <c r="A1416" s="25"/>
      <c r="B1416" s="25"/>
      <c r="C1416" s="25"/>
      <c r="D1416" s="25"/>
    </row>
    <row r="1417" spans="1:4" x14ac:dyDescent="0.2">
      <c r="A1417" s="25"/>
      <c r="B1417" s="25"/>
      <c r="C1417" s="25"/>
      <c r="D1417" s="25"/>
    </row>
    <row r="1418" spans="1:4" x14ac:dyDescent="0.2">
      <c r="A1418" s="25"/>
      <c r="B1418" s="25"/>
      <c r="C1418" s="25"/>
      <c r="D1418" s="25"/>
    </row>
    <row r="1419" spans="1:4" x14ac:dyDescent="0.2">
      <c r="A1419" s="25"/>
      <c r="B1419" s="25"/>
      <c r="C1419" s="25"/>
      <c r="D1419" s="25"/>
    </row>
    <row r="1420" spans="1:4" x14ac:dyDescent="0.2">
      <c r="A1420" s="25"/>
      <c r="B1420" s="25"/>
      <c r="C1420" s="25"/>
      <c r="D1420" s="25"/>
    </row>
    <row r="1421" spans="1:4" x14ac:dyDescent="0.2">
      <c r="A1421" s="25"/>
      <c r="B1421" s="25"/>
      <c r="C1421" s="25"/>
      <c r="D1421" s="25"/>
    </row>
    <row r="1422" spans="1:4" x14ac:dyDescent="0.2">
      <c r="A1422" s="25"/>
      <c r="B1422" s="25"/>
      <c r="C1422" s="25"/>
      <c r="D1422" s="25"/>
    </row>
    <row r="1423" spans="1:4" x14ac:dyDescent="0.2">
      <c r="A1423" s="25"/>
      <c r="B1423" s="25"/>
      <c r="C1423" s="25"/>
      <c r="D1423" s="25"/>
    </row>
    <row r="1424" spans="1:4" x14ac:dyDescent="0.2">
      <c r="A1424" s="25"/>
      <c r="B1424" s="25"/>
      <c r="C1424" s="25"/>
      <c r="D1424" s="25"/>
    </row>
    <row r="1425" spans="1:4" x14ac:dyDescent="0.2">
      <c r="A1425" s="25"/>
      <c r="B1425" s="25"/>
      <c r="C1425" s="25"/>
      <c r="D1425" s="25"/>
    </row>
    <row r="1426" spans="1:4" x14ac:dyDescent="0.2">
      <c r="A1426" s="25"/>
      <c r="B1426" s="25"/>
      <c r="C1426" s="25"/>
      <c r="D1426" s="25"/>
    </row>
    <row r="1427" spans="1:4" x14ac:dyDescent="0.2">
      <c r="A1427" s="25"/>
      <c r="B1427" s="25"/>
      <c r="C1427" s="25"/>
      <c r="D1427" s="25"/>
    </row>
    <row r="1428" spans="1:4" x14ac:dyDescent="0.2">
      <c r="A1428" s="25"/>
      <c r="B1428" s="25"/>
      <c r="C1428" s="25"/>
      <c r="D1428" s="25"/>
    </row>
    <row r="1429" spans="1:4" x14ac:dyDescent="0.2">
      <c r="A1429" s="25"/>
      <c r="B1429" s="25"/>
      <c r="C1429" s="25"/>
      <c r="D1429" s="25"/>
    </row>
    <row r="1430" spans="1:4" x14ac:dyDescent="0.2">
      <c r="A1430" s="25"/>
      <c r="B1430" s="25"/>
      <c r="C1430" s="25"/>
      <c r="D1430" s="25"/>
    </row>
    <row r="1431" spans="1:4" x14ac:dyDescent="0.2">
      <c r="A1431" s="25"/>
      <c r="B1431" s="25"/>
      <c r="C1431" s="25"/>
      <c r="D1431" s="25"/>
    </row>
    <row r="1432" spans="1:4" x14ac:dyDescent="0.2">
      <c r="A1432" s="25"/>
      <c r="B1432" s="25"/>
      <c r="C1432" s="25"/>
      <c r="D1432" s="25"/>
    </row>
    <row r="1433" spans="1:4" x14ac:dyDescent="0.2">
      <c r="A1433" s="25"/>
      <c r="B1433" s="25"/>
      <c r="C1433" s="25"/>
      <c r="D1433" s="25"/>
    </row>
    <row r="1434" spans="1:4" x14ac:dyDescent="0.2">
      <c r="A1434" s="25"/>
      <c r="B1434" s="25"/>
      <c r="C1434" s="25"/>
      <c r="D1434" s="25"/>
    </row>
    <row r="1435" spans="1:4" x14ac:dyDescent="0.2">
      <c r="A1435" s="25"/>
      <c r="B1435" s="25"/>
      <c r="C1435" s="25"/>
      <c r="D1435" s="25"/>
    </row>
    <row r="1436" spans="1:4" x14ac:dyDescent="0.2">
      <c r="A1436" s="25"/>
      <c r="B1436" s="25"/>
      <c r="C1436" s="25"/>
      <c r="D1436" s="25"/>
    </row>
    <row r="1437" spans="1:4" x14ac:dyDescent="0.2">
      <c r="A1437" s="25"/>
      <c r="B1437" s="25"/>
      <c r="C1437" s="25"/>
      <c r="D1437" s="25"/>
    </row>
    <row r="1438" spans="1:4" x14ac:dyDescent="0.2">
      <c r="A1438" s="25"/>
      <c r="B1438" s="25"/>
      <c r="C1438" s="25"/>
      <c r="D1438" s="25"/>
    </row>
    <row r="1439" spans="1:4" x14ac:dyDescent="0.2">
      <c r="A1439" s="25"/>
      <c r="B1439" s="25"/>
      <c r="C1439" s="25"/>
      <c r="D1439" s="25"/>
    </row>
    <row r="1440" spans="1:4" x14ac:dyDescent="0.2">
      <c r="A1440" s="25"/>
      <c r="B1440" s="25"/>
      <c r="C1440" s="25"/>
      <c r="D1440" s="25"/>
    </row>
    <row r="1441" spans="1:4" x14ac:dyDescent="0.2">
      <c r="A1441" s="25"/>
      <c r="B1441" s="25"/>
      <c r="C1441" s="25"/>
      <c r="D1441" s="25"/>
    </row>
    <row r="1442" spans="1:4" x14ac:dyDescent="0.2">
      <c r="A1442" s="25"/>
      <c r="B1442" s="25"/>
      <c r="C1442" s="25"/>
      <c r="D1442" s="25"/>
    </row>
    <row r="1443" spans="1:4" x14ac:dyDescent="0.2">
      <c r="A1443" s="25"/>
      <c r="B1443" s="25"/>
      <c r="C1443" s="25"/>
      <c r="D1443" s="25"/>
    </row>
    <row r="1444" spans="1:4" x14ac:dyDescent="0.2">
      <c r="A1444" s="25"/>
      <c r="B1444" s="25"/>
      <c r="C1444" s="25"/>
      <c r="D1444" s="25"/>
    </row>
    <row r="1445" spans="1:4" x14ac:dyDescent="0.2">
      <c r="A1445" s="25"/>
      <c r="B1445" s="25"/>
      <c r="C1445" s="25"/>
      <c r="D1445" s="25"/>
    </row>
    <row r="1446" spans="1:4" x14ac:dyDescent="0.2">
      <c r="A1446" s="25"/>
      <c r="B1446" s="25"/>
      <c r="C1446" s="25"/>
      <c r="D1446" s="25"/>
    </row>
    <row r="1447" spans="1:4" x14ac:dyDescent="0.2">
      <c r="A1447" s="25"/>
      <c r="B1447" s="25"/>
      <c r="C1447" s="25"/>
      <c r="D1447" s="25"/>
    </row>
    <row r="1448" spans="1:4" x14ac:dyDescent="0.2">
      <c r="A1448" s="25"/>
      <c r="B1448" s="25"/>
      <c r="C1448" s="25"/>
      <c r="D1448" s="25"/>
    </row>
    <row r="1449" spans="1:4" x14ac:dyDescent="0.2">
      <c r="A1449" s="25"/>
      <c r="B1449" s="25"/>
      <c r="C1449" s="25"/>
      <c r="D1449" s="25"/>
    </row>
    <row r="1450" spans="1:4" x14ac:dyDescent="0.2">
      <c r="A1450" s="25"/>
      <c r="B1450" s="25"/>
      <c r="C1450" s="25"/>
      <c r="D1450" s="25"/>
    </row>
    <row r="1451" spans="1:4" x14ac:dyDescent="0.2">
      <c r="A1451" s="25"/>
      <c r="B1451" s="25"/>
      <c r="C1451" s="25"/>
      <c r="D1451" s="25"/>
    </row>
    <row r="1452" spans="1:4" x14ac:dyDescent="0.2">
      <c r="A1452" s="25"/>
      <c r="B1452" s="25"/>
      <c r="C1452" s="25"/>
      <c r="D1452" s="25"/>
    </row>
    <row r="1453" spans="1:4" x14ac:dyDescent="0.2">
      <c r="A1453" s="25"/>
      <c r="B1453" s="25"/>
      <c r="C1453" s="25"/>
      <c r="D1453" s="25"/>
    </row>
    <row r="1454" spans="1:4" x14ac:dyDescent="0.2">
      <c r="A1454" s="25"/>
      <c r="B1454" s="25"/>
      <c r="C1454" s="25"/>
      <c r="D1454" s="25"/>
    </row>
    <row r="1455" spans="1:4" x14ac:dyDescent="0.2">
      <c r="A1455" s="25"/>
      <c r="B1455" s="25"/>
      <c r="C1455" s="25"/>
      <c r="D1455" s="25"/>
    </row>
    <row r="1456" spans="1:4" x14ac:dyDescent="0.2">
      <c r="A1456" s="25"/>
      <c r="B1456" s="25"/>
      <c r="C1456" s="25"/>
      <c r="D1456" s="25"/>
    </row>
    <row r="1457" spans="1:4" x14ac:dyDescent="0.2">
      <c r="A1457" s="25"/>
      <c r="B1457" s="25"/>
      <c r="C1457" s="25"/>
      <c r="D1457" s="25"/>
    </row>
    <row r="1458" spans="1:4" x14ac:dyDescent="0.2">
      <c r="A1458" s="25"/>
      <c r="B1458" s="25"/>
      <c r="C1458" s="25"/>
      <c r="D1458" s="25"/>
    </row>
    <row r="1459" spans="1:4" x14ac:dyDescent="0.2">
      <c r="A1459" s="25"/>
      <c r="B1459" s="25"/>
      <c r="C1459" s="25"/>
      <c r="D1459" s="25"/>
    </row>
    <row r="1460" spans="1:4" x14ac:dyDescent="0.2">
      <c r="A1460" s="25"/>
      <c r="B1460" s="25"/>
      <c r="C1460" s="25"/>
      <c r="D1460" s="25"/>
    </row>
    <row r="1461" spans="1:4" x14ac:dyDescent="0.2">
      <c r="A1461" s="25"/>
      <c r="B1461" s="25"/>
      <c r="C1461" s="25"/>
      <c r="D1461" s="25"/>
    </row>
    <row r="1462" spans="1:4" x14ac:dyDescent="0.2">
      <c r="A1462" s="25"/>
      <c r="B1462" s="25"/>
      <c r="C1462" s="25"/>
      <c r="D1462" s="25"/>
    </row>
    <row r="1463" spans="1:4" x14ac:dyDescent="0.2">
      <c r="A1463" s="25"/>
      <c r="B1463" s="25"/>
      <c r="C1463" s="25"/>
      <c r="D1463" s="25"/>
    </row>
    <row r="1464" spans="1:4" x14ac:dyDescent="0.2">
      <c r="A1464" s="25"/>
      <c r="B1464" s="25"/>
      <c r="C1464" s="25"/>
      <c r="D1464" s="25"/>
    </row>
    <row r="1465" spans="1:4" x14ac:dyDescent="0.2">
      <c r="A1465" s="25"/>
      <c r="B1465" s="25"/>
      <c r="C1465" s="25"/>
      <c r="D1465" s="25"/>
    </row>
    <row r="1466" spans="1:4" x14ac:dyDescent="0.2">
      <c r="A1466" s="25"/>
      <c r="B1466" s="25"/>
      <c r="C1466" s="25"/>
      <c r="D1466" s="25"/>
    </row>
    <row r="1467" spans="1:4" x14ac:dyDescent="0.2">
      <c r="A1467" s="25"/>
      <c r="B1467" s="25"/>
      <c r="C1467" s="25"/>
      <c r="D1467" s="25"/>
    </row>
    <row r="1468" spans="1:4" x14ac:dyDescent="0.2">
      <c r="A1468" s="25"/>
      <c r="B1468" s="25"/>
      <c r="C1468" s="25"/>
      <c r="D1468" s="25"/>
    </row>
    <row r="1469" spans="1:4" x14ac:dyDescent="0.2">
      <c r="A1469" s="25"/>
      <c r="B1469" s="25"/>
      <c r="C1469" s="25"/>
      <c r="D1469" s="25"/>
    </row>
    <row r="1470" spans="1:4" x14ac:dyDescent="0.2">
      <c r="A1470" s="25"/>
      <c r="B1470" s="25"/>
      <c r="C1470" s="25"/>
      <c r="D1470" s="25"/>
    </row>
    <row r="1471" spans="1:4" x14ac:dyDescent="0.2">
      <c r="A1471" s="25"/>
      <c r="B1471" s="25"/>
      <c r="C1471" s="25"/>
      <c r="D1471" s="25"/>
    </row>
    <row r="1472" spans="1:4" x14ac:dyDescent="0.2">
      <c r="A1472" s="25"/>
      <c r="B1472" s="25"/>
      <c r="C1472" s="25"/>
      <c r="D1472" s="25"/>
    </row>
    <row r="1473" spans="1:4" x14ac:dyDescent="0.2">
      <c r="A1473" s="25"/>
      <c r="B1473" s="25"/>
      <c r="C1473" s="25"/>
      <c r="D1473" s="25"/>
    </row>
    <row r="1474" spans="1:4" x14ac:dyDescent="0.2">
      <c r="A1474" s="25"/>
      <c r="B1474" s="25"/>
      <c r="C1474" s="25"/>
      <c r="D1474" s="25"/>
    </row>
    <row r="1475" spans="1:4" x14ac:dyDescent="0.2">
      <c r="A1475" s="25"/>
      <c r="B1475" s="25"/>
      <c r="C1475" s="25"/>
      <c r="D1475" s="25"/>
    </row>
    <row r="1476" spans="1:4" x14ac:dyDescent="0.2">
      <c r="A1476" s="25"/>
      <c r="B1476" s="25"/>
      <c r="C1476" s="25"/>
      <c r="D1476" s="25"/>
    </row>
    <row r="1477" spans="1:4" x14ac:dyDescent="0.2">
      <c r="A1477" s="25"/>
      <c r="B1477" s="25"/>
      <c r="C1477" s="25"/>
      <c r="D1477" s="25"/>
    </row>
    <row r="1478" spans="1:4" x14ac:dyDescent="0.2">
      <c r="A1478" s="25"/>
      <c r="B1478" s="25"/>
      <c r="C1478" s="25"/>
      <c r="D1478" s="25"/>
    </row>
    <row r="1479" spans="1:4" x14ac:dyDescent="0.2">
      <c r="A1479" s="25"/>
      <c r="B1479" s="25"/>
      <c r="C1479" s="25"/>
      <c r="D1479" s="25"/>
    </row>
    <row r="1480" spans="1:4" x14ac:dyDescent="0.2">
      <c r="A1480" s="25"/>
      <c r="B1480" s="25"/>
      <c r="C1480" s="25"/>
      <c r="D1480" s="25"/>
    </row>
    <row r="1481" spans="1:4" x14ac:dyDescent="0.2">
      <c r="A1481" s="25"/>
      <c r="B1481" s="25"/>
      <c r="C1481" s="25"/>
      <c r="D1481" s="25"/>
    </row>
    <row r="1482" spans="1:4" x14ac:dyDescent="0.2">
      <c r="A1482" s="25"/>
      <c r="B1482" s="25"/>
      <c r="C1482" s="25"/>
      <c r="D1482" s="25"/>
    </row>
    <row r="1483" spans="1:4" x14ac:dyDescent="0.2">
      <c r="A1483" s="25"/>
      <c r="B1483" s="25"/>
      <c r="C1483" s="25"/>
      <c r="D1483" s="25"/>
    </row>
    <row r="1484" spans="1:4" x14ac:dyDescent="0.2">
      <c r="A1484" s="25"/>
      <c r="B1484" s="25"/>
      <c r="C1484" s="25"/>
      <c r="D1484" s="25"/>
    </row>
    <row r="1485" spans="1:4" x14ac:dyDescent="0.2">
      <c r="A1485" s="25"/>
      <c r="B1485" s="25"/>
      <c r="C1485" s="25"/>
      <c r="D1485" s="25"/>
    </row>
    <row r="1486" spans="1:4" x14ac:dyDescent="0.2">
      <c r="A1486" s="25"/>
      <c r="B1486" s="25"/>
      <c r="C1486" s="25"/>
      <c r="D1486" s="25"/>
    </row>
    <row r="1487" spans="1:4" x14ac:dyDescent="0.2">
      <c r="A1487" s="25"/>
      <c r="B1487" s="25"/>
      <c r="C1487" s="25"/>
      <c r="D1487" s="25"/>
    </row>
    <row r="1488" spans="1:4" x14ac:dyDescent="0.2">
      <c r="A1488" s="25"/>
      <c r="B1488" s="25"/>
      <c r="C1488" s="25"/>
      <c r="D1488" s="25"/>
    </row>
    <row r="1489" spans="1:4" x14ac:dyDescent="0.2">
      <c r="A1489" s="25"/>
      <c r="B1489" s="25"/>
      <c r="C1489" s="25"/>
      <c r="D1489" s="25"/>
    </row>
    <row r="1490" spans="1:4" x14ac:dyDescent="0.2">
      <c r="A1490" s="25"/>
      <c r="B1490" s="25"/>
      <c r="C1490" s="25"/>
      <c r="D1490" s="25"/>
    </row>
    <row r="1491" spans="1:4" x14ac:dyDescent="0.2">
      <c r="A1491" s="25"/>
      <c r="B1491" s="25"/>
      <c r="C1491" s="25"/>
      <c r="D1491" s="25"/>
    </row>
    <row r="1492" spans="1:4" x14ac:dyDescent="0.2">
      <c r="A1492" s="25"/>
      <c r="B1492" s="25"/>
      <c r="C1492" s="25"/>
      <c r="D1492" s="25"/>
    </row>
    <row r="1493" spans="1:4" x14ac:dyDescent="0.2">
      <c r="A1493" s="25"/>
      <c r="B1493" s="25"/>
      <c r="C1493" s="25"/>
      <c r="D1493" s="25"/>
    </row>
    <row r="1494" spans="1:4" x14ac:dyDescent="0.2">
      <c r="A1494" s="25"/>
      <c r="B1494" s="25"/>
      <c r="C1494" s="25"/>
      <c r="D1494" s="25"/>
    </row>
    <row r="1495" spans="1:4" x14ac:dyDescent="0.2">
      <c r="A1495" s="25"/>
      <c r="B1495" s="25"/>
      <c r="C1495" s="25"/>
      <c r="D1495" s="25"/>
    </row>
    <row r="1496" spans="1:4" x14ac:dyDescent="0.2">
      <c r="A1496" s="25"/>
      <c r="B1496" s="25"/>
      <c r="C1496" s="25"/>
      <c r="D1496" s="25"/>
    </row>
    <row r="1497" spans="1:4" x14ac:dyDescent="0.2">
      <c r="A1497" s="25"/>
      <c r="B1497" s="25"/>
      <c r="C1497" s="25"/>
      <c r="D1497" s="25"/>
    </row>
    <row r="1498" spans="1:4" x14ac:dyDescent="0.2">
      <c r="A1498" s="25"/>
      <c r="B1498" s="25"/>
      <c r="C1498" s="25"/>
      <c r="D1498" s="25"/>
    </row>
    <row r="1499" spans="1:4" x14ac:dyDescent="0.2">
      <c r="A1499" s="25"/>
      <c r="B1499" s="25"/>
      <c r="C1499" s="25"/>
      <c r="D1499" s="25"/>
    </row>
    <row r="1500" spans="1:4" x14ac:dyDescent="0.2">
      <c r="A1500" s="25"/>
      <c r="B1500" s="25"/>
      <c r="C1500" s="25"/>
      <c r="D1500" s="25"/>
    </row>
    <row r="1501" spans="1:4" x14ac:dyDescent="0.2">
      <c r="A1501" s="25"/>
      <c r="B1501" s="25"/>
      <c r="C1501" s="25"/>
      <c r="D1501" s="25"/>
    </row>
    <row r="1502" spans="1:4" x14ac:dyDescent="0.2">
      <c r="A1502" s="25"/>
      <c r="B1502" s="25"/>
      <c r="C1502" s="25"/>
      <c r="D1502" s="25"/>
    </row>
    <row r="1503" spans="1:4" x14ac:dyDescent="0.2">
      <c r="A1503" s="25"/>
      <c r="B1503" s="25"/>
      <c r="C1503" s="25"/>
      <c r="D1503" s="25"/>
    </row>
    <row r="1504" spans="1:4" x14ac:dyDescent="0.2">
      <c r="A1504" s="25"/>
      <c r="B1504" s="25"/>
      <c r="C1504" s="25"/>
      <c r="D1504" s="25"/>
    </row>
    <row r="1505" spans="1:4" x14ac:dyDescent="0.2">
      <c r="A1505" s="25"/>
      <c r="B1505" s="25"/>
      <c r="C1505" s="25"/>
      <c r="D1505" s="25"/>
    </row>
    <row r="1506" spans="1:4" x14ac:dyDescent="0.2">
      <c r="A1506" s="25"/>
      <c r="B1506" s="25"/>
      <c r="C1506" s="25"/>
      <c r="D1506" s="25"/>
    </row>
    <row r="1507" spans="1:4" x14ac:dyDescent="0.2">
      <c r="A1507" s="25"/>
      <c r="B1507" s="25"/>
      <c r="C1507" s="25"/>
      <c r="D1507" s="25"/>
    </row>
    <row r="1508" spans="1:4" x14ac:dyDescent="0.2">
      <c r="A1508" s="25"/>
      <c r="B1508" s="25"/>
      <c r="C1508" s="25"/>
      <c r="D1508" s="25"/>
    </row>
    <row r="1509" spans="1:4" x14ac:dyDescent="0.2">
      <c r="A1509" s="25"/>
      <c r="B1509" s="25"/>
      <c r="C1509" s="25"/>
      <c r="D1509" s="25"/>
    </row>
    <row r="1510" spans="1:4" x14ac:dyDescent="0.2">
      <c r="A1510" s="25"/>
      <c r="B1510" s="25"/>
      <c r="C1510" s="25"/>
      <c r="D1510" s="25"/>
    </row>
    <row r="1511" spans="1:4" x14ac:dyDescent="0.2">
      <c r="A1511" s="25"/>
      <c r="B1511" s="25"/>
      <c r="C1511" s="25"/>
      <c r="D1511" s="25"/>
    </row>
    <row r="1512" spans="1:4" x14ac:dyDescent="0.2">
      <c r="A1512" s="25"/>
      <c r="B1512" s="25"/>
      <c r="C1512" s="25"/>
      <c r="D1512" s="25"/>
    </row>
    <row r="1513" spans="1:4" x14ac:dyDescent="0.2">
      <c r="A1513" s="25"/>
      <c r="B1513" s="25"/>
      <c r="C1513" s="25"/>
      <c r="D1513" s="25"/>
    </row>
    <row r="1514" spans="1:4" x14ac:dyDescent="0.2">
      <c r="A1514" s="25"/>
      <c r="B1514" s="25"/>
      <c r="C1514" s="25"/>
      <c r="D1514" s="25"/>
    </row>
    <row r="1515" spans="1:4" x14ac:dyDescent="0.2">
      <c r="A1515" s="25"/>
      <c r="B1515" s="25"/>
      <c r="C1515" s="25"/>
      <c r="D1515" s="25"/>
    </row>
    <row r="1516" spans="1:4" x14ac:dyDescent="0.2">
      <c r="A1516" s="25"/>
      <c r="B1516" s="25"/>
      <c r="C1516" s="25"/>
      <c r="D1516" s="25"/>
    </row>
    <row r="1517" spans="1:4" x14ac:dyDescent="0.2">
      <c r="A1517" s="25"/>
      <c r="B1517" s="25"/>
      <c r="C1517" s="25"/>
      <c r="D1517" s="25"/>
    </row>
    <row r="1518" spans="1:4" x14ac:dyDescent="0.2">
      <c r="A1518" s="25"/>
      <c r="B1518" s="25"/>
      <c r="C1518" s="25"/>
      <c r="D1518" s="25"/>
    </row>
    <row r="1519" spans="1:4" x14ac:dyDescent="0.2">
      <c r="A1519" s="25"/>
      <c r="B1519" s="25"/>
      <c r="C1519" s="25"/>
      <c r="D1519" s="25"/>
    </row>
    <row r="1520" spans="1:4" x14ac:dyDescent="0.2">
      <c r="A1520" s="25"/>
      <c r="B1520" s="25"/>
      <c r="C1520" s="25"/>
      <c r="D1520" s="25"/>
    </row>
    <row r="1521" spans="1:4" x14ac:dyDescent="0.2">
      <c r="A1521" s="25"/>
      <c r="B1521" s="25"/>
      <c r="C1521" s="25"/>
      <c r="D1521" s="25"/>
    </row>
    <row r="1522" spans="1:4" x14ac:dyDescent="0.2">
      <c r="A1522" s="25"/>
      <c r="B1522" s="25"/>
      <c r="C1522" s="25"/>
      <c r="D1522" s="25"/>
    </row>
    <row r="1523" spans="1:4" x14ac:dyDescent="0.2">
      <c r="A1523" s="25"/>
      <c r="B1523" s="25"/>
      <c r="C1523" s="25"/>
      <c r="D1523" s="25"/>
    </row>
    <row r="1524" spans="1:4" x14ac:dyDescent="0.2">
      <c r="A1524" s="25"/>
      <c r="B1524" s="25"/>
      <c r="C1524" s="25"/>
      <c r="D1524" s="25"/>
    </row>
    <row r="1525" spans="1:4" x14ac:dyDescent="0.2">
      <c r="A1525" s="25"/>
      <c r="B1525" s="25"/>
      <c r="C1525" s="25"/>
      <c r="D1525" s="25"/>
    </row>
    <row r="1526" spans="1:4" x14ac:dyDescent="0.2">
      <c r="A1526" s="25"/>
      <c r="B1526" s="25"/>
      <c r="C1526" s="25"/>
      <c r="D1526" s="25"/>
    </row>
    <row r="1527" spans="1:4" x14ac:dyDescent="0.2">
      <c r="A1527" s="25"/>
      <c r="B1527" s="25"/>
      <c r="C1527" s="25"/>
      <c r="D1527" s="25"/>
    </row>
    <row r="1528" spans="1:4" x14ac:dyDescent="0.2">
      <c r="A1528" s="25"/>
      <c r="B1528" s="25"/>
      <c r="C1528" s="25"/>
      <c r="D1528" s="25"/>
    </row>
    <row r="1529" spans="1:4" x14ac:dyDescent="0.2">
      <c r="A1529" s="25"/>
      <c r="B1529" s="25"/>
      <c r="C1529" s="25"/>
      <c r="D1529" s="25"/>
    </row>
    <row r="1530" spans="1:4" x14ac:dyDescent="0.2">
      <c r="A1530" s="25"/>
      <c r="B1530" s="25"/>
      <c r="C1530" s="25"/>
      <c r="D1530" s="25"/>
    </row>
    <row r="1531" spans="1:4" x14ac:dyDescent="0.2">
      <c r="A1531" s="25"/>
      <c r="B1531" s="25"/>
      <c r="C1531" s="25"/>
      <c r="D1531" s="25"/>
    </row>
    <row r="1532" spans="1:4" x14ac:dyDescent="0.2">
      <c r="A1532" s="25"/>
      <c r="B1532" s="25"/>
      <c r="C1532" s="25"/>
      <c r="D1532" s="25"/>
    </row>
    <row r="1533" spans="1:4" x14ac:dyDescent="0.2">
      <c r="A1533" s="25"/>
      <c r="B1533" s="25"/>
      <c r="C1533" s="25"/>
      <c r="D1533" s="25"/>
    </row>
    <row r="1534" spans="1:4" x14ac:dyDescent="0.2">
      <c r="A1534" s="25"/>
      <c r="B1534" s="25"/>
      <c r="C1534" s="25"/>
      <c r="D1534" s="25"/>
    </row>
    <row r="1535" spans="1:4" x14ac:dyDescent="0.2">
      <c r="A1535" s="25"/>
      <c r="B1535" s="25"/>
      <c r="C1535" s="25"/>
      <c r="D1535" s="25"/>
    </row>
    <row r="1536" spans="1:4" x14ac:dyDescent="0.2">
      <c r="A1536" s="25"/>
      <c r="B1536" s="25"/>
      <c r="C1536" s="25"/>
      <c r="D1536" s="25"/>
    </row>
    <row r="1537" spans="1:4" x14ac:dyDescent="0.2">
      <c r="A1537" s="25"/>
      <c r="B1537" s="25"/>
      <c r="C1537" s="25"/>
      <c r="D1537" s="25"/>
    </row>
    <row r="1538" spans="1:4" x14ac:dyDescent="0.2">
      <c r="A1538" s="25"/>
      <c r="B1538" s="25"/>
      <c r="C1538" s="25"/>
      <c r="D1538" s="25"/>
    </row>
    <row r="1539" spans="1:4" x14ac:dyDescent="0.2">
      <c r="A1539" s="25"/>
      <c r="B1539" s="25"/>
      <c r="C1539" s="25"/>
      <c r="D1539" s="25"/>
    </row>
    <row r="1540" spans="1:4" x14ac:dyDescent="0.2">
      <c r="A1540" s="25"/>
      <c r="B1540" s="25"/>
      <c r="C1540" s="25"/>
      <c r="D1540" s="25"/>
    </row>
    <row r="1541" spans="1:4" x14ac:dyDescent="0.2">
      <c r="A1541" s="25"/>
      <c r="B1541" s="25"/>
      <c r="C1541" s="25"/>
      <c r="D1541" s="25"/>
    </row>
    <row r="1542" spans="1:4" x14ac:dyDescent="0.2">
      <c r="A1542" s="25"/>
      <c r="B1542" s="25"/>
      <c r="C1542" s="25"/>
      <c r="D1542" s="25"/>
    </row>
    <row r="1543" spans="1:4" x14ac:dyDescent="0.2">
      <c r="A1543" s="25"/>
      <c r="B1543" s="25"/>
      <c r="C1543" s="25"/>
      <c r="D1543" s="25"/>
    </row>
    <row r="1544" spans="1:4" x14ac:dyDescent="0.2">
      <c r="A1544" s="25"/>
      <c r="B1544" s="25"/>
      <c r="C1544" s="25"/>
      <c r="D1544" s="25"/>
    </row>
    <row r="1545" spans="1:4" x14ac:dyDescent="0.2">
      <c r="A1545" s="25"/>
      <c r="B1545" s="25"/>
      <c r="C1545" s="25"/>
      <c r="D1545" s="25"/>
    </row>
    <row r="1546" spans="1:4" x14ac:dyDescent="0.2">
      <c r="A1546" s="25"/>
      <c r="B1546" s="25"/>
      <c r="C1546" s="25"/>
      <c r="D1546" s="25"/>
    </row>
    <row r="1547" spans="1:4" x14ac:dyDescent="0.2">
      <c r="A1547" s="25"/>
      <c r="B1547" s="25"/>
      <c r="C1547" s="25"/>
      <c r="D1547" s="25"/>
    </row>
    <row r="1548" spans="1:4" x14ac:dyDescent="0.2">
      <c r="A1548" s="25"/>
      <c r="B1548" s="25"/>
      <c r="C1548" s="25"/>
      <c r="D1548" s="25"/>
    </row>
    <row r="1549" spans="1:4" x14ac:dyDescent="0.2">
      <c r="A1549" s="25"/>
      <c r="B1549" s="25"/>
      <c r="C1549" s="25"/>
      <c r="D1549" s="25"/>
    </row>
    <row r="1550" spans="1:4" x14ac:dyDescent="0.2">
      <c r="A1550" s="25"/>
      <c r="B1550" s="25"/>
      <c r="C1550" s="25"/>
      <c r="D1550" s="25"/>
    </row>
    <row r="1551" spans="1:4" x14ac:dyDescent="0.2">
      <c r="A1551" s="25"/>
      <c r="B1551" s="25"/>
      <c r="C1551" s="25"/>
      <c r="D1551" s="25"/>
    </row>
    <row r="1552" spans="1:4" x14ac:dyDescent="0.2">
      <c r="A1552" s="25"/>
      <c r="B1552" s="25"/>
      <c r="C1552" s="25"/>
      <c r="D1552" s="25"/>
    </row>
    <row r="1553" spans="1:4" x14ac:dyDescent="0.2">
      <c r="A1553" s="25"/>
      <c r="B1553" s="25"/>
      <c r="C1553" s="25"/>
      <c r="D1553" s="25"/>
    </row>
    <row r="1554" spans="1:4" x14ac:dyDescent="0.2">
      <c r="A1554" s="25"/>
      <c r="B1554" s="25"/>
      <c r="C1554" s="25"/>
      <c r="D1554" s="25"/>
    </row>
    <row r="1555" spans="1:4" x14ac:dyDescent="0.2">
      <c r="A1555" s="25"/>
      <c r="B1555" s="25"/>
      <c r="C1555" s="25"/>
      <c r="D1555" s="25"/>
    </row>
    <row r="1556" spans="1:4" x14ac:dyDescent="0.2">
      <c r="A1556" s="25"/>
      <c r="B1556" s="25"/>
      <c r="C1556" s="25"/>
      <c r="D1556" s="25"/>
    </row>
    <row r="1557" spans="1:4" x14ac:dyDescent="0.2">
      <c r="A1557" s="25"/>
      <c r="B1557" s="25"/>
      <c r="C1557" s="25"/>
      <c r="D1557" s="25"/>
    </row>
    <row r="1558" spans="1:4" x14ac:dyDescent="0.2">
      <c r="A1558" s="25"/>
      <c r="B1558" s="25"/>
      <c r="C1558" s="25"/>
      <c r="D1558" s="25"/>
    </row>
    <row r="1559" spans="1:4" x14ac:dyDescent="0.2">
      <c r="A1559" s="25"/>
      <c r="B1559" s="25"/>
      <c r="C1559" s="25"/>
      <c r="D1559" s="25"/>
    </row>
    <row r="1560" spans="1:4" x14ac:dyDescent="0.2">
      <c r="A1560" s="25"/>
      <c r="B1560" s="25"/>
      <c r="C1560" s="25"/>
      <c r="D1560" s="25"/>
    </row>
    <row r="1561" spans="1:4" x14ac:dyDescent="0.2">
      <c r="A1561" s="25"/>
      <c r="B1561" s="25"/>
      <c r="C1561" s="25"/>
      <c r="D1561" s="25"/>
    </row>
    <row r="1562" spans="1:4" x14ac:dyDescent="0.2">
      <c r="A1562" s="25"/>
      <c r="B1562" s="25"/>
      <c r="C1562" s="25"/>
      <c r="D1562" s="25"/>
    </row>
    <row r="1563" spans="1:4" x14ac:dyDescent="0.2">
      <c r="A1563" s="25"/>
      <c r="B1563" s="25"/>
      <c r="C1563" s="25"/>
      <c r="D1563" s="25"/>
    </row>
    <row r="1564" spans="1:4" x14ac:dyDescent="0.2">
      <c r="A1564" s="25"/>
      <c r="B1564" s="25"/>
      <c r="C1564" s="25"/>
      <c r="D1564" s="25"/>
    </row>
    <row r="1565" spans="1:4" x14ac:dyDescent="0.2">
      <c r="A1565" s="25"/>
      <c r="B1565" s="25"/>
      <c r="C1565" s="25"/>
      <c r="D1565" s="25"/>
    </row>
    <row r="1566" spans="1:4" x14ac:dyDescent="0.2">
      <c r="A1566" s="25"/>
      <c r="B1566" s="25"/>
      <c r="C1566" s="25"/>
      <c r="D1566" s="25"/>
    </row>
    <row r="1567" spans="1:4" x14ac:dyDescent="0.2">
      <c r="A1567" s="25"/>
      <c r="B1567" s="25"/>
      <c r="C1567" s="25"/>
      <c r="D1567" s="25"/>
    </row>
    <row r="1568" spans="1:4" x14ac:dyDescent="0.2">
      <c r="A1568" s="25"/>
      <c r="B1568" s="25"/>
      <c r="C1568" s="25"/>
      <c r="D1568" s="25"/>
    </row>
    <row r="1569" spans="1:4" x14ac:dyDescent="0.2">
      <c r="A1569" s="25"/>
      <c r="B1569" s="25"/>
      <c r="C1569" s="25"/>
      <c r="D1569" s="25"/>
    </row>
    <row r="1570" spans="1:4" x14ac:dyDescent="0.2">
      <c r="A1570" s="25"/>
      <c r="B1570" s="25"/>
      <c r="C1570" s="25"/>
      <c r="D1570" s="25"/>
    </row>
    <row r="1571" spans="1:4" x14ac:dyDescent="0.2">
      <c r="A1571" s="25"/>
      <c r="B1571" s="25"/>
      <c r="C1571" s="25"/>
      <c r="D1571" s="25"/>
    </row>
    <row r="1572" spans="1:4" x14ac:dyDescent="0.2">
      <c r="A1572" s="25"/>
      <c r="B1572" s="25"/>
      <c r="C1572" s="25"/>
      <c r="D1572" s="25"/>
    </row>
    <row r="1573" spans="1:4" x14ac:dyDescent="0.2">
      <c r="A1573" s="25"/>
      <c r="B1573" s="25"/>
      <c r="C1573" s="25"/>
      <c r="D1573" s="25"/>
    </row>
    <row r="1574" spans="1:4" x14ac:dyDescent="0.2">
      <c r="A1574" s="25"/>
      <c r="B1574" s="25"/>
      <c r="C1574" s="25"/>
      <c r="D1574" s="25"/>
    </row>
    <row r="1575" spans="1:4" x14ac:dyDescent="0.2">
      <c r="A1575" s="25"/>
      <c r="B1575" s="25"/>
      <c r="C1575" s="25"/>
      <c r="D1575" s="25"/>
    </row>
    <row r="1576" spans="1:4" x14ac:dyDescent="0.2">
      <c r="A1576" s="25"/>
      <c r="B1576" s="25"/>
      <c r="C1576" s="25"/>
      <c r="D1576" s="25"/>
    </row>
    <row r="1577" spans="1:4" x14ac:dyDescent="0.2">
      <c r="A1577" s="25"/>
      <c r="B1577" s="25"/>
      <c r="C1577" s="25"/>
      <c r="D1577" s="25"/>
    </row>
    <row r="1578" spans="1:4" x14ac:dyDescent="0.2">
      <c r="A1578" s="25"/>
      <c r="B1578" s="25"/>
      <c r="C1578" s="25"/>
      <c r="D1578" s="25"/>
    </row>
    <row r="1579" spans="1:4" x14ac:dyDescent="0.2">
      <c r="A1579" s="25"/>
      <c r="B1579" s="25"/>
      <c r="C1579" s="25"/>
      <c r="D1579" s="25"/>
    </row>
    <row r="1580" spans="1:4" x14ac:dyDescent="0.2">
      <c r="A1580" s="25"/>
      <c r="B1580" s="25"/>
      <c r="C1580" s="25"/>
      <c r="D1580" s="25"/>
    </row>
    <row r="1581" spans="1:4" x14ac:dyDescent="0.2">
      <c r="A1581" s="25"/>
      <c r="B1581" s="25"/>
      <c r="C1581" s="25"/>
      <c r="D1581" s="25"/>
    </row>
    <row r="1582" spans="1:4" x14ac:dyDescent="0.2">
      <c r="A1582" s="25"/>
      <c r="B1582" s="25"/>
      <c r="C1582" s="25"/>
      <c r="D1582" s="25"/>
    </row>
    <row r="1583" spans="1:4" x14ac:dyDescent="0.2">
      <c r="A1583" s="25"/>
      <c r="B1583" s="25"/>
      <c r="C1583" s="25"/>
      <c r="D1583" s="25"/>
    </row>
    <row r="1584" spans="1:4" x14ac:dyDescent="0.2">
      <c r="A1584" s="25"/>
      <c r="B1584" s="25"/>
      <c r="C1584" s="25"/>
      <c r="D1584" s="25"/>
    </row>
    <row r="1585" spans="1:4" x14ac:dyDescent="0.2">
      <c r="A1585" s="25"/>
      <c r="B1585" s="25"/>
      <c r="C1585" s="25"/>
      <c r="D1585" s="25"/>
    </row>
    <row r="1586" spans="1:4" x14ac:dyDescent="0.2">
      <c r="A1586" s="25"/>
      <c r="B1586" s="25"/>
      <c r="C1586" s="25"/>
      <c r="D1586" s="25"/>
    </row>
    <row r="1587" spans="1:4" x14ac:dyDescent="0.2">
      <c r="A1587" s="25"/>
      <c r="B1587" s="25"/>
      <c r="C1587" s="25"/>
      <c r="D1587" s="25"/>
    </row>
    <row r="1588" spans="1:4" x14ac:dyDescent="0.2">
      <c r="A1588" s="25"/>
      <c r="B1588" s="25"/>
      <c r="C1588" s="25"/>
      <c r="D1588" s="25"/>
    </row>
    <row r="1589" spans="1:4" x14ac:dyDescent="0.2">
      <c r="A1589" s="25"/>
      <c r="B1589" s="25"/>
      <c r="C1589" s="25"/>
      <c r="D1589" s="25"/>
    </row>
    <row r="1590" spans="1:4" x14ac:dyDescent="0.2">
      <c r="A1590" s="25"/>
      <c r="B1590" s="25"/>
      <c r="C1590" s="25"/>
      <c r="D1590" s="25"/>
    </row>
    <row r="1591" spans="1:4" x14ac:dyDescent="0.2">
      <c r="A1591" s="25"/>
      <c r="B1591" s="25"/>
      <c r="C1591" s="25"/>
      <c r="D1591" s="25"/>
    </row>
    <row r="1592" spans="1:4" x14ac:dyDescent="0.2">
      <c r="A1592" s="25"/>
      <c r="B1592" s="25"/>
      <c r="C1592" s="25"/>
      <c r="D1592" s="25"/>
    </row>
    <row r="1593" spans="1:4" x14ac:dyDescent="0.2">
      <c r="A1593" s="25"/>
      <c r="B1593" s="25"/>
      <c r="C1593" s="25"/>
      <c r="D1593" s="25"/>
    </row>
    <row r="1594" spans="1:4" x14ac:dyDescent="0.2">
      <c r="A1594" s="25"/>
      <c r="B1594" s="25"/>
      <c r="C1594" s="25"/>
      <c r="D1594" s="25"/>
    </row>
    <row r="1595" spans="1:4" x14ac:dyDescent="0.2">
      <c r="A1595" s="25"/>
      <c r="B1595" s="25"/>
      <c r="C1595" s="25"/>
      <c r="D1595" s="25"/>
    </row>
    <row r="1596" spans="1:4" x14ac:dyDescent="0.2">
      <c r="A1596" s="25"/>
      <c r="B1596" s="25"/>
      <c r="C1596" s="25"/>
      <c r="D1596" s="25"/>
    </row>
    <row r="1597" spans="1:4" x14ac:dyDescent="0.2">
      <c r="A1597" s="25"/>
      <c r="B1597" s="25"/>
      <c r="C1597" s="25"/>
      <c r="D1597" s="25"/>
    </row>
    <row r="1598" spans="1:4" x14ac:dyDescent="0.2">
      <c r="A1598" s="25"/>
      <c r="B1598" s="25"/>
      <c r="C1598" s="25"/>
      <c r="D1598" s="25"/>
    </row>
    <row r="1599" spans="1:4" x14ac:dyDescent="0.2">
      <c r="A1599" s="25"/>
      <c r="B1599" s="25"/>
      <c r="C1599" s="25"/>
      <c r="D1599" s="25"/>
    </row>
    <row r="1600" spans="1:4" x14ac:dyDescent="0.2">
      <c r="A1600" s="25"/>
      <c r="B1600" s="25"/>
      <c r="C1600" s="25"/>
      <c r="D1600" s="25"/>
    </row>
    <row r="1601" spans="1:4" x14ac:dyDescent="0.2">
      <c r="A1601" s="25"/>
      <c r="B1601" s="25"/>
      <c r="C1601" s="25"/>
      <c r="D1601" s="25"/>
    </row>
    <row r="1602" spans="1:4" x14ac:dyDescent="0.2">
      <c r="A1602" s="25"/>
      <c r="B1602" s="25"/>
      <c r="C1602" s="25"/>
      <c r="D1602" s="25"/>
    </row>
    <row r="1603" spans="1:4" x14ac:dyDescent="0.2">
      <c r="A1603" s="25"/>
      <c r="B1603" s="25"/>
      <c r="C1603" s="25"/>
      <c r="D1603" s="25"/>
    </row>
    <row r="1604" spans="1:4" x14ac:dyDescent="0.2">
      <c r="A1604" s="25"/>
      <c r="B1604" s="25"/>
      <c r="C1604" s="25"/>
      <c r="D1604" s="25"/>
    </row>
    <row r="1605" spans="1:4" x14ac:dyDescent="0.2">
      <c r="A1605" s="25"/>
      <c r="B1605" s="25"/>
      <c r="C1605" s="25"/>
      <c r="D1605" s="25"/>
    </row>
    <row r="1606" spans="1:4" x14ac:dyDescent="0.2">
      <c r="A1606" s="25"/>
      <c r="B1606" s="25"/>
      <c r="C1606" s="25"/>
      <c r="D1606" s="25"/>
    </row>
    <row r="1607" spans="1:4" x14ac:dyDescent="0.2">
      <c r="A1607" s="25"/>
      <c r="B1607" s="25"/>
      <c r="C1607" s="25"/>
      <c r="D1607" s="25"/>
    </row>
    <row r="1608" spans="1:4" x14ac:dyDescent="0.2">
      <c r="A1608" s="25"/>
      <c r="B1608" s="25"/>
      <c r="C1608" s="25"/>
      <c r="D1608" s="25"/>
    </row>
    <row r="1609" spans="1:4" x14ac:dyDescent="0.2">
      <c r="A1609" s="25"/>
      <c r="B1609" s="25"/>
      <c r="C1609" s="25"/>
      <c r="D1609" s="25"/>
    </row>
    <row r="1610" spans="1:4" x14ac:dyDescent="0.2">
      <c r="A1610" s="25"/>
      <c r="B1610" s="25"/>
      <c r="C1610" s="25"/>
      <c r="D1610" s="25"/>
    </row>
    <row r="1611" spans="1:4" x14ac:dyDescent="0.2">
      <c r="A1611" s="25"/>
      <c r="B1611" s="25"/>
      <c r="C1611" s="25"/>
      <c r="D1611" s="25"/>
    </row>
    <row r="1612" spans="1:4" x14ac:dyDescent="0.2">
      <c r="A1612" s="25"/>
      <c r="B1612" s="25"/>
      <c r="C1612" s="25"/>
      <c r="D1612" s="25"/>
    </row>
    <row r="1613" spans="1:4" x14ac:dyDescent="0.2">
      <c r="A1613" s="25"/>
      <c r="B1613" s="25"/>
      <c r="C1613" s="25"/>
      <c r="D1613" s="25"/>
    </row>
    <row r="1614" spans="1:4" x14ac:dyDescent="0.2">
      <c r="A1614" s="25"/>
      <c r="B1614" s="25"/>
      <c r="C1614" s="25"/>
      <c r="D1614" s="25"/>
    </row>
    <row r="1615" spans="1:4" x14ac:dyDescent="0.2">
      <c r="A1615" s="25"/>
      <c r="B1615" s="25"/>
      <c r="C1615" s="25"/>
      <c r="D1615" s="25"/>
    </row>
    <row r="1616" spans="1:4" x14ac:dyDescent="0.2">
      <c r="A1616" s="25"/>
      <c r="B1616" s="25"/>
      <c r="C1616" s="25"/>
      <c r="D1616" s="25"/>
    </row>
    <row r="1617" spans="1:4" x14ac:dyDescent="0.2">
      <c r="A1617" s="25"/>
      <c r="B1617" s="25"/>
      <c r="C1617" s="25"/>
      <c r="D1617" s="25"/>
    </row>
    <row r="1618" spans="1:4" x14ac:dyDescent="0.2">
      <c r="A1618" s="25"/>
      <c r="B1618" s="25"/>
      <c r="C1618" s="25"/>
      <c r="D1618" s="25"/>
    </row>
    <row r="1619" spans="1:4" x14ac:dyDescent="0.2">
      <c r="A1619" s="25"/>
      <c r="B1619" s="25"/>
      <c r="C1619" s="25"/>
      <c r="D1619" s="25"/>
    </row>
    <row r="1620" spans="1:4" x14ac:dyDescent="0.2">
      <c r="A1620" s="25"/>
      <c r="B1620" s="25"/>
      <c r="C1620" s="25"/>
      <c r="D1620" s="25"/>
    </row>
    <row r="1621" spans="1:4" x14ac:dyDescent="0.2">
      <c r="A1621" s="25"/>
      <c r="B1621" s="25"/>
      <c r="C1621" s="25"/>
      <c r="D1621" s="25"/>
    </row>
    <row r="1622" spans="1:4" x14ac:dyDescent="0.2">
      <c r="A1622" s="25"/>
      <c r="B1622" s="25"/>
      <c r="C1622" s="25"/>
      <c r="D1622" s="25"/>
    </row>
    <row r="1623" spans="1:4" x14ac:dyDescent="0.2">
      <c r="A1623" s="25"/>
      <c r="B1623" s="25"/>
      <c r="C1623" s="25"/>
      <c r="D1623" s="25"/>
    </row>
    <row r="1624" spans="1:4" x14ac:dyDescent="0.2">
      <c r="A1624" s="25"/>
      <c r="B1624" s="25"/>
      <c r="C1624" s="25"/>
      <c r="D1624" s="25"/>
    </row>
    <row r="1625" spans="1:4" x14ac:dyDescent="0.2">
      <c r="A1625" s="25"/>
      <c r="B1625" s="25"/>
      <c r="C1625" s="25"/>
      <c r="D1625" s="25"/>
    </row>
    <row r="1626" spans="1:4" x14ac:dyDescent="0.2">
      <c r="A1626" s="25"/>
      <c r="B1626" s="25"/>
      <c r="C1626" s="25"/>
      <c r="D1626" s="25"/>
    </row>
    <row r="1627" spans="1:4" x14ac:dyDescent="0.2">
      <c r="A1627" s="25"/>
      <c r="B1627" s="25"/>
      <c r="C1627" s="25"/>
      <c r="D1627" s="25"/>
    </row>
    <row r="1628" spans="1:4" x14ac:dyDescent="0.2">
      <c r="A1628" s="25"/>
      <c r="B1628" s="25"/>
      <c r="C1628" s="25"/>
      <c r="D1628" s="25"/>
    </row>
    <row r="1629" spans="1:4" x14ac:dyDescent="0.2">
      <c r="A1629" s="25"/>
      <c r="B1629" s="25"/>
      <c r="C1629" s="25"/>
      <c r="D1629" s="25"/>
    </row>
    <row r="1630" spans="1:4" x14ac:dyDescent="0.2">
      <c r="A1630" s="25"/>
      <c r="B1630" s="25"/>
      <c r="C1630" s="25"/>
      <c r="D1630" s="25"/>
    </row>
    <row r="1631" spans="1:4" x14ac:dyDescent="0.2">
      <c r="A1631" s="25"/>
      <c r="B1631" s="25"/>
      <c r="C1631" s="25"/>
      <c r="D1631" s="25"/>
    </row>
    <row r="1632" spans="1:4" x14ac:dyDescent="0.2">
      <c r="A1632" s="25"/>
      <c r="B1632" s="25"/>
      <c r="C1632" s="25"/>
      <c r="D1632" s="25"/>
    </row>
    <row r="1633" spans="1:4" x14ac:dyDescent="0.2">
      <c r="A1633" s="25"/>
      <c r="B1633" s="25"/>
      <c r="C1633" s="25"/>
      <c r="D1633" s="25"/>
    </row>
    <row r="1634" spans="1:4" x14ac:dyDescent="0.2">
      <c r="A1634" s="25"/>
      <c r="B1634" s="25"/>
      <c r="C1634" s="25"/>
      <c r="D1634" s="25"/>
    </row>
    <row r="1635" spans="1:4" x14ac:dyDescent="0.2">
      <c r="A1635" s="25"/>
      <c r="B1635" s="25"/>
      <c r="C1635" s="25"/>
      <c r="D1635" s="25"/>
    </row>
    <row r="1636" spans="1:4" x14ac:dyDescent="0.2">
      <c r="A1636" s="25"/>
      <c r="B1636" s="25"/>
      <c r="C1636" s="25"/>
      <c r="D1636" s="25"/>
    </row>
    <row r="1637" spans="1:4" x14ac:dyDescent="0.2">
      <c r="A1637" s="25"/>
      <c r="B1637" s="25"/>
      <c r="C1637" s="25"/>
      <c r="D1637" s="25"/>
    </row>
    <row r="1638" spans="1:4" x14ac:dyDescent="0.2">
      <c r="A1638" s="25"/>
      <c r="B1638" s="25"/>
      <c r="C1638" s="25"/>
      <c r="D1638" s="25"/>
    </row>
    <row r="1639" spans="1:4" x14ac:dyDescent="0.2">
      <c r="A1639" s="25"/>
      <c r="B1639" s="25"/>
      <c r="C1639" s="25"/>
      <c r="D1639" s="25"/>
    </row>
    <row r="1640" spans="1:4" x14ac:dyDescent="0.2">
      <c r="A1640" s="25"/>
      <c r="B1640" s="25"/>
      <c r="C1640" s="25"/>
      <c r="D1640" s="25"/>
    </row>
    <row r="1641" spans="1:4" x14ac:dyDescent="0.2">
      <c r="A1641" s="25"/>
      <c r="B1641" s="25"/>
      <c r="C1641" s="25"/>
      <c r="D1641" s="25"/>
    </row>
    <row r="1642" spans="1:4" x14ac:dyDescent="0.2">
      <c r="A1642" s="25"/>
      <c r="B1642" s="25"/>
      <c r="C1642" s="25"/>
      <c r="D1642" s="25"/>
    </row>
    <row r="1643" spans="1:4" x14ac:dyDescent="0.2">
      <c r="A1643" s="25"/>
      <c r="B1643" s="25"/>
      <c r="C1643" s="25"/>
      <c r="D1643" s="25"/>
    </row>
    <row r="1644" spans="1:4" x14ac:dyDescent="0.2">
      <c r="A1644" s="25"/>
      <c r="B1644" s="25"/>
      <c r="C1644" s="25"/>
      <c r="D1644" s="25"/>
    </row>
    <row r="1645" spans="1:4" x14ac:dyDescent="0.2">
      <c r="A1645" s="25"/>
      <c r="B1645" s="25"/>
      <c r="C1645" s="25"/>
      <c r="D1645" s="25"/>
    </row>
    <row r="1646" spans="1:4" x14ac:dyDescent="0.2">
      <c r="A1646" s="25"/>
      <c r="B1646" s="25"/>
      <c r="C1646" s="25"/>
      <c r="D1646" s="25"/>
    </row>
    <row r="1647" spans="1:4" x14ac:dyDescent="0.2">
      <c r="A1647" s="25"/>
      <c r="B1647" s="25"/>
      <c r="C1647" s="25"/>
      <c r="D1647" s="25"/>
    </row>
    <row r="1648" spans="1:4" x14ac:dyDescent="0.2">
      <c r="A1648" s="25"/>
      <c r="B1648" s="25"/>
      <c r="C1648" s="25"/>
      <c r="D1648" s="25"/>
    </row>
    <row r="1649" spans="1:4" x14ac:dyDescent="0.2">
      <c r="A1649" s="25"/>
      <c r="B1649" s="25"/>
      <c r="C1649" s="25"/>
      <c r="D1649" s="25"/>
    </row>
    <row r="1650" spans="1:4" x14ac:dyDescent="0.2">
      <c r="A1650" s="25"/>
      <c r="B1650" s="25"/>
      <c r="C1650" s="25"/>
      <c r="D1650" s="25"/>
    </row>
    <row r="1651" spans="1:4" x14ac:dyDescent="0.2">
      <c r="A1651" s="25"/>
      <c r="B1651" s="25"/>
      <c r="C1651" s="25"/>
      <c r="D1651" s="25"/>
    </row>
    <row r="1652" spans="1:4" x14ac:dyDescent="0.2">
      <c r="A1652" s="25"/>
      <c r="B1652" s="25"/>
      <c r="C1652" s="25"/>
      <c r="D1652" s="25"/>
    </row>
    <row r="1653" spans="1:4" x14ac:dyDescent="0.2">
      <c r="A1653" s="25"/>
      <c r="B1653" s="25"/>
      <c r="C1653" s="25"/>
      <c r="D1653" s="25"/>
    </row>
    <row r="1654" spans="1:4" x14ac:dyDescent="0.2">
      <c r="A1654" s="25"/>
      <c r="B1654" s="25"/>
      <c r="C1654" s="25"/>
      <c r="D1654" s="25"/>
    </row>
    <row r="1655" spans="1:4" x14ac:dyDescent="0.2">
      <c r="A1655" s="25"/>
      <c r="B1655" s="25"/>
      <c r="C1655" s="25"/>
      <c r="D1655" s="25"/>
    </row>
    <row r="1656" spans="1:4" x14ac:dyDescent="0.2">
      <c r="A1656" s="25"/>
      <c r="B1656" s="25"/>
      <c r="C1656" s="25"/>
      <c r="D1656" s="25"/>
    </row>
    <row r="1657" spans="1:4" x14ac:dyDescent="0.2">
      <c r="A1657" s="25"/>
      <c r="B1657" s="25"/>
      <c r="C1657" s="25"/>
      <c r="D1657" s="25"/>
    </row>
    <row r="1658" spans="1:4" x14ac:dyDescent="0.2">
      <c r="A1658" s="25"/>
      <c r="B1658" s="25"/>
      <c r="C1658" s="25"/>
      <c r="D1658" s="25"/>
    </row>
    <row r="1659" spans="1:4" x14ac:dyDescent="0.2">
      <c r="A1659" s="25"/>
      <c r="B1659" s="25"/>
      <c r="C1659" s="25"/>
      <c r="D1659" s="25"/>
    </row>
    <row r="1660" spans="1:4" x14ac:dyDescent="0.2">
      <c r="A1660" s="25"/>
      <c r="B1660" s="25"/>
      <c r="C1660" s="25"/>
      <c r="D1660" s="25"/>
    </row>
    <row r="1661" spans="1:4" x14ac:dyDescent="0.2">
      <c r="A1661" s="25"/>
      <c r="B1661" s="25"/>
      <c r="C1661" s="25"/>
      <c r="D1661" s="25"/>
    </row>
    <row r="1662" spans="1:4" x14ac:dyDescent="0.2">
      <c r="A1662" s="25"/>
      <c r="B1662" s="25"/>
      <c r="C1662" s="25"/>
      <c r="D1662" s="25"/>
    </row>
    <row r="1663" spans="1:4" x14ac:dyDescent="0.2">
      <c r="A1663" s="25"/>
      <c r="B1663" s="25"/>
      <c r="C1663" s="25"/>
      <c r="D1663" s="25"/>
    </row>
    <row r="1664" spans="1:4" x14ac:dyDescent="0.2">
      <c r="A1664" s="25"/>
      <c r="B1664" s="25"/>
      <c r="C1664" s="25"/>
      <c r="D1664" s="25"/>
    </row>
    <row r="1665" spans="1:4" x14ac:dyDescent="0.2">
      <c r="A1665" s="25"/>
      <c r="B1665" s="25"/>
      <c r="C1665" s="25"/>
      <c r="D1665" s="25"/>
    </row>
    <row r="1666" spans="1:4" x14ac:dyDescent="0.2">
      <c r="A1666" s="25"/>
      <c r="B1666" s="25"/>
      <c r="C1666" s="25"/>
      <c r="D1666" s="25"/>
    </row>
    <row r="1667" spans="1:4" x14ac:dyDescent="0.2">
      <c r="A1667" s="25"/>
      <c r="B1667" s="25"/>
      <c r="C1667" s="25"/>
      <c r="D1667" s="25"/>
    </row>
    <row r="1668" spans="1:4" x14ac:dyDescent="0.2">
      <c r="A1668" s="25"/>
      <c r="B1668" s="25"/>
      <c r="C1668" s="25"/>
      <c r="D1668" s="25"/>
    </row>
    <row r="1669" spans="1:4" x14ac:dyDescent="0.2">
      <c r="A1669" s="25"/>
      <c r="B1669" s="25"/>
      <c r="C1669" s="25"/>
      <c r="D1669" s="25"/>
    </row>
    <row r="1670" spans="1:4" x14ac:dyDescent="0.2">
      <c r="A1670" s="25"/>
      <c r="B1670" s="25"/>
      <c r="C1670" s="25"/>
      <c r="D1670" s="25"/>
    </row>
    <row r="1671" spans="1:4" x14ac:dyDescent="0.2">
      <c r="A1671" s="25"/>
      <c r="B1671" s="25"/>
      <c r="C1671" s="25"/>
      <c r="D1671" s="25"/>
    </row>
    <row r="1672" spans="1:4" x14ac:dyDescent="0.2">
      <c r="A1672" s="25"/>
      <c r="B1672" s="25"/>
      <c r="C1672" s="25"/>
      <c r="D1672" s="25"/>
    </row>
    <row r="1673" spans="1:4" x14ac:dyDescent="0.2">
      <c r="A1673" s="25"/>
      <c r="B1673" s="25"/>
      <c r="C1673" s="25"/>
      <c r="D1673" s="25"/>
    </row>
    <row r="1674" spans="1:4" x14ac:dyDescent="0.2">
      <c r="A1674" s="25"/>
      <c r="B1674" s="25"/>
      <c r="C1674" s="25"/>
      <c r="D1674" s="25"/>
    </row>
    <row r="1675" spans="1:4" x14ac:dyDescent="0.2">
      <c r="A1675" s="25"/>
      <c r="B1675" s="25"/>
      <c r="C1675" s="25"/>
      <c r="D1675" s="25"/>
    </row>
    <row r="1676" spans="1:4" x14ac:dyDescent="0.2">
      <c r="A1676" s="25"/>
      <c r="B1676" s="25"/>
      <c r="C1676" s="25"/>
      <c r="D1676" s="25"/>
    </row>
    <row r="1677" spans="1:4" x14ac:dyDescent="0.2">
      <c r="A1677" s="25"/>
      <c r="B1677" s="25"/>
      <c r="C1677" s="25"/>
      <c r="D1677" s="25"/>
    </row>
    <row r="1678" spans="1:4" x14ac:dyDescent="0.2">
      <c r="A1678" s="25"/>
      <c r="B1678" s="25"/>
      <c r="C1678" s="25"/>
      <c r="D1678" s="25"/>
    </row>
    <row r="1679" spans="1:4" x14ac:dyDescent="0.2">
      <c r="A1679" s="25"/>
      <c r="B1679" s="25"/>
      <c r="C1679" s="25"/>
      <c r="D1679" s="25"/>
    </row>
    <row r="1680" spans="1:4" x14ac:dyDescent="0.2">
      <c r="A1680" s="25"/>
      <c r="B1680" s="25"/>
      <c r="C1680" s="25"/>
      <c r="D1680" s="25"/>
    </row>
    <row r="1681" spans="1:4" x14ac:dyDescent="0.2">
      <c r="A1681" s="25"/>
      <c r="B1681" s="25"/>
      <c r="C1681" s="25"/>
      <c r="D1681" s="25"/>
    </row>
    <row r="1682" spans="1:4" x14ac:dyDescent="0.2">
      <c r="A1682" s="25"/>
      <c r="B1682" s="25"/>
      <c r="C1682" s="25"/>
      <c r="D1682" s="25"/>
    </row>
    <row r="1683" spans="1:4" x14ac:dyDescent="0.2">
      <c r="A1683" s="25"/>
      <c r="B1683" s="25"/>
      <c r="C1683" s="25"/>
      <c r="D1683" s="25"/>
    </row>
    <row r="1684" spans="1:4" x14ac:dyDescent="0.2">
      <c r="A1684" s="25"/>
      <c r="B1684" s="25"/>
      <c r="C1684" s="25"/>
      <c r="D1684" s="25"/>
    </row>
    <row r="1685" spans="1:4" x14ac:dyDescent="0.2">
      <c r="A1685" s="25"/>
      <c r="B1685" s="25"/>
      <c r="C1685" s="25"/>
      <c r="D1685" s="25"/>
    </row>
    <row r="1686" spans="1:4" x14ac:dyDescent="0.2">
      <c r="A1686" s="25"/>
      <c r="B1686" s="25"/>
      <c r="C1686" s="25"/>
      <c r="D1686" s="25"/>
    </row>
    <row r="1687" spans="1:4" x14ac:dyDescent="0.2">
      <c r="A1687" s="25"/>
      <c r="B1687" s="25"/>
      <c r="C1687" s="25"/>
      <c r="D1687" s="25"/>
    </row>
    <row r="1688" spans="1:4" x14ac:dyDescent="0.2">
      <c r="A1688" s="25"/>
      <c r="B1688" s="25"/>
      <c r="C1688" s="25"/>
      <c r="D1688" s="25"/>
    </row>
    <row r="1689" spans="1:4" x14ac:dyDescent="0.2">
      <c r="A1689" s="25"/>
      <c r="B1689" s="25"/>
      <c r="C1689" s="25"/>
      <c r="D1689" s="25"/>
    </row>
    <row r="1690" spans="1:4" x14ac:dyDescent="0.2">
      <c r="A1690" s="25"/>
      <c r="B1690" s="25"/>
      <c r="C1690" s="25"/>
      <c r="D1690" s="25"/>
    </row>
    <row r="1691" spans="1:4" x14ac:dyDescent="0.2">
      <c r="A1691" s="25"/>
      <c r="B1691" s="25"/>
      <c r="C1691" s="25"/>
      <c r="D1691" s="25"/>
    </row>
    <row r="1692" spans="1:4" x14ac:dyDescent="0.2">
      <c r="A1692" s="25"/>
      <c r="B1692" s="25"/>
      <c r="C1692" s="25"/>
      <c r="D1692" s="25"/>
    </row>
    <row r="1693" spans="1:4" x14ac:dyDescent="0.2">
      <c r="A1693" s="25"/>
      <c r="B1693" s="25"/>
      <c r="C1693" s="25"/>
      <c r="D1693" s="25"/>
    </row>
    <row r="1694" spans="1:4" x14ac:dyDescent="0.2">
      <c r="A1694" s="25"/>
      <c r="B1694" s="25"/>
      <c r="C1694" s="25"/>
      <c r="D1694" s="25"/>
    </row>
    <row r="1695" spans="1:4" x14ac:dyDescent="0.2">
      <c r="A1695" s="25"/>
      <c r="B1695" s="25"/>
      <c r="C1695" s="25"/>
      <c r="D1695" s="25"/>
    </row>
    <row r="1696" spans="1:4" x14ac:dyDescent="0.2">
      <c r="A1696" s="25"/>
      <c r="B1696" s="25"/>
      <c r="C1696" s="25"/>
      <c r="D1696" s="25"/>
    </row>
    <row r="1697" spans="1:4" x14ac:dyDescent="0.2">
      <c r="A1697" s="25"/>
      <c r="B1697" s="25"/>
      <c r="C1697" s="25"/>
      <c r="D1697" s="25"/>
    </row>
    <row r="1698" spans="1:4" x14ac:dyDescent="0.2">
      <c r="A1698" s="25"/>
      <c r="B1698" s="25"/>
      <c r="C1698" s="25"/>
      <c r="D1698" s="25"/>
    </row>
    <row r="1699" spans="1:4" x14ac:dyDescent="0.2">
      <c r="A1699" s="25"/>
      <c r="B1699" s="25"/>
      <c r="C1699" s="25"/>
      <c r="D1699" s="25"/>
    </row>
    <row r="1700" spans="1:4" x14ac:dyDescent="0.2">
      <c r="A1700" s="25"/>
      <c r="B1700" s="25"/>
      <c r="C1700" s="25"/>
      <c r="D1700" s="25"/>
    </row>
    <row r="1701" spans="1:4" x14ac:dyDescent="0.2">
      <c r="A1701" s="25"/>
      <c r="B1701" s="25"/>
      <c r="C1701" s="25"/>
      <c r="D1701" s="25"/>
    </row>
    <row r="1702" spans="1:4" x14ac:dyDescent="0.2">
      <c r="A1702" s="25"/>
      <c r="B1702" s="25"/>
      <c r="C1702" s="25"/>
      <c r="D1702" s="25"/>
    </row>
    <row r="1703" spans="1:4" x14ac:dyDescent="0.2">
      <c r="A1703" s="25"/>
      <c r="B1703" s="25"/>
      <c r="C1703" s="25"/>
      <c r="D1703" s="25"/>
    </row>
    <row r="1704" spans="1:4" x14ac:dyDescent="0.2">
      <c r="A1704" s="25"/>
      <c r="B1704" s="25"/>
      <c r="C1704" s="25"/>
      <c r="D1704" s="25"/>
    </row>
    <row r="1705" spans="1:4" x14ac:dyDescent="0.2">
      <c r="A1705" s="25"/>
      <c r="B1705" s="25"/>
      <c r="C1705" s="25"/>
      <c r="D1705" s="25"/>
    </row>
    <row r="1706" spans="1:4" x14ac:dyDescent="0.2">
      <c r="A1706" s="25"/>
      <c r="B1706" s="25"/>
      <c r="C1706" s="25"/>
      <c r="D1706" s="25"/>
    </row>
    <row r="1707" spans="1:4" x14ac:dyDescent="0.2">
      <c r="A1707" s="25"/>
      <c r="B1707" s="25"/>
      <c r="C1707" s="25"/>
      <c r="D1707" s="25"/>
    </row>
    <row r="1708" spans="1:4" x14ac:dyDescent="0.2">
      <c r="A1708" s="25"/>
      <c r="B1708" s="25"/>
      <c r="C1708" s="25"/>
      <c r="D1708" s="25"/>
    </row>
    <row r="1709" spans="1:4" x14ac:dyDescent="0.2">
      <c r="A1709" s="25"/>
      <c r="B1709" s="25"/>
      <c r="C1709" s="25"/>
      <c r="D1709" s="25"/>
    </row>
    <row r="1710" spans="1:4" x14ac:dyDescent="0.2">
      <c r="A1710" s="25"/>
      <c r="B1710" s="25"/>
      <c r="C1710" s="25"/>
      <c r="D1710" s="25"/>
    </row>
    <row r="1711" spans="1:4" x14ac:dyDescent="0.2">
      <c r="A1711" s="25"/>
      <c r="B1711" s="25"/>
      <c r="C1711" s="25"/>
      <c r="D1711" s="25"/>
    </row>
    <row r="1712" spans="1:4" x14ac:dyDescent="0.2">
      <c r="A1712" s="25"/>
      <c r="B1712" s="25"/>
      <c r="C1712" s="25"/>
      <c r="D1712" s="25"/>
    </row>
    <row r="1713" spans="1:4" x14ac:dyDescent="0.2">
      <c r="A1713" s="25"/>
      <c r="B1713" s="25"/>
      <c r="C1713" s="25"/>
      <c r="D1713" s="25"/>
    </row>
    <row r="1714" spans="1:4" x14ac:dyDescent="0.2">
      <c r="A1714" s="25"/>
      <c r="B1714" s="25"/>
      <c r="C1714" s="25"/>
      <c r="D1714" s="25"/>
    </row>
    <row r="1715" spans="1:4" x14ac:dyDescent="0.2">
      <c r="A1715" s="25"/>
      <c r="B1715" s="25"/>
      <c r="C1715" s="25"/>
      <c r="D1715" s="25"/>
    </row>
    <row r="1716" spans="1:4" x14ac:dyDescent="0.2">
      <c r="A1716" s="25"/>
      <c r="B1716" s="25"/>
      <c r="C1716" s="25"/>
      <c r="D1716" s="25"/>
    </row>
    <row r="1717" spans="1:4" x14ac:dyDescent="0.2">
      <c r="A1717" s="25"/>
      <c r="B1717" s="25"/>
      <c r="C1717" s="25"/>
      <c r="D1717" s="25"/>
    </row>
    <row r="1718" spans="1:4" x14ac:dyDescent="0.2">
      <c r="A1718" s="25"/>
      <c r="B1718" s="25"/>
      <c r="C1718" s="25"/>
      <c r="D1718" s="25"/>
    </row>
    <row r="1719" spans="1:4" x14ac:dyDescent="0.2">
      <c r="A1719" s="25"/>
      <c r="B1719" s="25"/>
      <c r="C1719" s="25"/>
      <c r="D1719" s="25"/>
    </row>
    <row r="1720" spans="1:4" x14ac:dyDescent="0.2">
      <c r="A1720" s="25"/>
      <c r="B1720" s="25"/>
      <c r="C1720" s="25"/>
      <c r="D1720" s="25"/>
    </row>
    <row r="1721" spans="1:4" x14ac:dyDescent="0.2">
      <c r="A1721" s="25"/>
      <c r="B1721" s="25"/>
      <c r="C1721" s="25"/>
      <c r="D1721" s="25"/>
    </row>
    <row r="1722" spans="1:4" x14ac:dyDescent="0.2">
      <c r="A1722" s="25"/>
      <c r="B1722" s="25"/>
      <c r="C1722" s="25"/>
      <c r="D1722" s="25"/>
    </row>
    <row r="1723" spans="1:4" x14ac:dyDescent="0.2">
      <c r="A1723" s="25"/>
      <c r="B1723" s="25"/>
      <c r="C1723" s="25"/>
      <c r="D1723" s="25"/>
    </row>
    <row r="1724" spans="1:4" x14ac:dyDescent="0.2">
      <c r="A1724" s="25"/>
      <c r="B1724" s="25"/>
      <c r="C1724" s="25"/>
      <c r="D1724" s="25"/>
    </row>
    <row r="1725" spans="1:4" x14ac:dyDescent="0.2">
      <c r="A1725" s="25"/>
      <c r="B1725" s="25"/>
      <c r="C1725" s="25"/>
      <c r="D1725" s="25"/>
    </row>
    <row r="1726" spans="1:4" x14ac:dyDescent="0.2">
      <c r="A1726" s="25"/>
      <c r="B1726" s="25"/>
      <c r="C1726" s="25"/>
      <c r="D1726" s="25"/>
    </row>
    <row r="1727" spans="1:4" x14ac:dyDescent="0.2">
      <c r="A1727" s="25"/>
      <c r="B1727" s="25"/>
      <c r="C1727" s="25"/>
      <c r="D1727" s="25"/>
    </row>
    <row r="1728" spans="1:4" x14ac:dyDescent="0.2">
      <c r="A1728" s="25"/>
      <c r="B1728" s="25"/>
      <c r="C1728" s="25"/>
      <c r="D1728" s="25"/>
    </row>
    <row r="1729" spans="1:4" x14ac:dyDescent="0.2">
      <c r="A1729" s="25"/>
      <c r="B1729" s="25"/>
      <c r="C1729" s="25"/>
      <c r="D1729" s="25"/>
    </row>
    <row r="1730" spans="1:4" x14ac:dyDescent="0.2">
      <c r="A1730" s="25"/>
      <c r="B1730" s="25"/>
      <c r="C1730" s="25"/>
      <c r="D1730" s="25"/>
    </row>
    <row r="1731" spans="1:4" x14ac:dyDescent="0.2">
      <c r="A1731" s="25"/>
      <c r="B1731" s="25"/>
      <c r="C1731" s="25"/>
      <c r="D1731" s="25"/>
    </row>
    <row r="1732" spans="1:4" x14ac:dyDescent="0.2">
      <c r="A1732" s="25"/>
      <c r="B1732" s="25"/>
      <c r="C1732" s="25"/>
      <c r="D1732" s="25"/>
    </row>
    <row r="1733" spans="1:4" x14ac:dyDescent="0.2">
      <c r="A1733" s="25"/>
      <c r="B1733" s="25"/>
      <c r="C1733" s="25"/>
      <c r="D1733" s="25"/>
    </row>
    <row r="1734" spans="1:4" x14ac:dyDescent="0.2">
      <c r="A1734" s="25"/>
      <c r="B1734" s="25"/>
      <c r="C1734" s="25"/>
      <c r="D1734" s="25"/>
    </row>
    <row r="1735" spans="1:4" x14ac:dyDescent="0.2">
      <c r="A1735" s="25"/>
      <c r="B1735" s="25"/>
      <c r="C1735" s="25"/>
      <c r="D1735" s="25"/>
    </row>
    <row r="1736" spans="1:4" x14ac:dyDescent="0.2">
      <c r="A1736" s="25"/>
      <c r="B1736" s="25"/>
      <c r="C1736" s="25"/>
      <c r="D1736" s="25"/>
    </row>
    <row r="1737" spans="1:4" x14ac:dyDescent="0.2">
      <c r="A1737" s="25"/>
      <c r="B1737" s="25"/>
      <c r="C1737" s="25"/>
      <c r="D1737" s="25"/>
    </row>
    <row r="1738" spans="1:4" x14ac:dyDescent="0.2">
      <c r="A1738" s="25"/>
      <c r="B1738" s="25"/>
      <c r="C1738" s="25"/>
      <c r="D1738" s="25"/>
    </row>
    <row r="1739" spans="1:4" x14ac:dyDescent="0.2">
      <c r="A1739" s="25"/>
      <c r="B1739" s="25"/>
      <c r="C1739" s="25"/>
      <c r="D1739" s="25"/>
    </row>
    <row r="1740" spans="1:4" x14ac:dyDescent="0.2">
      <c r="A1740" s="25"/>
      <c r="B1740" s="25"/>
      <c r="C1740" s="25"/>
      <c r="D1740" s="25"/>
    </row>
    <row r="1741" spans="1:4" x14ac:dyDescent="0.2">
      <c r="A1741" s="25"/>
      <c r="B1741" s="25"/>
      <c r="C1741" s="25"/>
      <c r="D1741" s="25"/>
    </row>
    <row r="1742" spans="1:4" x14ac:dyDescent="0.2">
      <c r="A1742" s="25"/>
      <c r="B1742" s="25"/>
      <c r="C1742" s="25"/>
      <c r="D1742" s="25"/>
    </row>
    <row r="1743" spans="1:4" x14ac:dyDescent="0.2">
      <c r="A1743" s="25"/>
      <c r="B1743" s="25"/>
      <c r="C1743" s="25"/>
      <c r="D1743" s="25"/>
    </row>
    <row r="1744" spans="1:4" x14ac:dyDescent="0.2">
      <c r="A1744" s="25"/>
      <c r="B1744" s="25"/>
      <c r="C1744" s="25"/>
      <c r="D1744" s="25"/>
    </row>
    <row r="1745" spans="1:4" x14ac:dyDescent="0.2">
      <c r="A1745" s="25"/>
      <c r="B1745" s="25"/>
      <c r="C1745" s="25"/>
      <c r="D1745" s="25"/>
    </row>
    <row r="1746" spans="1:4" x14ac:dyDescent="0.2">
      <c r="A1746" s="25"/>
      <c r="B1746" s="25"/>
      <c r="C1746" s="25"/>
      <c r="D1746" s="25"/>
    </row>
    <row r="1747" spans="1:4" x14ac:dyDescent="0.2">
      <c r="A1747" s="25"/>
      <c r="B1747" s="25"/>
      <c r="C1747" s="25"/>
      <c r="D1747" s="25"/>
    </row>
    <row r="1748" spans="1:4" x14ac:dyDescent="0.2">
      <c r="A1748" s="25"/>
      <c r="B1748" s="25"/>
      <c r="C1748" s="25"/>
      <c r="D1748" s="25"/>
    </row>
    <row r="1749" spans="1:4" x14ac:dyDescent="0.2">
      <c r="A1749" s="25"/>
      <c r="B1749" s="25"/>
      <c r="C1749" s="25"/>
      <c r="D1749" s="25"/>
    </row>
    <row r="1750" spans="1:4" x14ac:dyDescent="0.2">
      <c r="A1750" s="25"/>
      <c r="B1750" s="25"/>
      <c r="C1750" s="25"/>
      <c r="D1750" s="25"/>
    </row>
    <row r="1751" spans="1:4" x14ac:dyDescent="0.2">
      <c r="A1751" s="25"/>
      <c r="B1751" s="25"/>
      <c r="C1751" s="25"/>
      <c r="D1751" s="25"/>
    </row>
    <row r="1752" spans="1:4" x14ac:dyDescent="0.2">
      <c r="A1752" s="25"/>
      <c r="B1752" s="25"/>
      <c r="C1752" s="25"/>
      <c r="D1752" s="25"/>
    </row>
    <row r="1753" spans="1:4" x14ac:dyDescent="0.2">
      <c r="A1753" s="25"/>
      <c r="B1753" s="25"/>
      <c r="C1753" s="25"/>
      <c r="D1753" s="25"/>
    </row>
    <row r="1754" spans="1:4" x14ac:dyDescent="0.2">
      <c r="A1754" s="25"/>
      <c r="B1754" s="25"/>
      <c r="C1754" s="25"/>
      <c r="D1754" s="25"/>
    </row>
    <row r="1755" spans="1:4" x14ac:dyDescent="0.2">
      <c r="A1755" s="25"/>
      <c r="B1755" s="25"/>
      <c r="C1755" s="25"/>
      <c r="D1755" s="25"/>
    </row>
    <row r="1756" spans="1:4" x14ac:dyDescent="0.2">
      <c r="A1756" s="25"/>
      <c r="B1756" s="25"/>
      <c r="C1756" s="25"/>
      <c r="D1756" s="25"/>
    </row>
    <row r="1757" spans="1:4" x14ac:dyDescent="0.2">
      <c r="A1757" s="25"/>
      <c r="B1757" s="25"/>
      <c r="C1757" s="25"/>
      <c r="D1757" s="25"/>
    </row>
    <row r="1758" spans="1:4" x14ac:dyDescent="0.2">
      <c r="A1758" s="25"/>
      <c r="B1758" s="25"/>
      <c r="C1758" s="25"/>
      <c r="D1758" s="25"/>
    </row>
    <row r="1759" spans="1:4" x14ac:dyDescent="0.2">
      <c r="A1759" s="25"/>
      <c r="B1759" s="25"/>
      <c r="C1759" s="25"/>
      <c r="D1759" s="25"/>
    </row>
    <row r="1760" spans="1:4" x14ac:dyDescent="0.2">
      <c r="A1760" s="25"/>
      <c r="B1760" s="25"/>
      <c r="C1760" s="25"/>
      <c r="D1760" s="25"/>
    </row>
    <row r="1761" spans="1:4" x14ac:dyDescent="0.2">
      <c r="A1761" s="25"/>
      <c r="B1761" s="25"/>
      <c r="C1761" s="25"/>
      <c r="D1761" s="25"/>
    </row>
    <row r="1762" spans="1:4" x14ac:dyDescent="0.2">
      <c r="A1762" s="25"/>
      <c r="B1762" s="25"/>
      <c r="C1762" s="25"/>
      <c r="D1762" s="25"/>
    </row>
    <row r="1763" spans="1:4" x14ac:dyDescent="0.2">
      <c r="A1763" s="25"/>
      <c r="B1763" s="25"/>
      <c r="C1763" s="25"/>
      <c r="D1763" s="25"/>
    </row>
    <row r="1764" spans="1:4" x14ac:dyDescent="0.2">
      <c r="A1764" s="25"/>
      <c r="B1764" s="25"/>
      <c r="C1764" s="25"/>
      <c r="D1764" s="25"/>
    </row>
    <row r="1765" spans="1:4" x14ac:dyDescent="0.2">
      <c r="A1765" s="25"/>
      <c r="B1765" s="25"/>
      <c r="C1765" s="25"/>
      <c r="D1765" s="25"/>
    </row>
    <row r="1766" spans="1:4" x14ac:dyDescent="0.2">
      <c r="A1766" s="25"/>
      <c r="B1766" s="25"/>
      <c r="C1766" s="25"/>
      <c r="D1766" s="25"/>
    </row>
    <row r="1767" spans="1:4" x14ac:dyDescent="0.2">
      <c r="A1767" s="25"/>
      <c r="B1767" s="25"/>
      <c r="C1767" s="25"/>
      <c r="D1767" s="25"/>
    </row>
    <row r="1768" spans="1:4" x14ac:dyDescent="0.2">
      <c r="A1768" s="25"/>
      <c r="B1768" s="25"/>
      <c r="C1768" s="25"/>
      <c r="D1768" s="25"/>
    </row>
    <row r="1769" spans="1:4" x14ac:dyDescent="0.2">
      <c r="A1769" s="25"/>
      <c r="B1769" s="25"/>
      <c r="C1769" s="25"/>
      <c r="D1769" s="25"/>
    </row>
    <row r="1770" spans="1:4" x14ac:dyDescent="0.2">
      <c r="A1770" s="25"/>
      <c r="B1770" s="25"/>
      <c r="C1770" s="25"/>
      <c r="D1770" s="25"/>
    </row>
    <row r="1771" spans="1:4" x14ac:dyDescent="0.2">
      <c r="A1771" s="25"/>
      <c r="B1771" s="25"/>
      <c r="C1771" s="25"/>
      <c r="D1771" s="25"/>
    </row>
    <row r="1772" spans="1:4" x14ac:dyDescent="0.2">
      <c r="A1772" s="25"/>
      <c r="B1772" s="25"/>
      <c r="C1772" s="25"/>
      <c r="D1772" s="25"/>
    </row>
    <row r="1773" spans="1:4" x14ac:dyDescent="0.2">
      <c r="A1773" s="25"/>
      <c r="B1773" s="25"/>
      <c r="C1773" s="25"/>
      <c r="D1773" s="25"/>
    </row>
    <row r="1774" spans="1:4" x14ac:dyDescent="0.2">
      <c r="A1774" s="25"/>
      <c r="B1774" s="25"/>
      <c r="C1774" s="25"/>
      <c r="D1774" s="25"/>
    </row>
    <row r="1775" spans="1:4" x14ac:dyDescent="0.2">
      <c r="A1775" s="25"/>
      <c r="B1775" s="25"/>
      <c r="C1775" s="25"/>
      <c r="D1775" s="25"/>
    </row>
    <row r="1776" spans="1:4" x14ac:dyDescent="0.2">
      <c r="A1776" s="25"/>
      <c r="B1776" s="25"/>
      <c r="C1776" s="25"/>
      <c r="D1776" s="25"/>
    </row>
    <row r="1777" spans="1:4" x14ac:dyDescent="0.2">
      <c r="A1777" s="25"/>
      <c r="B1777" s="25"/>
      <c r="C1777" s="25"/>
      <c r="D1777" s="25"/>
    </row>
    <row r="1778" spans="1:4" x14ac:dyDescent="0.2">
      <c r="A1778" s="25"/>
      <c r="B1778" s="25"/>
      <c r="C1778" s="25"/>
      <c r="D1778" s="25"/>
    </row>
    <row r="1779" spans="1:4" x14ac:dyDescent="0.2">
      <c r="A1779" s="25"/>
      <c r="B1779" s="25"/>
      <c r="C1779" s="25"/>
      <c r="D1779" s="25"/>
    </row>
    <row r="1780" spans="1:4" x14ac:dyDescent="0.2">
      <c r="A1780" s="25"/>
      <c r="B1780" s="25"/>
      <c r="C1780" s="25"/>
      <c r="D1780" s="25"/>
    </row>
    <row r="1781" spans="1:4" x14ac:dyDescent="0.2">
      <c r="A1781" s="25"/>
      <c r="B1781" s="25"/>
      <c r="C1781" s="25"/>
      <c r="D1781" s="25"/>
    </row>
    <row r="1782" spans="1:4" x14ac:dyDescent="0.2">
      <c r="A1782" s="25"/>
      <c r="B1782" s="25"/>
      <c r="C1782" s="25"/>
      <c r="D1782" s="25"/>
    </row>
    <row r="1783" spans="1:4" x14ac:dyDescent="0.2">
      <c r="A1783" s="25"/>
      <c r="B1783" s="25"/>
      <c r="C1783" s="25"/>
      <c r="D1783" s="25"/>
    </row>
    <row r="1784" spans="1:4" x14ac:dyDescent="0.2">
      <c r="A1784" s="25"/>
      <c r="B1784" s="25"/>
      <c r="C1784" s="25"/>
      <c r="D1784" s="25"/>
    </row>
    <row r="1785" spans="1:4" x14ac:dyDescent="0.2">
      <c r="A1785" s="25"/>
      <c r="B1785" s="25"/>
      <c r="C1785" s="25"/>
      <c r="D1785" s="25"/>
    </row>
    <row r="1786" spans="1:4" x14ac:dyDescent="0.2">
      <c r="A1786" s="25"/>
      <c r="B1786" s="25"/>
      <c r="C1786" s="25"/>
      <c r="D1786" s="25"/>
    </row>
    <row r="1787" spans="1:4" x14ac:dyDescent="0.2">
      <c r="A1787" s="25"/>
      <c r="B1787" s="25"/>
      <c r="C1787" s="25"/>
      <c r="D1787" s="25"/>
    </row>
    <row r="1788" spans="1:4" x14ac:dyDescent="0.2">
      <c r="A1788" s="25"/>
      <c r="B1788" s="25"/>
      <c r="C1788" s="25"/>
      <c r="D1788" s="25"/>
    </row>
    <row r="1789" spans="1:4" x14ac:dyDescent="0.2">
      <c r="A1789" s="25"/>
      <c r="B1789" s="25"/>
      <c r="C1789" s="25"/>
      <c r="D1789" s="25"/>
    </row>
    <row r="1790" spans="1:4" x14ac:dyDescent="0.2">
      <c r="A1790" s="25"/>
      <c r="B1790" s="25"/>
      <c r="C1790" s="25"/>
      <c r="D1790" s="25"/>
    </row>
    <row r="1791" spans="1:4" x14ac:dyDescent="0.2">
      <c r="A1791" s="25"/>
      <c r="B1791" s="25"/>
      <c r="C1791" s="25"/>
      <c r="D1791" s="25"/>
    </row>
    <row r="1792" spans="1:4" x14ac:dyDescent="0.2">
      <c r="A1792" s="25"/>
      <c r="B1792" s="25"/>
      <c r="C1792" s="25"/>
      <c r="D1792" s="25"/>
    </row>
    <row r="1793" spans="1:4" x14ac:dyDescent="0.2">
      <c r="A1793" s="25"/>
      <c r="B1793" s="25"/>
      <c r="C1793" s="25"/>
      <c r="D1793" s="25"/>
    </row>
    <row r="1794" spans="1:4" x14ac:dyDescent="0.2">
      <c r="A1794" s="25"/>
      <c r="B1794" s="25"/>
      <c r="C1794" s="25"/>
      <c r="D1794" s="25"/>
    </row>
    <row r="1795" spans="1:4" x14ac:dyDescent="0.2">
      <c r="A1795" s="25"/>
      <c r="B1795" s="25"/>
      <c r="C1795" s="25"/>
      <c r="D1795" s="25"/>
    </row>
    <row r="1796" spans="1:4" x14ac:dyDescent="0.2">
      <c r="A1796" s="25"/>
      <c r="B1796" s="25"/>
      <c r="C1796" s="25"/>
      <c r="D1796" s="25"/>
    </row>
    <row r="1797" spans="1:4" x14ac:dyDescent="0.2">
      <c r="A1797" s="25"/>
      <c r="B1797" s="25"/>
      <c r="C1797" s="25"/>
      <c r="D1797" s="25"/>
    </row>
    <row r="1798" spans="1:4" x14ac:dyDescent="0.2">
      <c r="A1798" s="25"/>
      <c r="B1798" s="25"/>
      <c r="C1798" s="25"/>
      <c r="D1798" s="25"/>
    </row>
    <row r="1799" spans="1:4" x14ac:dyDescent="0.2">
      <c r="A1799" s="25"/>
      <c r="B1799" s="25"/>
      <c r="C1799" s="25"/>
      <c r="D1799" s="25"/>
    </row>
    <row r="1800" spans="1:4" x14ac:dyDescent="0.2">
      <c r="A1800" s="25"/>
      <c r="B1800" s="25"/>
      <c r="C1800" s="25"/>
      <c r="D1800" s="25"/>
    </row>
    <row r="1801" spans="1:4" x14ac:dyDescent="0.2">
      <c r="A1801" s="25"/>
      <c r="B1801" s="25"/>
      <c r="C1801" s="25"/>
      <c r="D1801" s="25"/>
    </row>
    <row r="1802" spans="1:4" x14ac:dyDescent="0.2">
      <c r="A1802" s="25"/>
      <c r="B1802" s="25"/>
      <c r="C1802" s="25"/>
      <c r="D1802" s="25"/>
    </row>
    <row r="1803" spans="1:4" x14ac:dyDescent="0.2">
      <c r="A1803" s="25"/>
      <c r="B1803" s="25"/>
      <c r="C1803" s="25"/>
      <c r="D1803" s="25"/>
    </row>
    <row r="1804" spans="1:4" x14ac:dyDescent="0.2">
      <c r="A1804" s="25"/>
      <c r="B1804" s="25"/>
      <c r="C1804" s="25"/>
      <c r="D1804" s="25"/>
    </row>
    <row r="1805" spans="1:4" x14ac:dyDescent="0.2">
      <c r="A1805" s="25"/>
      <c r="B1805" s="25"/>
      <c r="C1805" s="25"/>
      <c r="D1805" s="25"/>
    </row>
    <row r="1806" spans="1:4" x14ac:dyDescent="0.2">
      <c r="A1806" s="25"/>
      <c r="B1806" s="25"/>
      <c r="C1806" s="25"/>
      <c r="D1806" s="25"/>
    </row>
    <row r="1807" spans="1:4" x14ac:dyDescent="0.2">
      <c r="A1807" s="25"/>
      <c r="B1807" s="25"/>
      <c r="C1807" s="25"/>
      <c r="D1807" s="25"/>
    </row>
    <row r="1808" spans="1:4" x14ac:dyDescent="0.2">
      <c r="A1808" s="25"/>
      <c r="B1808" s="25"/>
      <c r="C1808" s="25"/>
      <c r="D1808" s="25"/>
    </row>
    <row r="1809" spans="1:4" x14ac:dyDescent="0.2">
      <c r="A1809" s="25"/>
      <c r="B1809" s="25"/>
      <c r="C1809" s="25"/>
      <c r="D1809" s="25"/>
    </row>
    <row r="1810" spans="1:4" x14ac:dyDescent="0.2">
      <c r="A1810" s="25"/>
      <c r="B1810" s="25"/>
      <c r="C1810" s="25"/>
      <c r="D1810" s="25"/>
    </row>
    <row r="1811" spans="1:4" x14ac:dyDescent="0.2">
      <c r="A1811" s="25"/>
      <c r="B1811" s="25"/>
      <c r="C1811" s="25"/>
      <c r="D1811" s="25"/>
    </row>
    <row r="1812" spans="1:4" x14ac:dyDescent="0.2">
      <c r="A1812" s="25"/>
      <c r="B1812" s="25"/>
      <c r="C1812" s="25"/>
      <c r="D1812" s="25"/>
    </row>
    <row r="1813" spans="1:4" x14ac:dyDescent="0.2">
      <c r="A1813" s="25"/>
      <c r="B1813" s="25"/>
      <c r="C1813" s="25"/>
      <c r="D1813" s="25"/>
    </row>
    <row r="1814" spans="1:4" x14ac:dyDescent="0.2">
      <c r="A1814" s="25"/>
      <c r="B1814" s="25"/>
      <c r="C1814" s="25"/>
      <c r="D1814" s="25"/>
    </row>
    <row r="1815" spans="1:4" x14ac:dyDescent="0.2">
      <c r="A1815" s="25"/>
      <c r="B1815" s="25"/>
      <c r="C1815" s="25"/>
      <c r="D1815" s="25"/>
    </row>
    <row r="1816" spans="1:4" x14ac:dyDescent="0.2">
      <c r="A1816" s="25"/>
      <c r="B1816" s="25"/>
      <c r="C1816" s="25"/>
      <c r="D1816" s="25"/>
    </row>
    <row r="1817" spans="1:4" x14ac:dyDescent="0.2">
      <c r="A1817" s="25"/>
      <c r="B1817" s="25"/>
      <c r="C1817" s="25"/>
      <c r="D1817" s="25"/>
    </row>
    <row r="1818" spans="1:4" x14ac:dyDescent="0.2">
      <c r="A1818" s="25"/>
      <c r="B1818" s="25"/>
      <c r="C1818" s="25"/>
      <c r="D1818" s="25"/>
    </row>
    <row r="1819" spans="1:4" x14ac:dyDescent="0.2">
      <c r="A1819" s="25"/>
      <c r="B1819" s="25"/>
      <c r="C1819" s="25"/>
      <c r="D1819" s="25"/>
    </row>
    <row r="1820" spans="1:4" x14ac:dyDescent="0.2">
      <c r="A1820" s="25"/>
      <c r="B1820" s="25"/>
      <c r="C1820" s="25"/>
      <c r="D1820" s="25"/>
    </row>
    <row r="1821" spans="1:4" x14ac:dyDescent="0.2">
      <c r="A1821" s="25"/>
      <c r="B1821" s="25"/>
      <c r="C1821" s="25"/>
      <c r="D1821" s="25"/>
    </row>
    <row r="1822" spans="1:4" x14ac:dyDescent="0.2">
      <c r="A1822" s="25"/>
      <c r="B1822" s="25"/>
      <c r="C1822" s="25"/>
      <c r="D1822" s="25"/>
    </row>
    <row r="1823" spans="1:4" x14ac:dyDescent="0.2">
      <c r="A1823" s="25"/>
      <c r="B1823" s="25"/>
      <c r="C1823" s="25"/>
      <c r="D1823" s="25"/>
    </row>
    <row r="1824" spans="1:4" x14ac:dyDescent="0.2">
      <c r="A1824" s="25"/>
      <c r="B1824" s="25"/>
      <c r="C1824" s="25"/>
      <c r="D1824" s="25"/>
    </row>
    <row r="1825" spans="1:4" x14ac:dyDescent="0.2">
      <c r="A1825" s="25"/>
      <c r="B1825" s="25"/>
      <c r="C1825" s="25"/>
      <c r="D1825" s="25"/>
    </row>
    <row r="1826" spans="1:4" x14ac:dyDescent="0.2">
      <c r="A1826" s="25"/>
      <c r="B1826" s="25"/>
      <c r="C1826" s="25"/>
      <c r="D1826" s="25"/>
    </row>
    <row r="1827" spans="1:4" x14ac:dyDescent="0.2">
      <c r="A1827" s="25"/>
      <c r="B1827" s="25"/>
      <c r="C1827" s="25"/>
      <c r="D1827" s="25"/>
    </row>
    <row r="1828" spans="1:4" x14ac:dyDescent="0.2">
      <c r="A1828" s="25"/>
      <c r="B1828" s="25"/>
      <c r="C1828" s="25"/>
      <c r="D1828" s="25"/>
    </row>
    <row r="1829" spans="1:4" x14ac:dyDescent="0.2">
      <c r="A1829" s="25"/>
      <c r="B1829" s="25"/>
      <c r="C1829" s="25"/>
      <c r="D1829" s="25"/>
    </row>
    <row r="1830" spans="1:4" x14ac:dyDescent="0.2">
      <c r="A1830" s="25"/>
      <c r="B1830" s="25"/>
      <c r="C1830" s="25"/>
      <c r="D1830" s="25"/>
    </row>
    <row r="1831" spans="1:4" x14ac:dyDescent="0.2">
      <c r="A1831" s="25"/>
      <c r="B1831" s="25"/>
      <c r="C1831" s="25"/>
      <c r="D1831" s="25"/>
    </row>
    <row r="1832" spans="1:4" x14ac:dyDescent="0.2">
      <c r="A1832" s="25"/>
      <c r="B1832" s="25"/>
      <c r="C1832" s="25"/>
      <c r="D1832" s="25"/>
    </row>
    <row r="1833" spans="1:4" x14ac:dyDescent="0.2">
      <c r="A1833" s="25"/>
      <c r="B1833" s="25"/>
      <c r="C1833" s="25"/>
      <c r="D1833" s="25"/>
    </row>
    <row r="1834" spans="1:4" x14ac:dyDescent="0.2">
      <c r="A1834" s="25"/>
      <c r="B1834" s="25"/>
      <c r="C1834" s="25"/>
      <c r="D1834" s="25"/>
    </row>
    <row r="1835" spans="1:4" x14ac:dyDescent="0.2">
      <c r="A1835" s="25"/>
      <c r="B1835" s="25"/>
      <c r="C1835" s="25"/>
      <c r="D1835" s="25"/>
    </row>
    <row r="1836" spans="1:4" x14ac:dyDescent="0.2">
      <c r="A1836" s="25"/>
      <c r="B1836" s="25"/>
      <c r="C1836" s="25"/>
      <c r="D1836" s="25"/>
    </row>
    <row r="1837" spans="1:4" x14ac:dyDescent="0.2">
      <c r="A1837" s="25"/>
      <c r="B1837" s="25"/>
      <c r="C1837" s="25"/>
      <c r="D1837" s="25"/>
    </row>
    <row r="1838" spans="1:4" x14ac:dyDescent="0.2">
      <c r="A1838" s="25"/>
      <c r="B1838" s="25"/>
      <c r="C1838" s="25"/>
      <c r="D1838" s="25"/>
    </row>
    <row r="1839" spans="1:4" x14ac:dyDescent="0.2">
      <c r="A1839" s="25"/>
      <c r="B1839" s="25"/>
      <c r="C1839" s="25"/>
      <c r="D1839" s="25"/>
    </row>
    <row r="1840" spans="1:4" x14ac:dyDescent="0.2">
      <c r="A1840" s="25"/>
      <c r="B1840" s="25"/>
      <c r="C1840" s="25"/>
      <c r="D1840" s="25"/>
    </row>
    <row r="1841" spans="1:4" x14ac:dyDescent="0.2">
      <c r="A1841" s="25"/>
      <c r="B1841" s="25"/>
      <c r="C1841" s="25"/>
      <c r="D1841" s="25"/>
    </row>
    <row r="1842" spans="1:4" x14ac:dyDescent="0.2">
      <c r="A1842" s="25"/>
      <c r="B1842" s="25"/>
      <c r="C1842" s="25"/>
      <c r="D1842" s="25"/>
    </row>
    <row r="1843" spans="1:4" x14ac:dyDescent="0.2">
      <c r="A1843" s="25"/>
      <c r="B1843" s="25"/>
      <c r="C1843" s="25"/>
      <c r="D1843" s="25"/>
    </row>
    <row r="1844" spans="1:4" x14ac:dyDescent="0.2">
      <c r="A1844" s="25"/>
      <c r="B1844" s="25"/>
      <c r="C1844" s="25"/>
      <c r="D1844" s="25"/>
    </row>
    <row r="1845" spans="1:4" x14ac:dyDescent="0.2">
      <c r="A1845" s="25"/>
      <c r="B1845" s="25"/>
      <c r="C1845" s="25"/>
      <c r="D1845" s="25"/>
    </row>
    <row r="1846" spans="1:4" x14ac:dyDescent="0.2">
      <c r="A1846" s="25"/>
      <c r="B1846" s="25"/>
      <c r="C1846" s="25"/>
      <c r="D1846" s="25"/>
    </row>
    <row r="1847" spans="1:4" x14ac:dyDescent="0.2">
      <c r="A1847" s="25"/>
      <c r="B1847" s="25"/>
      <c r="C1847" s="25"/>
      <c r="D1847" s="25"/>
    </row>
    <row r="1848" spans="1:4" x14ac:dyDescent="0.2">
      <c r="A1848" s="25"/>
      <c r="B1848" s="25"/>
      <c r="C1848" s="25"/>
      <c r="D1848" s="25"/>
    </row>
    <row r="1849" spans="1:4" x14ac:dyDescent="0.2">
      <c r="A1849" s="25"/>
      <c r="B1849" s="25"/>
      <c r="C1849" s="25"/>
      <c r="D1849" s="25"/>
    </row>
    <row r="1850" spans="1:4" x14ac:dyDescent="0.2">
      <c r="A1850" s="25"/>
      <c r="B1850" s="25"/>
      <c r="C1850" s="25"/>
      <c r="D1850" s="25"/>
    </row>
    <row r="1851" spans="1:4" x14ac:dyDescent="0.2">
      <c r="A1851" s="25"/>
      <c r="B1851" s="25"/>
      <c r="C1851" s="25"/>
      <c r="D1851" s="25"/>
    </row>
    <row r="1852" spans="1:4" x14ac:dyDescent="0.2">
      <c r="A1852" s="25"/>
      <c r="B1852" s="25"/>
      <c r="C1852" s="25"/>
      <c r="D1852" s="25"/>
    </row>
    <row r="1853" spans="1:4" x14ac:dyDescent="0.2">
      <c r="A1853" s="25"/>
      <c r="B1853" s="25"/>
      <c r="C1853" s="25"/>
      <c r="D1853" s="25"/>
    </row>
    <row r="1854" spans="1:4" x14ac:dyDescent="0.2">
      <c r="A1854" s="25"/>
      <c r="B1854" s="25"/>
      <c r="C1854" s="25"/>
      <c r="D1854" s="25"/>
    </row>
    <row r="1855" spans="1:4" x14ac:dyDescent="0.2">
      <c r="A1855" s="25"/>
      <c r="B1855" s="25"/>
      <c r="C1855" s="25"/>
      <c r="D1855" s="25"/>
    </row>
    <row r="1856" spans="1:4" x14ac:dyDescent="0.2">
      <c r="A1856" s="25"/>
      <c r="B1856" s="25"/>
      <c r="C1856" s="25"/>
      <c r="D1856" s="25"/>
    </row>
    <row r="1857" spans="1:4" x14ac:dyDescent="0.2">
      <c r="A1857" s="25"/>
      <c r="B1857" s="25"/>
      <c r="C1857" s="25"/>
      <c r="D1857" s="25"/>
    </row>
    <row r="1858" spans="1:4" x14ac:dyDescent="0.2">
      <c r="A1858" s="25"/>
      <c r="B1858" s="25"/>
      <c r="C1858" s="25"/>
      <c r="D1858" s="25"/>
    </row>
    <row r="1859" spans="1:4" x14ac:dyDescent="0.2">
      <c r="A1859" s="25"/>
      <c r="B1859" s="25"/>
      <c r="C1859" s="25"/>
      <c r="D1859" s="25"/>
    </row>
    <row r="1860" spans="1:4" x14ac:dyDescent="0.2">
      <c r="A1860" s="25"/>
      <c r="B1860" s="25"/>
      <c r="C1860" s="25"/>
      <c r="D1860" s="25"/>
    </row>
    <row r="1861" spans="1:4" x14ac:dyDescent="0.2">
      <c r="A1861" s="25"/>
      <c r="B1861" s="25"/>
      <c r="C1861" s="25"/>
      <c r="D1861" s="25"/>
    </row>
    <row r="1862" spans="1:4" x14ac:dyDescent="0.2">
      <c r="A1862" s="25"/>
      <c r="B1862" s="25"/>
      <c r="C1862" s="25"/>
      <c r="D1862" s="25"/>
    </row>
    <row r="1863" spans="1:4" x14ac:dyDescent="0.2">
      <c r="A1863" s="25"/>
      <c r="B1863" s="25"/>
      <c r="C1863" s="25"/>
      <c r="D1863" s="25"/>
    </row>
    <row r="1864" spans="1:4" x14ac:dyDescent="0.2">
      <c r="A1864" s="25"/>
      <c r="B1864" s="25"/>
      <c r="C1864" s="25"/>
      <c r="D1864" s="25"/>
    </row>
    <row r="1865" spans="1:4" x14ac:dyDescent="0.2">
      <c r="A1865" s="25"/>
      <c r="B1865" s="25"/>
      <c r="C1865" s="25"/>
      <c r="D1865" s="25"/>
    </row>
    <row r="1866" spans="1:4" x14ac:dyDescent="0.2">
      <c r="A1866" s="25"/>
      <c r="B1866" s="25"/>
      <c r="C1866" s="25"/>
      <c r="D1866" s="25"/>
    </row>
    <row r="1867" spans="1:4" x14ac:dyDescent="0.2">
      <c r="A1867" s="25"/>
      <c r="B1867" s="25"/>
      <c r="C1867" s="25"/>
      <c r="D1867" s="25"/>
    </row>
    <row r="1868" spans="1:4" x14ac:dyDescent="0.2">
      <c r="A1868" s="25"/>
      <c r="B1868" s="25"/>
      <c r="C1868" s="25"/>
      <c r="D1868" s="25"/>
    </row>
    <row r="1869" spans="1:4" x14ac:dyDescent="0.2">
      <c r="A1869" s="25"/>
      <c r="B1869" s="25"/>
      <c r="C1869" s="25"/>
      <c r="D1869" s="25"/>
    </row>
    <row r="1870" spans="1:4" x14ac:dyDescent="0.2">
      <c r="A1870" s="25"/>
      <c r="B1870" s="25"/>
      <c r="C1870" s="25"/>
      <c r="D1870" s="25"/>
    </row>
    <row r="1871" spans="1:4" x14ac:dyDescent="0.2">
      <c r="A1871" s="25"/>
      <c r="B1871" s="25"/>
      <c r="C1871" s="25"/>
      <c r="D1871" s="25"/>
    </row>
    <row r="1872" spans="1:4" x14ac:dyDescent="0.2">
      <c r="A1872" s="25"/>
      <c r="B1872" s="25"/>
      <c r="C1872" s="25"/>
      <c r="D1872" s="25"/>
    </row>
    <row r="1873" spans="1:4" x14ac:dyDescent="0.2">
      <c r="A1873" s="25"/>
      <c r="B1873" s="25"/>
      <c r="C1873" s="25"/>
      <c r="D1873" s="25"/>
    </row>
    <row r="1874" spans="1:4" x14ac:dyDescent="0.2">
      <c r="A1874" s="25"/>
      <c r="B1874" s="25"/>
      <c r="C1874" s="25"/>
      <c r="D1874" s="25"/>
    </row>
    <row r="1875" spans="1:4" x14ac:dyDescent="0.2">
      <c r="A1875" s="25"/>
      <c r="B1875" s="25"/>
      <c r="C1875" s="25"/>
      <c r="D1875" s="25"/>
    </row>
    <row r="1876" spans="1:4" x14ac:dyDescent="0.2">
      <c r="A1876" s="25"/>
      <c r="B1876" s="25"/>
      <c r="C1876" s="25"/>
      <c r="D1876" s="25"/>
    </row>
    <row r="1877" spans="1:4" x14ac:dyDescent="0.2">
      <c r="A1877" s="25"/>
      <c r="B1877" s="25"/>
      <c r="C1877" s="25"/>
      <c r="D1877" s="25"/>
    </row>
    <row r="1878" spans="1:4" x14ac:dyDescent="0.2">
      <c r="A1878" s="25"/>
      <c r="B1878" s="25"/>
      <c r="C1878" s="25"/>
      <c r="D1878" s="25"/>
    </row>
    <row r="1879" spans="1:4" x14ac:dyDescent="0.2">
      <c r="A1879" s="25"/>
      <c r="B1879" s="25"/>
      <c r="C1879" s="25"/>
      <c r="D1879" s="25"/>
    </row>
    <row r="1880" spans="1:4" x14ac:dyDescent="0.2">
      <c r="A1880" s="25"/>
      <c r="B1880" s="25"/>
      <c r="C1880" s="25"/>
      <c r="D1880" s="25"/>
    </row>
    <row r="1881" spans="1:4" x14ac:dyDescent="0.2">
      <c r="A1881" s="25"/>
      <c r="B1881" s="25"/>
      <c r="C1881" s="25"/>
      <c r="D1881" s="25"/>
    </row>
    <row r="1882" spans="1:4" x14ac:dyDescent="0.2">
      <c r="A1882" s="25"/>
      <c r="B1882" s="25"/>
      <c r="C1882" s="25"/>
      <c r="D1882" s="25"/>
    </row>
    <row r="1883" spans="1:4" x14ac:dyDescent="0.2">
      <c r="A1883" s="25"/>
      <c r="B1883" s="25"/>
      <c r="C1883" s="25"/>
      <c r="D1883" s="25"/>
    </row>
    <row r="1884" spans="1:4" x14ac:dyDescent="0.2">
      <c r="A1884" s="25"/>
      <c r="B1884" s="25"/>
      <c r="C1884" s="25"/>
      <c r="D1884" s="25"/>
    </row>
    <row r="1885" spans="1:4" x14ac:dyDescent="0.2">
      <c r="A1885" s="25"/>
      <c r="B1885" s="25"/>
      <c r="C1885" s="25"/>
      <c r="D1885" s="25"/>
    </row>
    <row r="1886" spans="1:4" x14ac:dyDescent="0.2">
      <c r="A1886" s="25"/>
      <c r="B1886" s="25"/>
      <c r="C1886" s="25"/>
      <c r="D1886" s="25"/>
    </row>
    <row r="1887" spans="1:4" x14ac:dyDescent="0.2">
      <c r="A1887" s="25"/>
      <c r="B1887" s="25"/>
      <c r="C1887" s="25"/>
      <c r="D1887" s="25"/>
    </row>
    <row r="1888" spans="1:4" x14ac:dyDescent="0.2">
      <c r="A1888" s="25"/>
      <c r="B1888" s="25"/>
      <c r="C1888" s="25"/>
      <c r="D1888" s="25"/>
    </row>
    <row r="1889" spans="1:4" x14ac:dyDescent="0.2">
      <c r="A1889" s="25"/>
      <c r="B1889" s="25"/>
      <c r="C1889" s="25"/>
      <c r="D1889" s="25"/>
    </row>
    <row r="1890" spans="1:4" x14ac:dyDescent="0.2">
      <c r="A1890" s="25"/>
      <c r="B1890" s="25"/>
      <c r="C1890" s="25"/>
      <c r="D1890" s="25"/>
    </row>
    <row r="1891" spans="1:4" x14ac:dyDescent="0.2">
      <c r="A1891" s="25"/>
      <c r="B1891" s="25"/>
      <c r="C1891" s="25"/>
      <c r="D1891" s="25"/>
    </row>
    <row r="1892" spans="1:4" x14ac:dyDescent="0.2">
      <c r="A1892" s="25"/>
      <c r="B1892" s="25"/>
      <c r="C1892" s="25"/>
      <c r="D1892" s="25"/>
    </row>
    <row r="1893" spans="1:4" x14ac:dyDescent="0.2">
      <c r="A1893" s="25"/>
      <c r="B1893" s="25"/>
      <c r="C1893" s="25"/>
      <c r="D1893" s="25"/>
    </row>
    <row r="1894" spans="1:4" x14ac:dyDescent="0.2">
      <c r="A1894" s="25"/>
      <c r="B1894" s="25"/>
      <c r="C1894" s="25"/>
      <c r="D1894" s="25"/>
    </row>
    <row r="1895" spans="1:4" x14ac:dyDescent="0.2">
      <c r="A1895" s="25"/>
      <c r="B1895" s="25"/>
      <c r="C1895" s="25"/>
      <c r="D1895" s="25"/>
    </row>
    <row r="1896" spans="1:4" x14ac:dyDescent="0.2">
      <c r="A1896" s="25"/>
      <c r="B1896" s="25"/>
      <c r="C1896" s="25"/>
      <c r="D1896" s="25"/>
    </row>
    <row r="1897" spans="1:4" x14ac:dyDescent="0.2">
      <c r="A1897" s="25"/>
      <c r="B1897" s="25"/>
      <c r="C1897" s="25"/>
      <c r="D1897" s="25"/>
    </row>
    <row r="1898" spans="1:4" x14ac:dyDescent="0.2">
      <c r="A1898" s="25"/>
      <c r="B1898" s="25"/>
      <c r="C1898" s="25"/>
      <c r="D1898" s="25"/>
    </row>
    <row r="1899" spans="1:4" x14ac:dyDescent="0.2">
      <c r="A1899" s="25"/>
      <c r="B1899" s="25"/>
      <c r="C1899" s="25"/>
      <c r="D1899" s="25"/>
    </row>
    <row r="1900" spans="1:4" x14ac:dyDescent="0.2">
      <c r="A1900" s="25"/>
      <c r="B1900" s="25"/>
      <c r="C1900" s="25"/>
      <c r="D1900" s="25"/>
    </row>
    <row r="1901" spans="1:4" x14ac:dyDescent="0.2">
      <c r="A1901" s="25"/>
      <c r="B1901" s="25"/>
      <c r="C1901" s="25"/>
      <c r="D1901" s="25"/>
    </row>
    <row r="1902" spans="1:4" x14ac:dyDescent="0.2">
      <c r="A1902" s="25"/>
      <c r="B1902" s="25"/>
      <c r="C1902" s="25"/>
      <c r="D1902" s="25"/>
    </row>
    <row r="1903" spans="1:4" x14ac:dyDescent="0.2">
      <c r="A1903" s="25"/>
      <c r="B1903" s="25"/>
      <c r="C1903" s="25"/>
      <c r="D1903" s="25"/>
    </row>
    <row r="1904" spans="1:4" x14ac:dyDescent="0.2">
      <c r="A1904" s="25"/>
      <c r="B1904" s="25"/>
      <c r="C1904" s="25"/>
      <c r="D1904" s="25"/>
    </row>
    <row r="1905" spans="1:4" x14ac:dyDescent="0.2">
      <c r="A1905" s="25"/>
      <c r="B1905" s="25"/>
      <c r="C1905" s="25"/>
      <c r="D1905" s="25"/>
    </row>
    <row r="1906" spans="1:4" x14ac:dyDescent="0.2">
      <c r="A1906" s="25"/>
      <c r="B1906" s="25"/>
      <c r="C1906" s="25"/>
      <c r="D1906" s="25"/>
    </row>
    <row r="1907" spans="1:4" x14ac:dyDescent="0.2">
      <c r="A1907" s="25"/>
      <c r="B1907" s="25"/>
      <c r="C1907" s="25"/>
      <c r="D1907" s="25"/>
    </row>
    <row r="1908" spans="1:4" x14ac:dyDescent="0.2">
      <c r="A1908" s="25"/>
      <c r="B1908" s="25"/>
      <c r="C1908" s="25"/>
      <c r="D1908" s="25"/>
    </row>
    <row r="1909" spans="1:4" x14ac:dyDescent="0.2">
      <c r="A1909" s="25"/>
      <c r="B1909" s="25"/>
      <c r="C1909" s="25"/>
      <c r="D1909" s="25"/>
    </row>
    <row r="1910" spans="1:4" x14ac:dyDescent="0.2">
      <c r="A1910" s="25"/>
      <c r="B1910" s="25"/>
      <c r="C1910" s="25"/>
      <c r="D1910" s="25"/>
    </row>
    <row r="1911" spans="1:4" x14ac:dyDescent="0.2">
      <c r="A1911" s="25"/>
      <c r="B1911" s="25"/>
      <c r="C1911" s="25"/>
      <c r="D1911" s="25"/>
    </row>
    <row r="1912" spans="1:4" x14ac:dyDescent="0.2">
      <c r="A1912" s="25"/>
      <c r="B1912" s="25"/>
      <c r="C1912" s="25"/>
      <c r="D1912" s="25"/>
    </row>
    <row r="1913" spans="1:4" x14ac:dyDescent="0.2">
      <c r="A1913" s="25"/>
      <c r="B1913" s="25"/>
      <c r="C1913" s="25"/>
      <c r="D1913" s="25"/>
    </row>
    <row r="1914" spans="1:4" x14ac:dyDescent="0.2">
      <c r="A1914" s="25"/>
      <c r="B1914" s="25"/>
      <c r="C1914" s="25"/>
      <c r="D1914" s="25"/>
    </row>
    <row r="1915" spans="1:4" x14ac:dyDescent="0.2">
      <c r="A1915" s="25"/>
      <c r="B1915" s="25"/>
      <c r="C1915" s="25"/>
      <c r="D1915" s="25"/>
    </row>
    <row r="1916" spans="1:4" x14ac:dyDescent="0.2">
      <c r="A1916" s="25"/>
      <c r="B1916" s="25"/>
      <c r="C1916" s="25"/>
      <c r="D1916" s="25"/>
    </row>
    <row r="1917" spans="1:4" x14ac:dyDescent="0.2">
      <c r="A1917" s="25"/>
      <c r="B1917" s="25"/>
      <c r="C1917" s="25"/>
      <c r="D1917" s="25"/>
    </row>
    <row r="1918" spans="1:4" x14ac:dyDescent="0.2">
      <c r="A1918" s="25"/>
      <c r="B1918" s="25"/>
      <c r="C1918" s="25"/>
      <c r="D1918" s="25"/>
    </row>
    <row r="1919" spans="1:4" x14ac:dyDescent="0.2">
      <c r="A1919" s="25"/>
      <c r="B1919" s="25"/>
      <c r="C1919" s="25"/>
      <c r="D1919" s="25"/>
    </row>
    <row r="1920" spans="1:4" x14ac:dyDescent="0.2">
      <c r="A1920" s="25"/>
      <c r="B1920" s="25"/>
      <c r="C1920" s="25"/>
      <c r="D1920" s="25"/>
    </row>
    <row r="1921" spans="1:4" x14ac:dyDescent="0.2">
      <c r="A1921" s="25"/>
      <c r="B1921" s="25"/>
      <c r="C1921" s="25"/>
      <c r="D1921" s="25"/>
    </row>
    <row r="1922" spans="1:4" x14ac:dyDescent="0.2">
      <c r="A1922" s="25"/>
      <c r="B1922" s="25"/>
      <c r="C1922" s="25"/>
      <c r="D1922" s="25"/>
    </row>
    <row r="1923" spans="1:4" x14ac:dyDescent="0.2">
      <c r="A1923" s="25"/>
      <c r="B1923" s="25"/>
      <c r="C1923" s="25"/>
      <c r="D1923" s="25"/>
    </row>
    <row r="1924" spans="1:4" x14ac:dyDescent="0.2">
      <c r="A1924" s="25"/>
      <c r="B1924" s="25"/>
      <c r="C1924" s="25"/>
      <c r="D1924" s="25"/>
    </row>
    <row r="1925" spans="1:4" x14ac:dyDescent="0.2">
      <c r="A1925" s="25"/>
      <c r="B1925" s="25"/>
      <c r="C1925" s="25"/>
      <c r="D1925" s="25"/>
    </row>
    <row r="1926" spans="1:4" x14ac:dyDescent="0.2">
      <c r="A1926" s="25"/>
      <c r="B1926" s="25"/>
      <c r="C1926" s="25"/>
      <c r="D1926" s="25"/>
    </row>
    <row r="1927" spans="1:4" x14ac:dyDescent="0.2">
      <c r="A1927" s="25"/>
      <c r="B1927" s="25"/>
      <c r="C1927" s="25"/>
      <c r="D1927" s="25"/>
    </row>
    <row r="1928" spans="1:4" x14ac:dyDescent="0.2">
      <c r="A1928" s="25"/>
      <c r="B1928" s="25"/>
      <c r="C1928" s="25"/>
      <c r="D1928" s="25"/>
    </row>
    <row r="1929" spans="1:4" x14ac:dyDescent="0.2">
      <c r="A1929" s="25"/>
      <c r="B1929" s="25"/>
      <c r="C1929" s="25"/>
      <c r="D1929" s="25"/>
    </row>
    <row r="1930" spans="1:4" x14ac:dyDescent="0.2">
      <c r="A1930" s="25"/>
      <c r="B1930" s="25"/>
      <c r="C1930" s="25"/>
      <c r="D1930" s="25"/>
    </row>
    <row r="1931" spans="1:4" x14ac:dyDescent="0.2">
      <c r="A1931" s="25"/>
      <c r="B1931" s="25"/>
      <c r="C1931" s="25"/>
      <c r="D1931" s="25"/>
    </row>
    <row r="1932" spans="1:4" x14ac:dyDescent="0.2">
      <c r="A1932" s="25"/>
      <c r="B1932" s="25"/>
      <c r="C1932" s="25"/>
      <c r="D1932" s="25"/>
    </row>
    <row r="1933" spans="1:4" x14ac:dyDescent="0.2">
      <c r="A1933" s="25"/>
      <c r="B1933" s="25"/>
      <c r="C1933" s="25"/>
      <c r="D1933" s="25"/>
    </row>
    <row r="1934" spans="1:4" x14ac:dyDescent="0.2">
      <c r="A1934" s="25"/>
      <c r="B1934" s="25"/>
      <c r="C1934" s="25"/>
      <c r="D1934" s="25"/>
    </row>
    <row r="1935" spans="1:4" x14ac:dyDescent="0.2">
      <c r="A1935" s="25"/>
      <c r="B1935" s="25"/>
      <c r="C1935" s="25"/>
      <c r="D1935" s="25"/>
    </row>
    <row r="1936" spans="1:4" x14ac:dyDescent="0.2">
      <c r="A1936" s="25"/>
      <c r="B1936" s="25"/>
      <c r="C1936" s="25"/>
      <c r="D1936" s="25"/>
    </row>
    <row r="1937" spans="1:4" x14ac:dyDescent="0.2">
      <c r="A1937" s="25"/>
      <c r="B1937" s="25"/>
      <c r="C1937" s="25"/>
      <c r="D1937" s="25"/>
    </row>
    <row r="1938" spans="1:4" x14ac:dyDescent="0.2">
      <c r="A1938" s="25"/>
      <c r="B1938" s="25"/>
      <c r="C1938" s="25"/>
      <c r="D1938" s="25"/>
    </row>
    <row r="1939" spans="1:4" x14ac:dyDescent="0.2">
      <c r="A1939" s="25"/>
      <c r="B1939" s="25"/>
      <c r="C1939" s="25"/>
      <c r="D1939" s="25"/>
    </row>
    <row r="1940" spans="1:4" x14ac:dyDescent="0.2">
      <c r="A1940" s="25"/>
      <c r="B1940" s="25"/>
      <c r="C1940" s="25"/>
      <c r="D1940" s="25"/>
    </row>
    <row r="1941" spans="1:4" x14ac:dyDescent="0.2">
      <c r="A1941" s="25"/>
      <c r="B1941" s="25"/>
      <c r="C1941" s="25"/>
      <c r="D1941" s="25"/>
    </row>
    <row r="1942" spans="1:4" x14ac:dyDescent="0.2">
      <c r="A1942" s="25"/>
      <c r="B1942" s="25"/>
      <c r="C1942" s="25"/>
      <c r="D1942" s="25"/>
    </row>
    <row r="1943" spans="1:4" x14ac:dyDescent="0.2">
      <c r="A1943" s="25"/>
      <c r="B1943" s="25"/>
      <c r="C1943" s="25"/>
      <c r="D1943" s="25"/>
    </row>
    <row r="1944" spans="1:4" x14ac:dyDescent="0.2">
      <c r="A1944" s="25"/>
      <c r="B1944" s="25"/>
      <c r="C1944" s="25"/>
      <c r="D1944" s="25"/>
    </row>
    <row r="1945" spans="1:4" x14ac:dyDescent="0.2">
      <c r="A1945" s="25"/>
      <c r="B1945" s="25"/>
      <c r="C1945" s="25"/>
      <c r="D1945" s="25"/>
    </row>
    <row r="1946" spans="1:4" x14ac:dyDescent="0.2">
      <c r="A1946" s="25"/>
      <c r="B1946" s="25"/>
      <c r="C1946" s="25"/>
      <c r="D1946" s="25"/>
    </row>
    <row r="1947" spans="1:4" x14ac:dyDescent="0.2">
      <c r="A1947" s="25"/>
      <c r="B1947" s="25"/>
      <c r="C1947" s="25"/>
      <c r="D1947" s="25"/>
    </row>
    <row r="1948" spans="1:4" x14ac:dyDescent="0.2">
      <c r="A1948" s="25"/>
      <c r="B1948" s="25"/>
      <c r="C1948" s="25"/>
      <c r="D1948" s="25"/>
    </row>
    <row r="1949" spans="1:4" x14ac:dyDescent="0.2">
      <c r="A1949" s="25"/>
      <c r="B1949" s="25"/>
      <c r="C1949" s="25"/>
      <c r="D1949" s="25"/>
    </row>
    <row r="1950" spans="1:4" x14ac:dyDescent="0.2">
      <c r="A1950" s="25"/>
      <c r="B1950" s="25"/>
      <c r="C1950" s="25"/>
      <c r="D1950" s="25"/>
    </row>
    <row r="1951" spans="1:4" x14ac:dyDescent="0.2">
      <c r="A1951" s="25"/>
      <c r="B1951" s="25"/>
      <c r="C1951" s="25"/>
      <c r="D1951" s="25"/>
    </row>
    <row r="1952" spans="1:4" x14ac:dyDescent="0.2">
      <c r="A1952" s="25"/>
      <c r="B1952" s="25"/>
      <c r="C1952" s="25"/>
      <c r="D1952" s="25"/>
    </row>
    <row r="1953" spans="1:4" x14ac:dyDescent="0.2">
      <c r="A1953" s="25"/>
      <c r="B1953" s="25"/>
      <c r="C1953" s="25"/>
      <c r="D1953" s="25"/>
    </row>
    <row r="1954" spans="1:4" x14ac:dyDescent="0.2">
      <c r="A1954" s="25"/>
      <c r="B1954" s="25"/>
      <c r="C1954" s="25"/>
      <c r="D1954" s="25"/>
    </row>
    <row r="1955" spans="1:4" x14ac:dyDescent="0.2">
      <c r="A1955" s="25"/>
      <c r="B1955" s="25"/>
      <c r="C1955" s="25"/>
      <c r="D1955" s="25"/>
    </row>
    <row r="1956" spans="1:4" x14ac:dyDescent="0.2">
      <c r="A1956" s="25"/>
      <c r="B1956" s="25"/>
      <c r="C1956" s="25"/>
      <c r="D1956" s="25"/>
    </row>
    <row r="1957" spans="1:4" x14ac:dyDescent="0.2">
      <c r="A1957" s="25"/>
      <c r="B1957" s="25"/>
      <c r="C1957" s="25"/>
      <c r="D1957" s="25"/>
    </row>
    <row r="1958" spans="1:4" x14ac:dyDescent="0.2">
      <c r="A1958" s="25"/>
      <c r="B1958" s="25"/>
      <c r="C1958" s="25"/>
      <c r="D1958" s="25"/>
    </row>
    <row r="1959" spans="1:4" x14ac:dyDescent="0.2">
      <c r="A1959" s="25"/>
      <c r="B1959" s="25"/>
      <c r="C1959" s="25"/>
      <c r="D1959" s="25"/>
    </row>
    <row r="1960" spans="1:4" x14ac:dyDescent="0.2">
      <c r="A1960" s="25"/>
      <c r="B1960" s="25"/>
      <c r="C1960" s="25"/>
      <c r="D1960" s="25"/>
    </row>
    <row r="1961" spans="1:4" x14ac:dyDescent="0.2">
      <c r="A1961" s="25"/>
      <c r="B1961" s="25"/>
      <c r="C1961" s="25"/>
      <c r="D1961" s="25"/>
    </row>
    <row r="1962" spans="1:4" x14ac:dyDescent="0.2">
      <c r="A1962" s="25"/>
      <c r="B1962" s="25"/>
      <c r="C1962" s="25"/>
      <c r="D1962" s="25"/>
    </row>
    <row r="1963" spans="1:4" x14ac:dyDescent="0.2">
      <c r="A1963" s="25"/>
      <c r="B1963" s="25"/>
      <c r="C1963" s="25"/>
      <c r="D1963" s="25"/>
    </row>
    <row r="1964" spans="1:4" x14ac:dyDescent="0.2">
      <c r="A1964" s="25"/>
      <c r="B1964" s="25"/>
      <c r="C1964" s="25"/>
      <c r="D1964" s="25"/>
    </row>
    <row r="1965" spans="1:4" x14ac:dyDescent="0.2">
      <c r="A1965" s="25"/>
      <c r="B1965" s="25"/>
      <c r="C1965" s="25"/>
      <c r="D1965" s="25"/>
    </row>
    <row r="1966" spans="1:4" x14ac:dyDescent="0.2">
      <c r="A1966" s="25"/>
      <c r="B1966" s="25"/>
      <c r="C1966" s="25"/>
      <c r="D1966" s="25"/>
    </row>
    <row r="1967" spans="1:4" x14ac:dyDescent="0.2">
      <c r="A1967" s="25"/>
      <c r="B1967" s="25"/>
      <c r="C1967" s="25"/>
      <c r="D1967" s="25"/>
    </row>
    <row r="1968" spans="1:4" x14ac:dyDescent="0.2">
      <c r="A1968" s="25"/>
      <c r="B1968" s="25"/>
      <c r="C1968" s="25"/>
      <c r="D1968" s="25"/>
    </row>
    <row r="1969" spans="1:4" x14ac:dyDescent="0.2">
      <c r="A1969" s="25"/>
      <c r="B1969" s="25"/>
      <c r="C1969" s="25"/>
      <c r="D1969" s="25"/>
    </row>
    <row r="1970" spans="1:4" x14ac:dyDescent="0.2">
      <c r="A1970" s="25"/>
      <c r="B1970" s="25"/>
      <c r="C1970" s="25"/>
      <c r="D1970" s="25"/>
    </row>
    <row r="1971" spans="1:4" x14ac:dyDescent="0.2">
      <c r="A1971" s="25"/>
      <c r="B1971" s="25"/>
      <c r="C1971" s="25"/>
      <c r="D1971" s="25"/>
    </row>
    <row r="1972" spans="1:4" x14ac:dyDescent="0.2">
      <c r="A1972" s="25"/>
      <c r="B1972" s="25"/>
      <c r="C1972" s="25"/>
      <c r="D1972" s="25"/>
    </row>
    <row r="1973" spans="1:4" x14ac:dyDescent="0.2">
      <c r="A1973" s="25"/>
      <c r="B1973" s="25"/>
      <c r="C1973" s="25"/>
      <c r="D1973" s="25"/>
    </row>
    <row r="1974" spans="1:4" x14ac:dyDescent="0.2">
      <c r="A1974" s="25"/>
      <c r="B1974" s="25"/>
      <c r="C1974" s="25"/>
      <c r="D1974" s="25"/>
    </row>
    <row r="1975" spans="1:4" x14ac:dyDescent="0.2">
      <c r="A1975" s="25"/>
      <c r="B1975" s="25"/>
      <c r="C1975" s="25"/>
      <c r="D1975" s="25"/>
    </row>
    <row r="1976" spans="1:4" x14ac:dyDescent="0.2">
      <c r="A1976" s="25"/>
      <c r="B1976" s="25"/>
      <c r="C1976" s="25"/>
      <c r="D1976" s="25"/>
    </row>
    <row r="1977" spans="1:4" x14ac:dyDescent="0.2">
      <c r="A1977" s="25"/>
      <c r="B1977" s="25"/>
      <c r="C1977" s="25"/>
      <c r="D1977" s="25"/>
    </row>
    <row r="1978" spans="1:4" x14ac:dyDescent="0.2">
      <c r="A1978" s="25"/>
      <c r="B1978" s="25"/>
      <c r="C1978" s="25"/>
      <c r="D1978" s="25"/>
    </row>
    <row r="1979" spans="1:4" x14ac:dyDescent="0.2">
      <c r="A1979" s="25"/>
      <c r="B1979" s="25"/>
      <c r="C1979" s="25"/>
      <c r="D1979" s="25"/>
    </row>
    <row r="1980" spans="1:4" x14ac:dyDescent="0.2">
      <c r="A1980" s="25"/>
      <c r="B1980" s="25"/>
      <c r="C1980" s="25"/>
      <c r="D1980" s="25"/>
    </row>
    <row r="1981" spans="1:4" x14ac:dyDescent="0.2">
      <c r="A1981" s="25"/>
      <c r="B1981" s="25"/>
      <c r="C1981" s="25"/>
      <c r="D1981" s="25"/>
    </row>
    <row r="1982" spans="1:4" x14ac:dyDescent="0.2">
      <c r="A1982" s="25"/>
      <c r="B1982" s="25"/>
      <c r="C1982" s="25"/>
      <c r="D1982" s="25"/>
    </row>
    <row r="1983" spans="1:4" x14ac:dyDescent="0.2">
      <c r="A1983" s="25"/>
      <c r="B1983" s="25"/>
      <c r="C1983" s="25"/>
      <c r="D1983" s="25"/>
    </row>
    <row r="1984" spans="1:4" x14ac:dyDescent="0.2">
      <c r="A1984" s="25"/>
      <c r="B1984" s="25"/>
      <c r="C1984" s="25"/>
      <c r="D1984" s="25"/>
    </row>
    <row r="1985" spans="1:4" x14ac:dyDescent="0.2">
      <c r="A1985" s="25"/>
      <c r="B1985" s="25"/>
      <c r="C1985" s="25"/>
      <c r="D1985" s="25"/>
    </row>
    <row r="1986" spans="1:4" x14ac:dyDescent="0.2">
      <c r="A1986" s="25"/>
      <c r="B1986" s="25"/>
      <c r="C1986" s="25"/>
      <c r="D1986" s="25"/>
    </row>
    <row r="1987" spans="1:4" x14ac:dyDescent="0.2">
      <c r="A1987" s="25"/>
      <c r="B1987" s="25"/>
      <c r="C1987" s="25"/>
      <c r="D1987" s="25"/>
    </row>
    <row r="1988" spans="1:4" x14ac:dyDescent="0.2">
      <c r="A1988" s="25"/>
      <c r="B1988" s="25"/>
      <c r="C1988" s="25"/>
      <c r="D1988" s="25"/>
    </row>
    <row r="1989" spans="1:4" x14ac:dyDescent="0.2">
      <c r="A1989" s="25"/>
      <c r="B1989" s="25"/>
      <c r="C1989" s="25"/>
      <c r="D1989" s="25"/>
    </row>
    <row r="1990" spans="1:4" x14ac:dyDescent="0.2">
      <c r="A1990" s="25"/>
      <c r="B1990" s="25"/>
      <c r="C1990" s="25"/>
      <c r="D1990" s="25"/>
    </row>
    <row r="1991" spans="1:4" x14ac:dyDescent="0.2">
      <c r="A1991" s="25"/>
      <c r="B1991" s="25"/>
      <c r="C1991" s="25"/>
      <c r="D1991" s="25"/>
    </row>
    <row r="1992" spans="1:4" x14ac:dyDescent="0.2">
      <c r="A1992" s="25"/>
      <c r="B1992" s="25"/>
      <c r="C1992" s="25"/>
      <c r="D1992" s="25"/>
    </row>
    <row r="1993" spans="1:4" x14ac:dyDescent="0.2">
      <c r="A1993" s="25"/>
      <c r="B1993" s="25"/>
      <c r="C1993" s="25"/>
      <c r="D1993" s="25"/>
    </row>
    <row r="1994" spans="1:4" x14ac:dyDescent="0.2">
      <c r="A1994" s="25"/>
      <c r="B1994" s="25"/>
      <c r="C1994" s="25"/>
      <c r="D1994" s="25"/>
    </row>
    <row r="1995" spans="1:4" x14ac:dyDescent="0.2">
      <c r="A1995" s="25"/>
      <c r="B1995" s="25"/>
      <c r="C1995" s="25"/>
      <c r="D1995" s="25"/>
    </row>
    <row r="1996" spans="1:4" x14ac:dyDescent="0.2">
      <c r="A1996" s="25"/>
      <c r="B1996" s="25"/>
      <c r="C1996" s="25"/>
      <c r="D1996" s="25"/>
    </row>
    <row r="1997" spans="1:4" x14ac:dyDescent="0.2">
      <c r="A1997" s="25"/>
      <c r="B1997" s="25"/>
      <c r="C1997" s="25"/>
      <c r="D1997" s="25"/>
    </row>
    <row r="1998" spans="1:4" x14ac:dyDescent="0.2">
      <c r="A1998" s="25"/>
      <c r="B1998" s="25"/>
      <c r="C1998" s="25"/>
      <c r="D1998" s="25"/>
    </row>
    <row r="1999" spans="1:4" x14ac:dyDescent="0.2">
      <c r="A1999" s="25"/>
      <c r="B1999" s="25"/>
      <c r="C1999" s="25"/>
      <c r="D1999" s="25"/>
    </row>
    <row r="2000" spans="1:4" x14ac:dyDescent="0.2">
      <c r="A2000" s="25"/>
      <c r="B2000" s="25"/>
      <c r="C2000" s="25"/>
      <c r="D2000" s="25"/>
    </row>
    <row r="2001" spans="1:4" x14ac:dyDescent="0.2">
      <c r="A2001" s="25"/>
      <c r="B2001" s="25"/>
      <c r="C2001" s="25"/>
      <c r="D2001" s="25"/>
    </row>
    <row r="2002" spans="1:4" x14ac:dyDescent="0.2">
      <c r="A2002" s="25"/>
      <c r="B2002" s="25"/>
      <c r="C2002" s="25"/>
      <c r="D2002" s="25"/>
    </row>
    <row r="2003" spans="1:4" x14ac:dyDescent="0.2">
      <c r="A2003" s="25"/>
      <c r="B2003" s="25"/>
      <c r="C2003" s="25"/>
      <c r="D2003" s="25"/>
    </row>
    <row r="2004" spans="1:4" x14ac:dyDescent="0.2">
      <c r="A2004" s="25"/>
      <c r="B2004" s="25"/>
      <c r="C2004" s="25"/>
      <c r="D2004" s="25"/>
    </row>
    <row r="2005" spans="1:4" x14ac:dyDescent="0.2">
      <c r="A2005" s="25"/>
      <c r="B2005" s="25"/>
      <c r="C2005" s="25"/>
      <c r="D2005" s="25"/>
    </row>
    <row r="2006" spans="1:4" x14ac:dyDescent="0.2">
      <c r="A2006" s="25"/>
      <c r="B2006" s="25"/>
      <c r="C2006" s="25"/>
      <c r="D2006" s="25"/>
    </row>
    <row r="2007" spans="1:4" x14ac:dyDescent="0.2">
      <c r="A2007" s="25"/>
      <c r="B2007" s="25"/>
      <c r="C2007" s="25"/>
      <c r="D2007" s="25"/>
    </row>
    <row r="2008" spans="1:4" x14ac:dyDescent="0.2">
      <c r="A2008" s="25"/>
      <c r="B2008" s="25"/>
      <c r="C2008" s="25"/>
      <c r="D2008" s="25"/>
    </row>
    <row r="2009" spans="1:4" x14ac:dyDescent="0.2">
      <c r="A2009" s="25"/>
      <c r="B2009" s="25"/>
      <c r="C2009" s="25"/>
      <c r="D2009" s="25"/>
    </row>
    <row r="2010" spans="1:4" x14ac:dyDescent="0.2">
      <c r="A2010" s="25"/>
      <c r="B2010" s="25"/>
      <c r="C2010" s="25"/>
      <c r="D2010" s="25"/>
    </row>
    <row r="2011" spans="1:4" x14ac:dyDescent="0.2">
      <c r="A2011" s="25"/>
      <c r="B2011" s="25"/>
      <c r="C2011" s="25"/>
      <c r="D2011" s="25"/>
    </row>
    <row r="2012" spans="1:4" x14ac:dyDescent="0.2">
      <c r="A2012" s="25"/>
      <c r="B2012" s="25"/>
      <c r="C2012" s="25"/>
      <c r="D2012" s="25"/>
    </row>
    <row r="2013" spans="1:4" x14ac:dyDescent="0.2">
      <c r="A2013" s="25"/>
      <c r="B2013" s="25"/>
      <c r="C2013" s="25"/>
      <c r="D2013" s="25"/>
    </row>
    <row r="2014" spans="1:4" x14ac:dyDescent="0.2">
      <c r="A2014" s="25"/>
      <c r="B2014" s="25"/>
      <c r="C2014" s="25"/>
      <c r="D2014" s="25"/>
    </row>
    <row r="2015" spans="1:4" x14ac:dyDescent="0.2">
      <c r="A2015" s="25"/>
      <c r="B2015" s="25"/>
      <c r="C2015" s="25"/>
      <c r="D2015" s="25"/>
    </row>
    <row r="2016" spans="1:4" x14ac:dyDescent="0.2">
      <c r="A2016" s="25"/>
      <c r="B2016" s="25"/>
      <c r="C2016" s="25"/>
      <c r="D2016" s="25"/>
    </row>
    <row r="2017" spans="1:4" x14ac:dyDescent="0.2">
      <c r="A2017" s="25"/>
      <c r="B2017" s="25"/>
      <c r="C2017" s="25"/>
      <c r="D2017" s="25"/>
    </row>
    <row r="2018" spans="1:4" x14ac:dyDescent="0.2">
      <c r="A2018" s="25"/>
      <c r="B2018" s="25"/>
      <c r="C2018" s="25"/>
      <c r="D2018" s="25"/>
    </row>
    <row r="2019" spans="1:4" x14ac:dyDescent="0.2">
      <c r="A2019" s="25"/>
      <c r="B2019" s="25"/>
      <c r="C2019" s="25"/>
      <c r="D2019" s="25"/>
    </row>
    <row r="2020" spans="1:4" x14ac:dyDescent="0.2">
      <c r="A2020" s="25"/>
      <c r="B2020" s="25"/>
      <c r="C2020" s="25"/>
      <c r="D2020" s="25"/>
    </row>
    <row r="2021" spans="1:4" x14ac:dyDescent="0.2">
      <c r="A2021" s="25"/>
      <c r="B2021" s="25"/>
      <c r="C2021" s="25"/>
      <c r="D2021" s="25"/>
    </row>
    <row r="2022" spans="1:4" x14ac:dyDescent="0.2">
      <c r="A2022" s="25"/>
      <c r="B2022" s="25"/>
      <c r="C2022" s="25"/>
      <c r="D2022" s="25"/>
    </row>
    <row r="2023" spans="1:4" x14ac:dyDescent="0.2">
      <c r="A2023" s="25"/>
      <c r="B2023" s="25"/>
      <c r="C2023" s="25"/>
      <c r="D2023" s="25"/>
    </row>
    <row r="2024" spans="1:4" x14ac:dyDescent="0.2">
      <c r="A2024" s="25"/>
      <c r="B2024" s="25"/>
      <c r="C2024" s="25"/>
      <c r="D2024" s="25"/>
    </row>
    <row r="2025" spans="1:4" x14ac:dyDescent="0.2">
      <c r="A2025" s="25"/>
      <c r="B2025" s="25"/>
      <c r="C2025" s="25"/>
      <c r="D2025" s="25"/>
    </row>
    <row r="2026" spans="1:4" x14ac:dyDescent="0.2">
      <c r="A2026" s="25"/>
      <c r="B2026" s="25"/>
      <c r="C2026" s="25"/>
      <c r="D2026" s="25"/>
    </row>
    <row r="2027" spans="1:4" x14ac:dyDescent="0.2">
      <c r="A2027" s="25"/>
      <c r="B2027" s="25"/>
      <c r="C2027" s="25"/>
      <c r="D2027" s="25"/>
    </row>
    <row r="2028" spans="1:4" x14ac:dyDescent="0.2">
      <c r="A2028" s="25"/>
      <c r="B2028" s="25"/>
      <c r="C2028" s="25"/>
      <c r="D2028" s="25"/>
    </row>
    <row r="2029" spans="1:4" x14ac:dyDescent="0.2">
      <c r="A2029" s="25"/>
      <c r="B2029" s="25"/>
      <c r="C2029" s="25"/>
      <c r="D2029" s="25"/>
    </row>
    <row r="2030" spans="1:4" x14ac:dyDescent="0.2">
      <c r="A2030" s="25"/>
      <c r="B2030" s="25"/>
      <c r="C2030" s="25"/>
      <c r="D2030" s="25"/>
    </row>
    <row r="2031" spans="1:4" x14ac:dyDescent="0.2">
      <c r="A2031" s="25"/>
      <c r="B2031" s="25"/>
      <c r="C2031" s="25"/>
      <c r="D2031" s="25"/>
    </row>
    <row r="2032" spans="1:4" x14ac:dyDescent="0.2">
      <c r="A2032" s="25"/>
      <c r="B2032" s="25"/>
      <c r="C2032" s="25"/>
      <c r="D2032" s="25"/>
    </row>
    <row r="2033" spans="1:4" x14ac:dyDescent="0.2">
      <c r="A2033" s="25"/>
      <c r="B2033" s="25"/>
      <c r="C2033" s="25"/>
      <c r="D2033" s="25"/>
    </row>
    <row r="2034" spans="1:4" x14ac:dyDescent="0.2">
      <c r="A2034" s="25"/>
      <c r="B2034" s="25"/>
      <c r="C2034" s="25"/>
      <c r="D2034" s="25"/>
    </row>
    <row r="2035" spans="1:4" x14ac:dyDescent="0.2">
      <c r="A2035" s="25"/>
      <c r="B2035" s="25"/>
      <c r="C2035" s="25"/>
      <c r="D2035" s="25"/>
    </row>
    <row r="2036" spans="1:4" x14ac:dyDescent="0.2">
      <c r="A2036" s="25"/>
      <c r="B2036" s="25"/>
      <c r="C2036" s="25"/>
      <c r="D2036" s="25"/>
    </row>
    <row r="2037" spans="1:4" x14ac:dyDescent="0.2">
      <c r="A2037" s="25"/>
      <c r="B2037" s="25"/>
      <c r="C2037" s="25"/>
      <c r="D2037" s="25"/>
    </row>
    <row r="2038" spans="1:4" x14ac:dyDescent="0.2">
      <c r="A2038" s="25"/>
      <c r="B2038" s="25"/>
      <c r="C2038" s="25"/>
      <c r="D2038" s="25"/>
    </row>
    <row r="2039" spans="1:4" x14ac:dyDescent="0.2">
      <c r="A2039" s="25"/>
      <c r="B2039" s="25"/>
      <c r="C2039" s="25"/>
      <c r="D2039" s="25"/>
    </row>
    <row r="2040" spans="1:4" x14ac:dyDescent="0.2">
      <c r="A2040" s="25"/>
      <c r="B2040" s="25"/>
      <c r="C2040" s="25"/>
      <c r="D2040" s="25"/>
    </row>
    <row r="2041" spans="1:4" x14ac:dyDescent="0.2">
      <c r="A2041" s="25"/>
      <c r="B2041" s="25"/>
      <c r="C2041" s="25"/>
      <c r="D2041" s="25"/>
    </row>
    <row r="2042" spans="1:4" x14ac:dyDescent="0.2">
      <c r="A2042" s="25"/>
      <c r="B2042" s="25"/>
      <c r="C2042" s="25"/>
      <c r="D2042" s="25"/>
    </row>
    <row r="2043" spans="1:4" x14ac:dyDescent="0.2">
      <c r="A2043" s="25"/>
      <c r="B2043" s="25"/>
      <c r="C2043" s="25"/>
      <c r="D2043" s="25"/>
    </row>
    <row r="2044" spans="1:4" x14ac:dyDescent="0.2">
      <c r="A2044" s="25"/>
      <c r="B2044" s="25"/>
      <c r="C2044" s="25"/>
      <c r="D2044" s="25"/>
    </row>
    <row r="2045" spans="1:4" x14ac:dyDescent="0.2">
      <c r="A2045" s="25"/>
      <c r="B2045" s="25"/>
      <c r="C2045" s="25"/>
      <c r="D2045" s="25"/>
    </row>
    <row r="2046" spans="1:4" x14ac:dyDescent="0.2">
      <c r="A2046" s="25"/>
      <c r="B2046" s="25"/>
      <c r="C2046" s="25"/>
      <c r="D2046" s="25"/>
    </row>
    <row r="2047" spans="1:4" x14ac:dyDescent="0.2">
      <c r="A2047" s="25"/>
      <c r="B2047" s="25"/>
      <c r="C2047" s="25"/>
      <c r="D2047" s="25"/>
    </row>
    <row r="2048" spans="1:4" x14ac:dyDescent="0.2">
      <c r="A2048" s="25"/>
      <c r="B2048" s="25"/>
      <c r="C2048" s="25"/>
      <c r="D2048" s="25"/>
    </row>
    <row r="2049" spans="1:4" x14ac:dyDescent="0.2">
      <c r="A2049" s="25"/>
      <c r="B2049" s="25"/>
      <c r="C2049" s="25"/>
      <c r="D2049" s="25"/>
    </row>
    <row r="2050" spans="1:4" x14ac:dyDescent="0.2">
      <c r="A2050" s="25"/>
      <c r="B2050" s="25"/>
      <c r="C2050" s="25"/>
      <c r="D2050" s="25"/>
    </row>
    <row r="2051" spans="1:4" x14ac:dyDescent="0.2">
      <c r="A2051" s="25"/>
      <c r="B2051" s="25"/>
      <c r="C2051" s="25"/>
      <c r="D2051" s="25"/>
    </row>
    <row r="2052" spans="1:4" x14ac:dyDescent="0.2">
      <c r="A2052" s="25"/>
      <c r="B2052" s="25"/>
      <c r="C2052" s="25"/>
      <c r="D2052" s="25"/>
    </row>
    <row r="2053" spans="1:4" x14ac:dyDescent="0.2">
      <c r="A2053" s="25"/>
      <c r="B2053" s="25"/>
      <c r="C2053" s="25"/>
      <c r="D2053" s="25"/>
    </row>
    <row r="2054" spans="1:4" x14ac:dyDescent="0.2">
      <c r="A2054" s="25"/>
      <c r="B2054" s="25"/>
      <c r="C2054" s="25"/>
      <c r="D2054" s="25"/>
    </row>
    <row r="2055" spans="1:4" x14ac:dyDescent="0.2">
      <c r="A2055" s="25"/>
      <c r="B2055" s="25"/>
      <c r="C2055" s="25"/>
      <c r="D2055" s="25"/>
    </row>
    <row r="2056" spans="1:4" x14ac:dyDescent="0.2">
      <c r="A2056" s="25"/>
      <c r="B2056" s="25"/>
      <c r="C2056" s="25"/>
      <c r="D2056" s="25"/>
    </row>
    <row r="2057" spans="1:4" x14ac:dyDescent="0.2">
      <c r="A2057" s="25"/>
      <c r="B2057" s="25"/>
      <c r="C2057" s="25"/>
      <c r="D2057" s="25"/>
    </row>
    <row r="2058" spans="1:4" x14ac:dyDescent="0.2">
      <c r="A2058" s="25"/>
      <c r="B2058" s="25"/>
      <c r="C2058" s="25"/>
      <c r="D2058" s="25"/>
    </row>
    <row r="2059" spans="1:4" x14ac:dyDescent="0.2">
      <c r="A2059" s="25"/>
      <c r="B2059" s="25"/>
      <c r="C2059" s="25"/>
      <c r="D2059" s="25"/>
    </row>
    <row r="2060" spans="1:4" x14ac:dyDescent="0.2">
      <c r="A2060" s="25"/>
      <c r="B2060" s="25"/>
      <c r="C2060" s="25"/>
      <c r="D2060" s="25"/>
    </row>
    <row r="2061" spans="1:4" x14ac:dyDescent="0.2">
      <c r="A2061" s="25"/>
      <c r="B2061" s="25"/>
      <c r="C2061" s="25"/>
      <c r="D2061" s="25"/>
    </row>
    <row r="2062" spans="1:4" x14ac:dyDescent="0.2">
      <c r="A2062" s="25"/>
      <c r="B2062" s="25"/>
      <c r="C2062" s="25"/>
      <c r="D2062" s="25"/>
    </row>
    <row r="2063" spans="1:4" x14ac:dyDescent="0.2">
      <c r="A2063" s="25"/>
      <c r="B2063" s="25"/>
      <c r="C2063" s="25"/>
      <c r="D2063" s="25"/>
    </row>
    <row r="2064" spans="1:4" x14ac:dyDescent="0.2">
      <c r="A2064" s="25"/>
      <c r="B2064" s="25"/>
      <c r="C2064" s="25"/>
      <c r="D2064" s="25"/>
    </row>
    <row r="2065" spans="1:4" x14ac:dyDescent="0.2">
      <c r="A2065" s="25"/>
      <c r="B2065" s="25"/>
      <c r="C2065" s="25"/>
      <c r="D2065" s="25"/>
    </row>
    <row r="2066" spans="1:4" x14ac:dyDescent="0.2">
      <c r="A2066" s="25"/>
      <c r="B2066" s="25"/>
      <c r="C2066" s="25"/>
      <c r="D2066" s="25"/>
    </row>
    <row r="2067" spans="1:4" x14ac:dyDescent="0.2">
      <c r="A2067" s="25"/>
      <c r="B2067" s="25"/>
      <c r="C2067" s="25"/>
      <c r="D2067" s="25"/>
    </row>
    <row r="2068" spans="1:4" x14ac:dyDescent="0.2">
      <c r="A2068" s="25"/>
      <c r="B2068" s="25"/>
      <c r="C2068" s="25"/>
      <c r="D2068" s="25"/>
    </row>
    <row r="2069" spans="1:4" x14ac:dyDescent="0.2">
      <c r="A2069" s="25"/>
      <c r="B2069" s="25"/>
      <c r="C2069" s="25"/>
      <c r="D2069" s="25"/>
    </row>
    <row r="2070" spans="1:4" x14ac:dyDescent="0.2">
      <c r="A2070" s="25"/>
      <c r="B2070" s="25"/>
      <c r="C2070" s="25"/>
      <c r="D2070" s="25"/>
    </row>
    <row r="2071" spans="1:4" x14ac:dyDescent="0.2">
      <c r="A2071" s="25"/>
      <c r="B2071" s="25"/>
      <c r="C2071" s="25"/>
      <c r="D2071" s="25"/>
    </row>
    <row r="2072" spans="1:4" x14ac:dyDescent="0.2">
      <c r="A2072" s="25"/>
      <c r="B2072" s="25"/>
      <c r="C2072" s="25"/>
      <c r="D2072" s="25"/>
    </row>
    <row r="2073" spans="1:4" x14ac:dyDescent="0.2">
      <c r="A2073" s="25"/>
      <c r="B2073" s="25"/>
      <c r="C2073" s="25"/>
      <c r="D2073" s="25"/>
    </row>
    <row r="2074" spans="1:4" x14ac:dyDescent="0.2">
      <c r="A2074" s="25"/>
      <c r="B2074" s="25"/>
      <c r="C2074" s="25"/>
      <c r="D2074" s="25"/>
    </row>
    <row r="2075" spans="1:4" x14ac:dyDescent="0.2">
      <c r="A2075" s="25"/>
      <c r="B2075" s="25"/>
      <c r="C2075" s="25"/>
      <c r="D2075" s="25"/>
    </row>
    <row r="2076" spans="1:4" x14ac:dyDescent="0.2">
      <c r="A2076" s="25"/>
      <c r="B2076" s="25"/>
      <c r="C2076" s="25"/>
      <c r="D2076" s="25"/>
    </row>
    <row r="2077" spans="1:4" x14ac:dyDescent="0.2">
      <c r="A2077" s="25"/>
      <c r="B2077" s="25"/>
      <c r="C2077" s="25"/>
      <c r="D2077" s="25"/>
    </row>
    <row r="2078" spans="1:4" x14ac:dyDescent="0.2">
      <c r="A2078" s="25"/>
      <c r="B2078" s="25"/>
      <c r="C2078" s="25"/>
      <c r="D2078" s="25"/>
    </row>
    <row r="2079" spans="1:4" x14ac:dyDescent="0.2">
      <c r="A2079" s="25"/>
      <c r="B2079" s="25"/>
      <c r="C2079" s="25"/>
      <c r="D2079" s="25"/>
    </row>
    <row r="2080" spans="1:4" x14ac:dyDescent="0.2">
      <c r="A2080" s="25"/>
      <c r="B2080" s="25"/>
      <c r="C2080" s="25"/>
      <c r="D2080" s="25"/>
    </row>
    <row r="2081" spans="1:4" x14ac:dyDescent="0.2">
      <c r="A2081" s="25"/>
      <c r="B2081" s="25"/>
      <c r="C2081" s="25"/>
      <c r="D2081" s="25"/>
    </row>
    <row r="2082" spans="1:4" x14ac:dyDescent="0.2">
      <c r="A2082" s="25"/>
      <c r="B2082" s="25"/>
      <c r="C2082" s="25"/>
      <c r="D2082" s="25"/>
    </row>
    <row r="2083" spans="1:4" x14ac:dyDescent="0.2">
      <c r="A2083" s="25"/>
      <c r="B2083" s="25"/>
      <c r="C2083" s="25"/>
      <c r="D2083" s="25"/>
    </row>
    <row r="2084" spans="1:4" x14ac:dyDescent="0.2">
      <c r="A2084" s="25"/>
      <c r="B2084" s="25"/>
      <c r="C2084" s="25"/>
      <c r="D2084" s="25"/>
    </row>
    <row r="2085" spans="1:4" x14ac:dyDescent="0.2">
      <c r="A2085" s="25"/>
      <c r="B2085" s="25"/>
      <c r="C2085" s="25"/>
      <c r="D2085" s="25"/>
    </row>
    <row r="2086" spans="1:4" x14ac:dyDescent="0.2">
      <c r="A2086" s="25"/>
      <c r="B2086" s="25"/>
      <c r="C2086" s="25"/>
      <c r="D2086" s="25"/>
    </row>
    <row r="2087" spans="1:4" x14ac:dyDescent="0.2">
      <c r="A2087" s="25"/>
      <c r="B2087" s="25"/>
      <c r="C2087" s="25"/>
      <c r="D2087" s="25"/>
    </row>
    <row r="2088" spans="1:4" x14ac:dyDescent="0.2">
      <c r="A2088" s="25"/>
      <c r="B2088" s="25"/>
      <c r="C2088" s="25"/>
      <c r="D2088" s="25"/>
    </row>
    <row r="2089" spans="1:4" x14ac:dyDescent="0.2">
      <c r="A2089" s="25"/>
      <c r="B2089" s="25"/>
      <c r="C2089" s="25"/>
      <c r="D2089" s="25"/>
    </row>
    <row r="2090" spans="1:4" x14ac:dyDescent="0.2">
      <c r="A2090" s="25"/>
      <c r="B2090" s="25"/>
      <c r="C2090" s="25"/>
      <c r="D2090" s="25"/>
    </row>
    <row r="2091" spans="1:4" x14ac:dyDescent="0.2">
      <c r="A2091" s="25"/>
      <c r="B2091" s="25"/>
      <c r="C2091" s="25"/>
      <c r="D2091" s="25"/>
    </row>
    <row r="2092" spans="1:4" x14ac:dyDescent="0.2">
      <c r="A2092" s="25"/>
      <c r="B2092" s="25"/>
      <c r="C2092" s="25"/>
      <c r="D2092" s="25"/>
    </row>
    <row r="2093" spans="1:4" x14ac:dyDescent="0.2">
      <c r="A2093" s="25"/>
      <c r="B2093" s="25"/>
      <c r="C2093" s="25"/>
      <c r="D2093" s="25"/>
    </row>
    <row r="2094" spans="1:4" x14ac:dyDescent="0.2">
      <c r="A2094" s="25"/>
      <c r="B2094" s="25"/>
      <c r="C2094" s="25"/>
      <c r="D2094" s="25"/>
    </row>
    <row r="2095" spans="1:4" x14ac:dyDescent="0.2">
      <c r="A2095" s="25"/>
      <c r="B2095" s="25"/>
      <c r="C2095" s="25"/>
      <c r="D2095" s="25"/>
    </row>
    <row r="2096" spans="1:4" x14ac:dyDescent="0.2">
      <c r="A2096" s="25"/>
      <c r="B2096" s="25"/>
      <c r="C2096" s="25"/>
      <c r="D2096" s="25"/>
    </row>
    <row r="2097" spans="1:4" x14ac:dyDescent="0.2">
      <c r="A2097" s="25"/>
      <c r="B2097" s="25"/>
      <c r="C2097" s="25"/>
      <c r="D2097" s="25"/>
    </row>
    <row r="2098" spans="1:4" x14ac:dyDescent="0.2">
      <c r="A2098" s="25"/>
      <c r="B2098" s="25"/>
      <c r="C2098" s="25"/>
      <c r="D2098" s="25"/>
    </row>
    <row r="2099" spans="1:4" x14ac:dyDescent="0.2">
      <c r="A2099" s="25"/>
      <c r="B2099" s="25"/>
      <c r="C2099" s="25"/>
      <c r="D2099" s="25"/>
    </row>
    <row r="2100" spans="1:4" x14ac:dyDescent="0.2">
      <c r="A2100" s="25"/>
      <c r="B2100" s="25"/>
      <c r="C2100" s="25"/>
      <c r="D2100" s="25"/>
    </row>
    <row r="2101" spans="1:4" x14ac:dyDescent="0.2">
      <c r="A2101" s="25"/>
      <c r="B2101" s="25"/>
      <c r="C2101" s="25"/>
      <c r="D2101" s="25"/>
    </row>
    <row r="2102" spans="1:4" x14ac:dyDescent="0.2">
      <c r="A2102" s="25"/>
      <c r="B2102" s="25"/>
      <c r="C2102" s="25"/>
      <c r="D2102" s="25"/>
    </row>
    <row r="2103" spans="1:4" x14ac:dyDescent="0.2">
      <c r="A2103" s="25"/>
      <c r="B2103" s="25"/>
      <c r="C2103" s="25"/>
      <c r="D2103" s="25"/>
    </row>
    <row r="2104" spans="1:4" x14ac:dyDescent="0.2">
      <c r="A2104" s="25"/>
      <c r="B2104" s="25"/>
      <c r="C2104" s="25"/>
      <c r="D2104" s="25"/>
    </row>
    <row r="2105" spans="1:4" x14ac:dyDescent="0.2">
      <c r="A2105" s="25"/>
      <c r="B2105" s="25"/>
      <c r="C2105" s="25"/>
      <c r="D2105" s="25"/>
    </row>
    <row r="2106" spans="1:4" x14ac:dyDescent="0.2">
      <c r="A2106" s="25"/>
      <c r="B2106" s="25"/>
      <c r="C2106" s="25"/>
      <c r="D2106" s="25"/>
    </row>
    <row r="2107" spans="1:4" x14ac:dyDescent="0.2">
      <c r="A2107" s="25"/>
      <c r="B2107" s="25"/>
      <c r="C2107" s="25"/>
      <c r="D2107" s="25"/>
    </row>
    <row r="2108" spans="1:4" x14ac:dyDescent="0.2">
      <c r="A2108" s="25"/>
      <c r="B2108" s="25"/>
      <c r="C2108" s="25"/>
      <c r="D2108" s="25"/>
    </row>
    <row r="2109" spans="1:4" x14ac:dyDescent="0.2">
      <c r="A2109" s="25"/>
      <c r="B2109" s="25"/>
      <c r="C2109" s="25"/>
      <c r="D2109" s="25"/>
    </row>
    <row r="2110" spans="1:4" x14ac:dyDescent="0.2">
      <c r="A2110" s="25"/>
      <c r="B2110" s="25"/>
      <c r="C2110" s="25"/>
      <c r="D2110" s="25"/>
    </row>
    <row r="2111" spans="1:4" x14ac:dyDescent="0.2">
      <c r="A2111" s="25"/>
      <c r="B2111" s="25"/>
      <c r="C2111" s="25"/>
      <c r="D2111" s="25"/>
    </row>
    <row r="2112" spans="1:4" x14ac:dyDescent="0.2">
      <c r="A2112" s="25"/>
      <c r="B2112" s="25"/>
      <c r="C2112" s="25"/>
      <c r="D2112" s="25"/>
    </row>
    <row r="2113" spans="1:4" x14ac:dyDescent="0.2">
      <c r="A2113" s="25"/>
      <c r="B2113" s="25"/>
      <c r="C2113" s="25"/>
      <c r="D2113" s="25"/>
    </row>
    <row r="2114" spans="1:4" x14ac:dyDescent="0.2">
      <c r="A2114" s="25"/>
      <c r="B2114" s="25"/>
      <c r="C2114" s="25"/>
      <c r="D2114" s="25"/>
    </row>
    <row r="2115" spans="1:4" x14ac:dyDescent="0.2">
      <c r="A2115" s="25"/>
      <c r="B2115" s="25"/>
      <c r="C2115" s="25"/>
      <c r="D2115" s="25"/>
    </row>
    <row r="2116" spans="1:4" x14ac:dyDescent="0.2">
      <c r="A2116" s="25"/>
      <c r="B2116" s="25"/>
      <c r="C2116" s="25"/>
      <c r="D2116" s="25"/>
    </row>
    <row r="2117" spans="1:4" x14ac:dyDescent="0.2">
      <c r="A2117" s="25"/>
      <c r="B2117" s="25"/>
      <c r="C2117" s="25"/>
      <c r="D2117" s="25"/>
    </row>
    <row r="2118" spans="1:4" x14ac:dyDescent="0.2">
      <c r="A2118" s="25"/>
      <c r="B2118" s="25"/>
      <c r="C2118" s="25"/>
      <c r="D2118" s="25"/>
    </row>
    <row r="2119" spans="1:4" x14ac:dyDescent="0.2">
      <c r="A2119" s="25"/>
      <c r="B2119" s="25"/>
      <c r="C2119" s="25"/>
      <c r="D2119" s="25"/>
    </row>
    <row r="2120" spans="1:4" x14ac:dyDescent="0.2">
      <c r="A2120" s="25"/>
      <c r="B2120" s="25"/>
      <c r="C2120" s="25"/>
      <c r="D2120" s="25"/>
    </row>
    <row r="2121" spans="1:4" x14ac:dyDescent="0.2">
      <c r="A2121" s="25"/>
      <c r="B2121" s="25"/>
      <c r="C2121" s="25"/>
      <c r="D2121" s="25"/>
    </row>
    <row r="2122" spans="1:4" x14ac:dyDescent="0.2">
      <c r="A2122" s="25"/>
      <c r="B2122" s="25"/>
      <c r="C2122" s="25"/>
      <c r="D2122" s="25"/>
    </row>
    <row r="2123" spans="1:4" x14ac:dyDescent="0.2">
      <c r="A2123" s="25"/>
      <c r="B2123" s="25"/>
      <c r="C2123" s="25"/>
      <c r="D2123" s="25"/>
    </row>
    <row r="2124" spans="1:4" x14ac:dyDescent="0.2">
      <c r="A2124" s="25"/>
      <c r="B2124" s="25"/>
      <c r="C2124" s="25"/>
      <c r="D2124" s="25"/>
    </row>
    <row r="2125" spans="1:4" x14ac:dyDescent="0.2">
      <c r="A2125" s="25"/>
      <c r="B2125" s="25"/>
      <c r="C2125" s="25"/>
      <c r="D2125" s="25"/>
    </row>
    <row r="2126" spans="1:4" x14ac:dyDescent="0.2">
      <c r="A2126" s="25"/>
      <c r="B2126" s="25"/>
      <c r="C2126" s="25"/>
      <c r="D2126" s="25"/>
    </row>
    <row r="2127" spans="1:4" x14ac:dyDescent="0.2">
      <c r="A2127" s="25"/>
      <c r="B2127" s="25"/>
      <c r="C2127" s="25"/>
      <c r="D2127" s="25"/>
    </row>
    <row r="2128" spans="1:4" x14ac:dyDescent="0.2">
      <c r="A2128" s="25"/>
      <c r="B2128" s="25"/>
      <c r="C2128" s="25"/>
      <c r="D2128" s="25"/>
    </row>
    <row r="2129" spans="1:4" x14ac:dyDescent="0.2">
      <c r="A2129" s="25"/>
      <c r="B2129" s="25"/>
      <c r="C2129" s="25"/>
      <c r="D2129" s="25"/>
    </row>
    <row r="2130" spans="1:4" x14ac:dyDescent="0.2">
      <c r="A2130" s="25"/>
      <c r="B2130" s="25"/>
      <c r="C2130" s="25"/>
      <c r="D2130" s="25"/>
    </row>
    <row r="2131" spans="1:4" x14ac:dyDescent="0.2">
      <c r="A2131" s="25"/>
      <c r="B2131" s="25"/>
      <c r="C2131" s="25"/>
      <c r="D2131" s="25"/>
    </row>
    <row r="2132" spans="1:4" x14ac:dyDescent="0.2">
      <c r="A2132" s="25"/>
      <c r="B2132" s="25"/>
      <c r="C2132" s="25"/>
      <c r="D2132" s="25"/>
    </row>
    <row r="2133" spans="1:4" x14ac:dyDescent="0.2">
      <c r="A2133" s="25"/>
      <c r="B2133" s="25"/>
      <c r="C2133" s="25"/>
      <c r="D2133" s="25"/>
    </row>
    <row r="2134" spans="1:4" x14ac:dyDescent="0.2">
      <c r="A2134" s="25"/>
      <c r="B2134" s="25"/>
      <c r="C2134" s="25"/>
      <c r="D2134" s="25"/>
    </row>
    <row r="2135" spans="1:4" x14ac:dyDescent="0.2">
      <c r="A2135" s="25"/>
      <c r="B2135" s="25"/>
      <c r="C2135" s="25"/>
      <c r="D2135" s="25"/>
    </row>
    <row r="2136" spans="1:4" x14ac:dyDescent="0.2">
      <c r="A2136" s="25"/>
      <c r="B2136" s="25"/>
      <c r="C2136" s="25"/>
      <c r="D2136" s="25"/>
    </row>
    <row r="2137" spans="1:4" x14ac:dyDescent="0.2">
      <c r="A2137" s="25"/>
      <c r="B2137" s="25"/>
      <c r="C2137" s="25"/>
      <c r="D2137" s="25"/>
    </row>
    <row r="2138" spans="1:4" x14ac:dyDescent="0.2">
      <c r="A2138" s="25"/>
      <c r="B2138" s="25"/>
      <c r="C2138" s="25"/>
      <c r="D2138" s="25"/>
    </row>
    <row r="2139" spans="1:4" x14ac:dyDescent="0.2">
      <c r="A2139" s="25"/>
      <c r="B2139" s="25"/>
      <c r="C2139" s="25"/>
      <c r="D2139" s="25"/>
    </row>
    <row r="2140" spans="1:4" x14ac:dyDescent="0.2">
      <c r="A2140" s="25"/>
      <c r="B2140" s="25"/>
      <c r="C2140" s="25"/>
      <c r="D2140" s="25"/>
    </row>
    <row r="2141" spans="1:4" x14ac:dyDescent="0.2">
      <c r="A2141" s="25"/>
      <c r="B2141" s="25"/>
      <c r="C2141" s="25"/>
      <c r="D2141" s="25"/>
    </row>
    <row r="2142" spans="1:4" x14ac:dyDescent="0.2">
      <c r="A2142" s="25"/>
      <c r="B2142" s="25"/>
      <c r="C2142" s="25"/>
      <c r="D2142" s="25"/>
    </row>
    <row r="2143" spans="1:4" x14ac:dyDescent="0.2">
      <c r="A2143" s="25"/>
      <c r="B2143" s="25"/>
      <c r="C2143" s="25"/>
      <c r="D2143" s="25"/>
    </row>
    <row r="2144" spans="1:4" x14ac:dyDescent="0.2">
      <c r="A2144" s="25"/>
      <c r="B2144" s="25"/>
      <c r="C2144" s="25"/>
      <c r="D2144" s="25"/>
    </row>
    <row r="2145" spans="1:4" x14ac:dyDescent="0.2">
      <c r="A2145" s="25"/>
      <c r="B2145" s="25"/>
      <c r="C2145" s="25"/>
      <c r="D2145" s="25"/>
    </row>
    <row r="2146" spans="1:4" x14ac:dyDescent="0.2">
      <c r="A2146" s="25"/>
      <c r="B2146" s="25"/>
      <c r="C2146" s="25"/>
      <c r="D2146" s="25"/>
    </row>
    <row r="2147" spans="1:4" x14ac:dyDescent="0.2">
      <c r="A2147" s="25"/>
      <c r="B2147" s="25"/>
      <c r="C2147" s="25"/>
      <c r="D2147" s="25"/>
    </row>
    <row r="2148" spans="1:4" x14ac:dyDescent="0.2">
      <c r="A2148" s="25"/>
      <c r="B2148" s="25"/>
      <c r="C2148" s="25"/>
      <c r="D2148" s="25"/>
    </row>
    <row r="2149" spans="1:4" x14ac:dyDescent="0.2">
      <c r="A2149" s="25"/>
      <c r="B2149" s="25"/>
      <c r="C2149" s="25"/>
      <c r="D2149" s="25"/>
    </row>
    <row r="2150" spans="1:4" x14ac:dyDescent="0.2">
      <c r="A2150" s="25"/>
      <c r="B2150" s="25"/>
      <c r="C2150" s="25"/>
      <c r="D2150" s="25"/>
    </row>
    <row r="2151" spans="1:4" x14ac:dyDescent="0.2">
      <c r="A2151" s="25"/>
      <c r="B2151" s="25"/>
      <c r="C2151" s="25"/>
      <c r="D2151" s="25"/>
    </row>
    <row r="2152" spans="1:4" x14ac:dyDescent="0.2">
      <c r="A2152" s="25"/>
      <c r="B2152" s="25"/>
      <c r="C2152" s="25"/>
      <c r="D2152" s="25"/>
    </row>
    <row r="2153" spans="1:4" x14ac:dyDescent="0.2">
      <c r="A2153" s="25"/>
      <c r="B2153" s="25"/>
      <c r="C2153" s="25"/>
      <c r="D2153" s="25"/>
    </row>
    <row r="2154" spans="1:4" x14ac:dyDescent="0.2">
      <c r="A2154" s="25"/>
      <c r="B2154" s="25"/>
      <c r="C2154" s="25"/>
      <c r="D2154" s="25"/>
    </row>
    <row r="2155" spans="1:4" x14ac:dyDescent="0.2">
      <c r="A2155" s="25"/>
      <c r="B2155" s="25"/>
      <c r="C2155" s="25"/>
      <c r="D2155" s="25"/>
    </row>
    <row r="2156" spans="1:4" x14ac:dyDescent="0.2">
      <c r="A2156" s="25"/>
      <c r="B2156" s="25"/>
      <c r="C2156" s="25"/>
      <c r="D2156" s="25"/>
    </row>
    <row r="2157" spans="1:4" x14ac:dyDescent="0.2">
      <c r="A2157" s="25"/>
      <c r="B2157" s="25"/>
      <c r="C2157" s="25"/>
      <c r="D2157" s="25"/>
    </row>
    <row r="2158" spans="1:4" x14ac:dyDescent="0.2">
      <c r="A2158" s="25"/>
      <c r="B2158" s="25"/>
      <c r="C2158" s="25"/>
      <c r="D2158" s="25"/>
    </row>
    <row r="2159" spans="1:4" x14ac:dyDescent="0.2">
      <c r="A2159" s="25"/>
      <c r="B2159" s="25"/>
      <c r="C2159" s="25"/>
      <c r="D2159" s="25"/>
    </row>
    <row r="2160" spans="1:4" x14ac:dyDescent="0.2">
      <c r="A2160" s="25"/>
      <c r="B2160" s="25"/>
      <c r="C2160" s="25"/>
      <c r="D2160" s="25"/>
    </row>
    <row r="2161" spans="1:4" x14ac:dyDescent="0.2">
      <c r="A2161" s="25"/>
      <c r="B2161" s="25"/>
      <c r="C2161" s="25"/>
      <c r="D2161" s="25"/>
    </row>
    <row r="2162" spans="1:4" x14ac:dyDescent="0.2">
      <c r="A2162" s="25"/>
      <c r="B2162" s="25"/>
      <c r="C2162" s="25"/>
      <c r="D2162" s="25"/>
    </row>
    <row r="2163" spans="1:4" x14ac:dyDescent="0.2">
      <c r="A2163" s="25"/>
      <c r="B2163" s="25"/>
      <c r="C2163" s="25"/>
      <c r="D2163" s="25"/>
    </row>
    <row r="2164" spans="1:4" x14ac:dyDescent="0.2">
      <c r="A2164" s="25"/>
      <c r="B2164" s="25"/>
      <c r="C2164" s="25"/>
      <c r="D2164" s="25"/>
    </row>
    <row r="2165" spans="1:4" x14ac:dyDescent="0.2">
      <c r="A2165" s="25"/>
      <c r="B2165" s="25"/>
      <c r="C2165" s="25"/>
      <c r="D2165" s="25"/>
    </row>
    <row r="2166" spans="1:4" x14ac:dyDescent="0.2">
      <c r="A2166" s="25"/>
      <c r="B2166" s="25"/>
      <c r="C2166" s="25"/>
      <c r="D2166" s="25"/>
    </row>
    <row r="2167" spans="1:4" x14ac:dyDescent="0.2">
      <c r="A2167" s="25"/>
      <c r="B2167" s="25"/>
      <c r="C2167" s="25"/>
      <c r="D2167" s="25"/>
    </row>
    <row r="2168" spans="1:4" x14ac:dyDescent="0.2">
      <c r="A2168" s="25"/>
      <c r="B2168" s="25"/>
      <c r="C2168" s="25"/>
      <c r="D2168" s="25"/>
    </row>
    <row r="2169" spans="1:4" x14ac:dyDescent="0.2">
      <c r="A2169" s="25"/>
      <c r="B2169" s="25"/>
      <c r="C2169" s="25"/>
      <c r="D2169" s="25"/>
    </row>
    <row r="2170" spans="1:4" x14ac:dyDescent="0.2">
      <c r="A2170" s="25"/>
      <c r="B2170" s="25"/>
      <c r="C2170" s="25"/>
      <c r="D2170" s="25"/>
    </row>
    <row r="2171" spans="1:4" x14ac:dyDescent="0.2">
      <c r="A2171" s="25"/>
      <c r="B2171" s="25"/>
      <c r="C2171" s="25"/>
      <c r="D2171" s="25"/>
    </row>
    <row r="2172" spans="1:4" x14ac:dyDescent="0.2">
      <c r="A2172" s="25"/>
      <c r="B2172" s="25"/>
      <c r="C2172" s="25"/>
      <c r="D2172" s="25"/>
    </row>
    <row r="2173" spans="1:4" x14ac:dyDescent="0.2">
      <c r="A2173" s="25"/>
      <c r="B2173" s="25"/>
      <c r="C2173" s="25"/>
      <c r="D2173" s="25"/>
    </row>
    <row r="2174" spans="1:4" x14ac:dyDescent="0.2">
      <c r="A2174" s="25"/>
      <c r="B2174" s="25"/>
      <c r="C2174" s="25"/>
      <c r="D2174" s="25"/>
    </row>
    <row r="2175" spans="1:4" x14ac:dyDescent="0.2">
      <c r="A2175" s="25"/>
      <c r="B2175" s="25"/>
      <c r="C2175" s="25"/>
      <c r="D2175" s="25"/>
    </row>
    <row r="2176" spans="1:4" x14ac:dyDescent="0.2">
      <c r="A2176" s="25"/>
      <c r="B2176" s="25"/>
      <c r="C2176" s="25"/>
      <c r="D2176" s="25"/>
    </row>
    <row r="2177" spans="1:4" x14ac:dyDescent="0.2">
      <c r="A2177" s="25"/>
      <c r="B2177" s="25"/>
      <c r="C2177" s="25"/>
      <c r="D2177" s="25"/>
    </row>
    <row r="2178" spans="1:4" x14ac:dyDescent="0.2">
      <c r="A2178" s="25"/>
      <c r="B2178" s="25"/>
      <c r="C2178" s="25"/>
      <c r="D2178" s="25"/>
    </row>
    <row r="2179" spans="1:4" x14ac:dyDescent="0.2">
      <c r="A2179" s="25"/>
      <c r="B2179" s="25"/>
      <c r="C2179" s="25"/>
      <c r="D2179" s="25"/>
    </row>
    <row r="2180" spans="1:4" x14ac:dyDescent="0.2">
      <c r="A2180" s="25"/>
      <c r="B2180" s="25"/>
      <c r="C2180" s="25"/>
      <c r="D2180" s="25"/>
    </row>
    <row r="2181" spans="1:4" x14ac:dyDescent="0.2">
      <c r="A2181" s="25"/>
      <c r="B2181" s="25"/>
      <c r="C2181" s="25"/>
      <c r="D2181" s="25"/>
    </row>
    <row r="2182" spans="1:4" x14ac:dyDescent="0.2">
      <c r="A2182" s="25"/>
      <c r="B2182" s="25"/>
      <c r="C2182" s="25"/>
      <c r="D2182" s="25"/>
    </row>
    <row r="2183" spans="1:4" x14ac:dyDescent="0.2">
      <c r="A2183" s="25"/>
      <c r="B2183" s="25"/>
      <c r="C2183" s="25"/>
      <c r="D2183" s="25"/>
    </row>
    <row r="2184" spans="1:4" x14ac:dyDescent="0.2">
      <c r="A2184" s="25"/>
      <c r="B2184" s="25"/>
      <c r="C2184" s="25"/>
      <c r="D2184" s="25"/>
    </row>
    <row r="2185" spans="1:4" x14ac:dyDescent="0.2">
      <c r="A2185" s="25"/>
      <c r="B2185" s="25"/>
      <c r="C2185" s="25"/>
      <c r="D2185" s="25"/>
    </row>
    <row r="2186" spans="1:4" x14ac:dyDescent="0.2">
      <c r="A2186" s="25"/>
      <c r="B2186" s="25"/>
      <c r="C2186" s="25"/>
      <c r="D2186" s="25"/>
    </row>
    <row r="2187" spans="1:4" x14ac:dyDescent="0.2">
      <c r="A2187" s="25"/>
      <c r="B2187" s="25"/>
      <c r="C2187" s="25"/>
      <c r="D2187" s="25"/>
    </row>
    <row r="2188" spans="1:4" x14ac:dyDescent="0.2">
      <c r="A2188" s="25"/>
      <c r="B2188" s="25"/>
      <c r="C2188" s="25"/>
      <c r="D2188" s="25"/>
    </row>
    <row r="2189" spans="1:4" x14ac:dyDescent="0.2">
      <c r="A2189" s="25"/>
      <c r="B2189" s="25"/>
      <c r="C2189" s="25"/>
      <c r="D2189" s="25"/>
    </row>
    <row r="2190" spans="1:4" x14ac:dyDescent="0.2">
      <c r="A2190" s="25"/>
      <c r="B2190" s="25"/>
      <c r="C2190" s="25"/>
      <c r="D2190" s="25"/>
    </row>
    <row r="2191" spans="1:4" x14ac:dyDescent="0.2">
      <c r="A2191" s="25"/>
      <c r="B2191" s="25"/>
      <c r="C2191" s="25"/>
      <c r="D2191" s="25"/>
    </row>
    <row r="2192" spans="1:4" x14ac:dyDescent="0.2">
      <c r="A2192" s="25"/>
      <c r="B2192" s="25"/>
      <c r="C2192" s="25"/>
      <c r="D2192" s="25"/>
    </row>
    <row r="2193" spans="1:4" x14ac:dyDescent="0.2">
      <c r="A2193" s="25"/>
      <c r="B2193" s="25"/>
      <c r="C2193" s="25"/>
      <c r="D2193" s="25"/>
    </row>
    <row r="2194" spans="1:4" x14ac:dyDescent="0.2">
      <c r="A2194" s="25"/>
      <c r="B2194" s="25"/>
      <c r="C2194" s="25"/>
      <c r="D2194" s="25"/>
    </row>
    <row r="2195" spans="1:4" x14ac:dyDescent="0.2">
      <c r="A2195" s="25"/>
      <c r="B2195" s="25"/>
      <c r="C2195" s="25"/>
      <c r="D2195" s="25"/>
    </row>
    <row r="2196" spans="1:4" x14ac:dyDescent="0.2">
      <c r="A2196" s="25"/>
      <c r="B2196" s="25"/>
      <c r="C2196" s="25"/>
      <c r="D2196" s="25"/>
    </row>
    <row r="2197" spans="1:4" x14ac:dyDescent="0.2">
      <c r="A2197" s="25"/>
      <c r="B2197" s="25"/>
      <c r="C2197" s="25"/>
      <c r="D2197" s="25"/>
    </row>
    <row r="2198" spans="1:4" x14ac:dyDescent="0.2">
      <c r="A2198" s="25"/>
      <c r="B2198" s="25"/>
      <c r="C2198" s="25"/>
      <c r="D2198" s="25"/>
    </row>
    <row r="2199" spans="1:4" x14ac:dyDescent="0.2">
      <c r="A2199" s="25"/>
      <c r="B2199" s="25"/>
      <c r="C2199" s="25"/>
      <c r="D2199" s="25"/>
    </row>
    <row r="2200" spans="1:4" x14ac:dyDescent="0.2">
      <c r="A2200" s="25"/>
      <c r="B2200" s="25"/>
      <c r="C2200" s="25"/>
      <c r="D2200" s="25"/>
    </row>
    <row r="2201" spans="1:4" x14ac:dyDescent="0.2">
      <c r="A2201" s="25"/>
      <c r="B2201" s="25"/>
      <c r="C2201" s="25"/>
      <c r="D2201" s="25"/>
    </row>
    <row r="2202" spans="1:4" x14ac:dyDescent="0.2">
      <c r="A2202" s="25"/>
      <c r="B2202" s="25"/>
      <c r="C2202" s="25"/>
      <c r="D2202" s="25"/>
    </row>
    <row r="2203" spans="1:4" x14ac:dyDescent="0.2">
      <c r="A2203" s="25"/>
      <c r="B2203" s="25"/>
      <c r="C2203" s="25"/>
      <c r="D2203" s="25"/>
    </row>
    <row r="2204" spans="1:4" x14ac:dyDescent="0.2">
      <c r="A2204" s="25"/>
      <c r="B2204" s="25"/>
      <c r="C2204" s="25"/>
      <c r="D2204" s="25"/>
    </row>
    <row r="2205" spans="1:4" x14ac:dyDescent="0.2">
      <c r="A2205" s="25"/>
      <c r="B2205" s="25"/>
      <c r="C2205" s="25"/>
      <c r="D2205" s="25"/>
    </row>
    <row r="2206" spans="1:4" x14ac:dyDescent="0.2">
      <c r="A2206" s="25"/>
      <c r="B2206" s="25"/>
      <c r="C2206" s="25"/>
      <c r="D2206" s="25"/>
    </row>
    <row r="2207" spans="1:4" x14ac:dyDescent="0.2">
      <c r="A2207" s="25"/>
      <c r="B2207" s="25"/>
      <c r="C2207" s="25"/>
      <c r="D2207" s="25"/>
    </row>
    <row r="2208" spans="1:4" x14ac:dyDescent="0.2">
      <c r="A2208" s="25"/>
      <c r="B2208" s="25"/>
      <c r="C2208" s="25"/>
      <c r="D2208" s="25"/>
    </row>
    <row r="2209" spans="1:4" x14ac:dyDescent="0.2">
      <c r="A2209" s="25"/>
      <c r="B2209" s="25"/>
      <c r="C2209" s="25"/>
      <c r="D2209" s="25"/>
    </row>
    <row r="2210" spans="1:4" x14ac:dyDescent="0.2">
      <c r="A2210" s="25"/>
      <c r="B2210" s="25"/>
      <c r="C2210" s="25"/>
      <c r="D2210" s="25"/>
    </row>
    <row r="2211" spans="1:4" x14ac:dyDescent="0.2">
      <c r="A2211" s="25"/>
      <c r="B2211" s="25"/>
      <c r="C2211" s="25"/>
      <c r="D2211" s="25"/>
    </row>
    <row r="2212" spans="1:4" x14ac:dyDescent="0.2">
      <c r="A2212" s="25"/>
      <c r="B2212" s="25"/>
      <c r="C2212" s="25"/>
      <c r="D2212" s="25"/>
    </row>
    <row r="2213" spans="1:4" x14ac:dyDescent="0.2">
      <c r="A2213" s="25"/>
      <c r="B2213" s="25"/>
      <c r="C2213" s="25"/>
      <c r="D2213" s="25"/>
    </row>
    <row r="2214" spans="1:4" x14ac:dyDescent="0.2">
      <c r="A2214" s="25"/>
      <c r="B2214" s="25"/>
      <c r="C2214" s="25"/>
      <c r="D2214" s="25"/>
    </row>
    <row r="2215" spans="1:4" x14ac:dyDescent="0.2">
      <c r="A2215" s="25"/>
      <c r="B2215" s="25"/>
      <c r="C2215" s="25"/>
      <c r="D2215" s="25"/>
    </row>
    <row r="2216" spans="1:4" x14ac:dyDescent="0.2">
      <c r="A2216" s="25"/>
      <c r="B2216" s="25"/>
      <c r="C2216" s="25"/>
      <c r="D2216" s="25"/>
    </row>
    <row r="2217" spans="1:4" x14ac:dyDescent="0.2">
      <c r="A2217" s="25"/>
      <c r="B2217" s="25"/>
      <c r="C2217" s="25"/>
      <c r="D2217" s="25"/>
    </row>
    <row r="2218" spans="1:4" x14ac:dyDescent="0.2">
      <c r="A2218" s="25"/>
      <c r="B2218" s="25"/>
      <c r="C2218" s="25"/>
      <c r="D2218" s="25"/>
    </row>
    <row r="2219" spans="1:4" x14ac:dyDescent="0.2">
      <c r="A2219" s="25"/>
      <c r="B2219" s="25"/>
      <c r="C2219" s="25"/>
      <c r="D2219" s="25"/>
    </row>
    <row r="2220" spans="1:4" x14ac:dyDescent="0.2">
      <c r="A2220" s="25"/>
      <c r="B2220" s="25"/>
      <c r="C2220" s="25"/>
      <c r="D2220" s="25"/>
    </row>
    <row r="2221" spans="1:4" x14ac:dyDescent="0.2">
      <c r="A2221" s="25"/>
      <c r="B2221" s="25"/>
      <c r="C2221" s="25"/>
      <c r="D2221" s="25"/>
    </row>
    <row r="2222" spans="1:4" x14ac:dyDescent="0.2">
      <c r="A2222" s="25"/>
      <c r="B2222" s="25"/>
      <c r="C2222" s="25"/>
      <c r="D2222" s="25"/>
    </row>
    <row r="2223" spans="1:4" x14ac:dyDescent="0.2">
      <c r="A2223" s="25"/>
      <c r="B2223" s="25"/>
      <c r="C2223" s="25"/>
      <c r="D2223" s="25"/>
    </row>
    <row r="2224" spans="1:4" x14ac:dyDescent="0.2">
      <c r="A2224" s="25"/>
      <c r="B2224" s="25"/>
      <c r="C2224" s="25"/>
      <c r="D2224" s="25"/>
    </row>
    <row r="2225" spans="1:4" x14ac:dyDescent="0.2">
      <c r="A2225" s="25"/>
      <c r="B2225" s="25"/>
      <c r="C2225" s="25"/>
      <c r="D2225" s="25"/>
    </row>
    <row r="2226" spans="1:4" x14ac:dyDescent="0.2">
      <c r="A2226" s="25"/>
      <c r="B2226" s="25"/>
      <c r="C2226" s="25"/>
      <c r="D2226" s="25"/>
    </row>
    <row r="2227" spans="1:4" x14ac:dyDescent="0.2">
      <c r="A2227" s="25"/>
      <c r="B2227" s="25"/>
      <c r="C2227" s="25"/>
      <c r="D2227" s="25"/>
    </row>
    <row r="2228" spans="1:4" x14ac:dyDescent="0.2">
      <c r="A2228" s="25"/>
      <c r="B2228" s="25"/>
      <c r="C2228" s="25"/>
      <c r="D2228" s="25"/>
    </row>
    <row r="2229" spans="1:4" x14ac:dyDescent="0.2">
      <c r="A2229" s="25"/>
      <c r="B2229" s="25"/>
      <c r="C2229" s="25"/>
      <c r="D2229" s="25"/>
    </row>
    <row r="2230" spans="1:4" x14ac:dyDescent="0.2">
      <c r="A2230" s="25"/>
      <c r="B2230" s="25"/>
      <c r="C2230" s="25"/>
      <c r="D2230" s="25"/>
    </row>
    <row r="2231" spans="1:4" x14ac:dyDescent="0.2">
      <c r="A2231" s="25"/>
      <c r="B2231" s="25"/>
      <c r="C2231" s="25"/>
      <c r="D2231" s="25"/>
    </row>
    <row r="2232" spans="1:4" x14ac:dyDescent="0.2">
      <c r="A2232" s="25"/>
      <c r="B2232" s="25"/>
      <c r="C2232" s="25"/>
      <c r="D2232" s="25"/>
    </row>
    <row r="2233" spans="1:4" x14ac:dyDescent="0.2">
      <c r="A2233" s="25"/>
      <c r="B2233" s="25"/>
      <c r="C2233" s="25"/>
      <c r="D2233" s="25"/>
    </row>
    <row r="2234" spans="1:4" x14ac:dyDescent="0.2">
      <c r="A2234" s="25"/>
      <c r="B2234" s="25"/>
      <c r="C2234" s="25"/>
      <c r="D2234" s="25"/>
    </row>
    <row r="2235" spans="1:4" x14ac:dyDescent="0.2">
      <c r="A2235" s="25"/>
      <c r="B2235" s="25"/>
      <c r="C2235" s="25"/>
      <c r="D2235" s="25"/>
    </row>
    <row r="2236" spans="1:4" x14ac:dyDescent="0.2">
      <c r="A2236" s="25"/>
      <c r="B2236" s="25"/>
      <c r="C2236" s="25"/>
      <c r="D2236" s="25"/>
    </row>
    <row r="2237" spans="1:4" x14ac:dyDescent="0.2">
      <c r="A2237" s="25"/>
      <c r="B2237" s="25"/>
      <c r="C2237" s="25"/>
      <c r="D2237" s="25"/>
    </row>
    <row r="2238" spans="1:4" x14ac:dyDescent="0.2">
      <c r="A2238" s="25"/>
      <c r="B2238" s="25"/>
      <c r="C2238" s="25"/>
      <c r="D2238" s="25"/>
    </row>
    <row r="2239" spans="1:4" x14ac:dyDescent="0.2">
      <c r="A2239" s="25"/>
      <c r="B2239" s="25"/>
      <c r="C2239" s="25"/>
      <c r="D2239" s="25"/>
    </row>
    <row r="2240" spans="1:4" x14ac:dyDescent="0.2">
      <c r="A2240" s="25"/>
      <c r="B2240" s="25"/>
      <c r="C2240" s="25"/>
      <c r="D2240" s="25"/>
    </row>
    <row r="2241" spans="1:4" x14ac:dyDescent="0.2">
      <c r="A2241" s="25"/>
      <c r="B2241" s="25"/>
      <c r="C2241" s="25"/>
      <c r="D2241" s="25"/>
    </row>
    <row r="2242" spans="1:4" x14ac:dyDescent="0.2">
      <c r="A2242" s="25"/>
      <c r="B2242" s="25"/>
      <c r="C2242" s="25"/>
      <c r="D2242" s="25"/>
    </row>
    <row r="2243" spans="1:4" x14ac:dyDescent="0.2">
      <c r="A2243" s="25"/>
      <c r="B2243" s="25"/>
      <c r="C2243" s="25"/>
      <c r="D2243" s="25"/>
    </row>
    <row r="2244" spans="1:4" x14ac:dyDescent="0.2">
      <c r="A2244" s="25"/>
      <c r="B2244" s="25"/>
      <c r="C2244" s="25"/>
      <c r="D2244" s="25"/>
    </row>
    <row r="2245" spans="1:4" x14ac:dyDescent="0.2">
      <c r="A2245" s="25"/>
      <c r="B2245" s="25"/>
      <c r="C2245" s="25"/>
      <c r="D2245" s="25"/>
    </row>
    <row r="2246" spans="1:4" x14ac:dyDescent="0.2">
      <c r="A2246" s="25"/>
      <c r="B2246" s="25"/>
      <c r="C2246" s="25"/>
      <c r="D2246" s="25"/>
    </row>
    <row r="2247" spans="1:4" x14ac:dyDescent="0.2">
      <c r="A2247" s="25"/>
      <c r="B2247" s="25"/>
      <c r="C2247" s="25"/>
      <c r="D2247" s="25"/>
    </row>
    <row r="2248" spans="1:4" x14ac:dyDescent="0.2">
      <c r="A2248" s="25"/>
      <c r="B2248" s="25"/>
      <c r="C2248" s="25"/>
      <c r="D2248" s="25"/>
    </row>
    <row r="2249" spans="1:4" x14ac:dyDescent="0.2">
      <c r="A2249" s="25"/>
      <c r="B2249" s="25"/>
      <c r="C2249" s="25"/>
      <c r="D2249" s="25"/>
    </row>
    <row r="2250" spans="1:4" x14ac:dyDescent="0.2">
      <c r="A2250" s="25"/>
      <c r="B2250" s="25"/>
      <c r="C2250" s="25"/>
      <c r="D2250" s="25"/>
    </row>
    <row r="2251" spans="1:4" x14ac:dyDescent="0.2">
      <c r="A2251" s="25"/>
      <c r="B2251" s="25"/>
      <c r="C2251" s="25"/>
      <c r="D2251" s="25"/>
    </row>
    <row r="2252" spans="1:4" x14ac:dyDescent="0.2">
      <c r="A2252" s="25"/>
      <c r="B2252" s="25"/>
      <c r="C2252" s="25"/>
      <c r="D2252" s="25"/>
    </row>
    <row r="2253" spans="1:4" x14ac:dyDescent="0.2">
      <c r="A2253" s="25"/>
      <c r="B2253" s="25"/>
      <c r="C2253" s="25"/>
      <c r="D2253" s="25"/>
    </row>
    <row r="2254" spans="1:4" x14ac:dyDescent="0.2">
      <c r="A2254" s="25"/>
      <c r="B2254" s="25"/>
      <c r="C2254" s="25"/>
      <c r="D2254" s="25"/>
    </row>
    <row r="2255" spans="1:4" x14ac:dyDescent="0.2">
      <c r="A2255" s="25"/>
      <c r="B2255" s="25"/>
      <c r="C2255" s="25"/>
      <c r="D2255" s="25"/>
    </row>
    <row r="2256" spans="1:4" x14ac:dyDescent="0.2">
      <c r="A2256" s="25"/>
      <c r="B2256" s="25"/>
      <c r="C2256" s="25"/>
      <c r="D2256" s="25"/>
    </row>
    <row r="2257" spans="1:4" x14ac:dyDescent="0.2">
      <c r="A2257" s="25"/>
      <c r="B2257" s="25"/>
      <c r="C2257" s="25"/>
      <c r="D2257" s="25"/>
    </row>
    <row r="2258" spans="1:4" x14ac:dyDescent="0.2">
      <c r="A2258" s="25"/>
      <c r="B2258" s="25"/>
      <c r="C2258" s="25"/>
      <c r="D2258" s="25"/>
    </row>
    <row r="2259" spans="1:4" x14ac:dyDescent="0.2">
      <c r="A2259" s="25"/>
      <c r="B2259" s="25"/>
      <c r="C2259" s="25"/>
      <c r="D2259" s="25"/>
    </row>
    <row r="2260" spans="1:4" x14ac:dyDescent="0.2">
      <c r="A2260" s="25"/>
      <c r="B2260" s="25"/>
      <c r="C2260" s="25"/>
      <c r="D2260" s="25"/>
    </row>
    <row r="2261" spans="1:4" x14ac:dyDescent="0.2">
      <c r="A2261" s="25"/>
      <c r="B2261" s="25"/>
      <c r="C2261" s="25"/>
      <c r="D2261" s="25"/>
    </row>
    <row r="2262" spans="1:4" x14ac:dyDescent="0.2">
      <c r="A2262" s="25"/>
      <c r="B2262" s="25"/>
      <c r="C2262" s="25"/>
      <c r="D2262" s="25"/>
    </row>
    <row r="2263" spans="1:4" x14ac:dyDescent="0.2">
      <c r="A2263" s="25"/>
      <c r="B2263" s="25"/>
      <c r="C2263" s="25"/>
      <c r="D2263" s="25"/>
    </row>
    <row r="2264" spans="1:4" x14ac:dyDescent="0.2">
      <c r="A2264" s="25"/>
      <c r="B2264" s="25"/>
      <c r="C2264" s="25"/>
      <c r="D2264" s="25"/>
    </row>
    <row r="2265" spans="1:4" x14ac:dyDescent="0.2">
      <c r="A2265" s="25"/>
      <c r="B2265" s="25"/>
      <c r="C2265" s="25"/>
      <c r="D2265" s="25"/>
    </row>
    <row r="2266" spans="1:4" x14ac:dyDescent="0.2">
      <c r="A2266" s="25"/>
      <c r="B2266" s="25"/>
      <c r="C2266" s="25"/>
      <c r="D2266" s="25"/>
    </row>
    <row r="2267" spans="1:4" x14ac:dyDescent="0.2">
      <c r="A2267" s="25"/>
      <c r="B2267" s="25"/>
      <c r="C2267" s="25"/>
      <c r="D2267" s="25"/>
    </row>
    <row r="2268" spans="1:4" x14ac:dyDescent="0.2">
      <c r="A2268" s="25"/>
      <c r="B2268" s="25"/>
      <c r="C2268" s="25"/>
      <c r="D2268" s="25"/>
    </row>
    <row r="2269" spans="1:4" x14ac:dyDescent="0.2">
      <c r="A2269" s="25"/>
      <c r="B2269" s="25"/>
      <c r="C2269" s="25"/>
      <c r="D2269" s="25"/>
    </row>
    <row r="2270" spans="1:4" x14ac:dyDescent="0.2">
      <c r="A2270" s="25"/>
      <c r="B2270" s="25"/>
      <c r="C2270" s="25"/>
      <c r="D2270" s="25"/>
    </row>
    <row r="2271" spans="1:4" x14ac:dyDescent="0.2">
      <c r="A2271" s="25"/>
      <c r="B2271" s="25"/>
      <c r="C2271" s="25"/>
      <c r="D2271" s="25"/>
    </row>
    <row r="2272" spans="1:4" x14ac:dyDescent="0.2">
      <c r="A2272" s="25"/>
      <c r="B2272" s="25"/>
      <c r="C2272" s="25"/>
      <c r="D2272" s="25"/>
    </row>
    <row r="2273" spans="1:4" x14ac:dyDescent="0.2">
      <c r="A2273" s="25"/>
      <c r="B2273" s="25"/>
      <c r="C2273" s="25"/>
      <c r="D2273" s="25"/>
    </row>
    <row r="2274" spans="1:4" x14ac:dyDescent="0.2">
      <c r="A2274" s="25"/>
      <c r="B2274" s="25"/>
      <c r="C2274" s="25"/>
      <c r="D2274" s="25"/>
    </row>
    <row r="2275" spans="1:4" x14ac:dyDescent="0.2">
      <c r="A2275" s="25"/>
      <c r="B2275" s="25"/>
      <c r="C2275" s="25"/>
      <c r="D2275" s="25"/>
    </row>
    <row r="2276" spans="1:4" x14ac:dyDescent="0.2">
      <c r="A2276" s="25"/>
      <c r="B2276" s="25"/>
      <c r="C2276" s="25"/>
      <c r="D2276" s="25"/>
    </row>
    <row r="2277" spans="1:4" x14ac:dyDescent="0.2">
      <c r="A2277" s="25"/>
      <c r="B2277" s="25"/>
      <c r="C2277" s="25"/>
      <c r="D2277" s="25"/>
    </row>
    <row r="2278" spans="1:4" x14ac:dyDescent="0.2">
      <c r="A2278" s="25"/>
      <c r="B2278" s="25"/>
      <c r="C2278" s="25"/>
      <c r="D2278" s="25"/>
    </row>
    <row r="2279" spans="1:4" x14ac:dyDescent="0.2">
      <c r="A2279" s="25"/>
      <c r="B2279" s="25"/>
      <c r="C2279" s="25"/>
      <c r="D2279" s="25"/>
    </row>
    <row r="2280" spans="1:4" x14ac:dyDescent="0.2">
      <c r="A2280" s="25"/>
      <c r="B2280" s="25"/>
      <c r="C2280" s="25"/>
      <c r="D2280" s="25"/>
    </row>
    <row r="2281" spans="1:4" x14ac:dyDescent="0.2">
      <c r="A2281" s="25"/>
      <c r="B2281" s="25"/>
      <c r="C2281" s="25"/>
      <c r="D2281" s="25"/>
    </row>
    <row r="2282" spans="1:4" x14ac:dyDescent="0.2">
      <c r="A2282" s="25"/>
      <c r="B2282" s="25"/>
      <c r="C2282" s="25"/>
      <c r="D2282" s="25"/>
    </row>
    <row r="2283" spans="1:4" x14ac:dyDescent="0.2">
      <c r="A2283" s="25"/>
      <c r="B2283" s="25"/>
      <c r="C2283" s="25"/>
      <c r="D2283" s="25"/>
    </row>
    <row r="2284" spans="1:4" x14ac:dyDescent="0.2">
      <c r="A2284" s="25"/>
      <c r="B2284" s="25"/>
      <c r="C2284" s="25"/>
      <c r="D2284" s="25"/>
    </row>
    <row r="2285" spans="1:4" x14ac:dyDescent="0.2">
      <c r="A2285" s="25"/>
      <c r="B2285" s="25"/>
      <c r="C2285" s="25"/>
      <c r="D2285" s="25"/>
    </row>
    <row r="2286" spans="1:4" x14ac:dyDescent="0.2">
      <c r="A2286" s="25"/>
      <c r="B2286" s="25"/>
      <c r="C2286" s="25"/>
      <c r="D2286" s="25"/>
    </row>
    <row r="2287" spans="1:4" x14ac:dyDescent="0.2">
      <c r="A2287" s="25"/>
      <c r="B2287" s="25"/>
      <c r="C2287" s="25"/>
      <c r="D2287" s="25"/>
    </row>
    <row r="2288" spans="1:4" x14ac:dyDescent="0.2">
      <c r="A2288" s="25"/>
      <c r="B2288" s="25"/>
      <c r="C2288" s="25"/>
      <c r="D2288" s="25"/>
    </row>
    <row r="2289" spans="1:4" x14ac:dyDescent="0.2">
      <c r="A2289" s="25"/>
      <c r="B2289" s="25"/>
      <c r="C2289" s="25"/>
      <c r="D2289" s="25"/>
    </row>
    <row r="2290" spans="1:4" x14ac:dyDescent="0.2">
      <c r="A2290" s="25"/>
      <c r="B2290" s="25"/>
      <c r="C2290" s="25"/>
      <c r="D2290" s="25"/>
    </row>
    <row r="2291" spans="1:4" x14ac:dyDescent="0.2">
      <c r="A2291" s="25"/>
      <c r="B2291" s="25"/>
      <c r="C2291" s="25"/>
      <c r="D2291" s="25"/>
    </row>
    <row r="2292" spans="1:4" x14ac:dyDescent="0.2">
      <c r="A2292" s="25"/>
      <c r="B2292" s="25"/>
      <c r="C2292" s="25"/>
      <c r="D2292" s="25"/>
    </row>
    <row r="2293" spans="1:4" x14ac:dyDescent="0.2">
      <c r="A2293" s="25"/>
      <c r="B2293" s="25"/>
      <c r="C2293" s="25"/>
      <c r="D2293" s="25"/>
    </row>
    <row r="2294" spans="1:4" x14ac:dyDescent="0.2">
      <c r="A2294" s="25"/>
      <c r="B2294" s="25"/>
      <c r="C2294" s="25"/>
      <c r="D2294" s="25"/>
    </row>
    <row r="2295" spans="1:4" x14ac:dyDescent="0.2">
      <c r="A2295" s="25"/>
      <c r="B2295" s="25"/>
      <c r="C2295" s="25"/>
      <c r="D2295" s="25"/>
    </row>
    <row r="2296" spans="1:4" x14ac:dyDescent="0.2">
      <c r="A2296" s="25"/>
      <c r="B2296" s="25"/>
      <c r="C2296" s="25"/>
      <c r="D2296" s="25"/>
    </row>
    <row r="2297" spans="1:4" x14ac:dyDescent="0.2">
      <c r="A2297" s="25"/>
      <c r="B2297" s="25"/>
      <c r="C2297" s="25"/>
      <c r="D2297" s="25"/>
    </row>
    <row r="2298" spans="1:4" x14ac:dyDescent="0.2">
      <c r="A2298" s="25"/>
      <c r="B2298" s="25"/>
      <c r="C2298" s="25"/>
      <c r="D2298" s="25"/>
    </row>
    <row r="2299" spans="1:4" x14ac:dyDescent="0.2">
      <c r="A2299" s="25"/>
      <c r="B2299" s="25"/>
      <c r="C2299" s="25"/>
      <c r="D2299" s="25"/>
    </row>
    <row r="2300" spans="1:4" x14ac:dyDescent="0.2">
      <c r="A2300" s="25"/>
      <c r="B2300" s="25"/>
      <c r="C2300" s="25"/>
      <c r="D2300" s="25"/>
    </row>
    <row r="2301" spans="1:4" x14ac:dyDescent="0.2">
      <c r="A2301" s="25"/>
      <c r="B2301" s="25"/>
      <c r="C2301" s="25"/>
      <c r="D2301" s="25"/>
    </row>
    <row r="2302" spans="1:4" x14ac:dyDescent="0.2">
      <c r="A2302" s="25"/>
      <c r="B2302" s="25"/>
      <c r="C2302" s="25"/>
      <c r="D2302" s="25"/>
    </row>
    <row r="2303" spans="1:4" x14ac:dyDescent="0.2">
      <c r="A2303" s="25"/>
      <c r="B2303" s="25"/>
      <c r="C2303" s="25"/>
      <c r="D2303" s="25"/>
    </row>
    <row r="2304" spans="1:4" x14ac:dyDescent="0.2">
      <c r="A2304" s="25"/>
      <c r="B2304" s="25"/>
      <c r="C2304" s="25"/>
      <c r="D2304" s="25"/>
    </row>
    <row r="2305" spans="1:4" x14ac:dyDescent="0.2">
      <c r="A2305" s="25"/>
      <c r="B2305" s="25"/>
      <c r="C2305" s="25"/>
      <c r="D2305" s="25"/>
    </row>
    <row r="2306" spans="1:4" x14ac:dyDescent="0.2">
      <c r="A2306" s="25"/>
      <c r="B2306" s="25"/>
      <c r="C2306" s="25"/>
      <c r="D2306" s="25"/>
    </row>
    <row r="2307" spans="1:4" x14ac:dyDescent="0.2">
      <c r="A2307" s="25"/>
      <c r="B2307" s="25"/>
      <c r="C2307" s="25"/>
      <c r="D2307" s="25"/>
    </row>
    <row r="2308" spans="1:4" x14ac:dyDescent="0.2">
      <c r="A2308" s="25"/>
      <c r="B2308" s="25"/>
      <c r="C2308" s="25"/>
      <c r="D2308" s="25"/>
    </row>
    <row r="2309" spans="1:4" x14ac:dyDescent="0.2">
      <c r="A2309" s="25"/>
      <c r="B2309" s="25"/>
      <c r="C2309" s="25"/>
      <c r="D2309" s="25"/>
    </row>
    <row r="2310" spans="1:4" x14ac:dyDescent="0.2">
      <c r="A2310" s="25"/>
      <c r="B2310" s="25"/>
      <c r="C2310" s="25"/>
      <c r="D2310" s="25"/>
    </row>
    <row r="2311" spans="1:4" x14ac:dyDescent="0.2">
      <c r="A2311" s="25"/>
      <c r="B2311" s="25"/>
      <c r="C2311" s="25"/>
      <c r="D2311" s="25"/>
    </row>
    <row r="2312" spans="1:4" x14ac:dyDescent="0.2">
      <c r="A2312" s="25"/>
      <c r="B2312" s="25"/>
      <c r="C2312" s="25"/>
      <c r="D2312" s="25"/>
    </row>
    <row r="2313" spans="1:4" x14ac:dyDescent="0.2">
      <c r="A2313" s="25"/>
      <c r="B2313" s="25"/>
      <c r="C2313" s="25"/>
      <c r="D2313" s="25"/>
    </row>
    <row r="2314" spans="1:4" x14ac:dyDescent="0.2">
      <c r="A2314" s="25"/>
      <c r="B2314" s="25"/>
      <c r="C2314" s="25"/>
      <c r="D2314" s="25"/>
    </row>
    <row r="2315" spans="1:4" x14ac:dyDescent="0.2">
      <c r="A2315" s="25"/>
      <c r="B2315" s="25"/>
      <c r="C2315" s="25"/>
      <c r="D2315" s="25"/>
    </row>
    <row r="2316" spans="1:4" x14ac:dyDescent="0.2">
      <c r="A2316" s="25"/>
      <c r="B2316" s="25"/>
      <c r="C2316" s="25"/>
      <c r="D2316" s="25"/>
    </row>
    <row r="2317" spans="1:4" x14ac:dyDescent="0.2">
      <c r="A2317" s="25"/>
      <c r="B2317" s="25"/>
      <c r="C2317" s="25"/>
      <c r="D2317" s="25"/>
    </row>
    <row r="2318" spans="1:4" x14ac:dyDescent="0.2">
      <c r="A2318" s="25"/>
      <c r="B2318" s="25"/>
      <c r="C2318" s="25"/>
      <c r="D2318" s="25"/>
    </row>
    <row r="2319" spans="1:4" x14ac:dyDescent="0.2">
      <c r="A2319" s="25"/>
      <c r="B2319" s="25"/>
      <c r="C2319" s="25"/>
      <c r="D2319" s="25"/>
    </row>
    <row r="2320" spans="1:4" x14ac:dyDescent="0.2">
      <c r="A2320" s="25"/>
      <c r="B2320" s="25"/>
      <c r="C2320" s="25"/>
      <c r="D2320" s="25"/>
    </row>
    <row r="2321" spans="1:4" x14ac:dyDescent="0.2">
      <c r="A2321" s="25"/>
      <c r="B2321" s="25"/>
      <c r="C2321" s="25"/>
      <c r="D2321" s="25"/>
    </row>
    <row r="2322" spans="1:4" x14ac:dyDescent="0.2">
      <c r="A2322" s="25"/>
      <c r="B2322" s="25"/>
      <c r="C2322" s="25"/>
      <c r="D2322" s="25"/>
    </row>
    <row r="2323" spans="1:4" x14ac:dyDescent="0.2">
      <c r="A2323" s="25"/>
      <c r="B2323" s="25"/>
      <c r="C2323" s="25"/>
      <c r="D2323" s="25"/>
    </row>
    <row r="2324" spans="1:4" x14ac:dyDescent="0.2">
      <c r="A2324" s="25"/>
      <c r="B2324" s="25"/>
      <c r="C2324" s="25"/>
      <c r="D2324" s="25"/>
    </row>
    <row r="2325" spans="1:4" x14ac:dyDescent="0.2">
      <c r="A2325" s="25"/>
      <c r="B2325" s="25"/>
      <c r="C2325" s="25"/>
      <c r="D2325" s="25"/>
    </row>
    <row r="2326" spans="1:4" x14ac:dyDescent="0.2">
      <c r="A2326" s="25"/>
      <c r="B2326" s="25"/>
      <c r="C2326" s="25"/>
      <c r="D2326" s="25"/>
    </row>
    <row r="2327" spans="1:4" x14ac:dyDescent="0.2">
      <c r="A2327" s="25"/>
      <c r="B2327" s="25"/>
      <c r="C2327" s="25"/>
      <c r="D2327" s="25"/>
    </row>
    <row r="2328" spans="1:4" x14ac:dyDescent="0.2">
      <c r="A2328" s="25"/>
      <c r="B2328" s="25"/>
      <c r="C2328" s="25"/>
      <c r="D2328" s="25"/>
    </row>
    <row r="2329" spans="1:4" x14ac:dyDescent="0.2">
      <c r="A2329" s="25"/>
      <c r="B2329" s="25"/>
      <c r="C2329" s="25"/>
      <c r="D2329" s="25"/>
    </row>
    <row r="2330" spans="1:4" x14ac:dyDescent="0.2">
      <c r="A2330" s="25"/>
      <c r="B2330" s="25"/>
      <c r="C2330" s="25"/>
      <c r="D2330" s="25"/>
    </row>
    <row r="2331" spans="1:4" x14ac:dyDescent="0.2">
      <c r="A2331" s="25"/>
      <c r="B2331" s="25"/>
      <c r="C2331" s="25"/>
      <c r="D2331" s="25"/>
    </row>
    <row r="2332" spans="1:4" x14ac:dyDescent="0.2">
      <c r="A2332" s="25"/>
      <c r="B2332" s="25"/>
      <c r="C2332" s="25"/>
      <c r="D2332" s="25"/>
    </row>
    <row r="2333" spans="1:4" x14ac:dyDescent="0.2">
      <c r="A2333" s="25"/>
      <c r="B2333" s="25"/>
      <c r="C2333" s="25"/>
      <c r="D2333" s="25"/>
    </row>
    <row r="2334" spans="1:4" x14ac:dyDescent="0.2">
      <c r="A2334" s="25"/>
      <c r="B2334" s="25"/>
      <c r="C2334" s="25"/>
      <c r="D2334" s="25"/>
    </row>
    <row r="2335" spans="1:4" x14ac:dyDescent="0.2">
      <c r="A2335" s="25"/>
      <c r="B2335" s="25"/>
      <c r="C2335" s="25"/>
      <c r="D2335" s="25"/>
    </row>
    <row r="2336" spans="1:4" x14ac:dyDescent="0.2">
      <c r="A2336" s="25"/>
      <c r="B2336" s="25"/>
      <c r="C2336" s="25"/>
      <c r="D2336" s="25"/>
    </row>
    <row r="2337" spans="1:4" x14ac:dyDescent="0.2">
      <c r="A2337" s="25"/>
      <c r="B2337" s="25"/>
      <c r="C2337" s="25"/>
      <c r="D2337" s="25"/>
    </row>
    <row r="2338" spans="1:4" x14ac:dyDescent="0.2">
      <c r="A2338" s="25"/>
      <c r="B2338" s="25"/>
      <c r="C2338" s="25"/>
      <c r="D2338" s="25"/>
    </row>
    <row r="2339" spans="1:4" x14ac:dyDescent="0.2">
      <c r="A2339" s="25"/>
      <c r="B2339" s="25"/>
      <c r="C2339" s="25"/>
      <c r="D2339" s="25"/>
    </row>
    <row r="2340" spans="1:4" x14ac:dyDescent="0.2">
      <c r="A2340" s="25"/>
      <c r="B2340" s="25"/>
      <c r="C2340" s="25"/>
      <c r="D2340" s="25"/>
    </row>
    <row r="2341" spans="1:4" x14ac:dyDescent="0.2">
      <c r="A2341" s="25"/>
      <c r="B2341" s="25"/>
      <c r="C2341" s="25"/>
      <c r="D2341" s="25"/>
    </row>
    <row r="2342" spans="1:4" x14ac:dyDescent="0.2">
      <c r="A2342" s="25"/>
      <c r="B2342" s="25"/>
      <c r="C2342" s="25"/>
      <c r="D2342" s="25"/>
    </row>
    <row r="2343" spans="1:4" x14ac:dyDescent="0.2">
      <c r="A2343" s="25"/>
      <c r="B2343" s="25"/>
      <c r="C2343" s="25"/>
      <c r="D2343" s="25"/>
    </row>
    <row r="2344" spans="1:4" x14ac:dyDescent="0.2">
      <c r="A2344" s="25"/>
      <c r="B2344" s="25"/>
      <c r="C2344" s="25"/>
      <c r="D2344" s="25"/>
    </row>
    <row r="2345" spans="1:4" x14ac:dyDescent="0.2">
      <c r="A2345" s="25"/>
      <c r="B2345" s="25"/>
      <c r="C2345" s="25"/>
      <c r="D2345" s="25"/>
    </row>
    <row r="2346" spans="1:4" x14ac:dyDescent="0.2">
      <c r="A2346" s="25"/>
      <c r="B2346" s="25"/>
      <c r="C2346" s="25"/>
      <c r="D2346" s="25"/>
    </row>
    <row r="2347" spans="1:4" x14ac:dyDescent="0.2">
      <c r="A2347" s="25"/>
      <c r="B2347" s="25"/>
      <c r="C2347" s="25"/>
      <c r="D2347" s="25"/>
    </row>
    <row r="2348" spans="1:4" x14ac:dyDescent="0.2">
      <c r="A2348" s="25"/>
      <c r="B2348" s="25"/>
      <c r="C2348" s="25"/>
      <c r="D2348" s="25"/>
    </row>
    <row r="2349" spans="1:4" x14ac:dyDescent="0.2">
      <c r="A2349" s="25"/>
      <c r="B2349" s="25"/>
      <c r="C2349" s="25"/>
      <c r="D2349" s="25"/>
    </row>
    <row r="2350" spans="1:4" x14ac:dyDescent="0.2">
      <c r="A2350" s="25"/>
      <c r="B2350" s="25"/>
      <c r="C2350" s="25"/>
      <c r="D2350" s="25"/>
    </row>
    <row r="2351" spans="1:4" x14ac:dyDescent="0.2">
      <c r="A2351" s="25"/>
      <c r="B2351" s="25"/>
      <c r="C2351" s="25"/>
      <c r="D2351" s="25"/>
    </row>
    <row r="2352" spans="1:4" x14ac:dyDescent="0.2">
      <c r="A2352" s="25"/>
      <c r="B2352" s="25"/>
      <c r="C2352" s="25"/>
      <c r="D2352" s="25"/>
    </row>
    <row r="2353" spans="1:4" x14ac:dyDescent="0.2">
      <c r="A2353" s="25"/>
      <c r="B2353" s="25"/>
      <c r="C2353" s="25"/>
      <c r="D2353" s="25"/>
    </row>
    <row r="2354" spans="1:4" x14ac:dyDescent="0.2">
      <c r="A2354" s="25"/>
      <c r="B2354" s="25"/>
      <c r="C2354" s="25"/>
      <c r="D2354" s="25"/>
    </row>
    <row r="2355" spans="1:4" x14ac:dyDescent="0.2">
      <c r="A2355" s="25"/>
      <c r="B2355" s="25"/>
      <c r="C2355" s="25"/>
      <c r="D2355" s="25"/>
    </row>
    <row r="2356" spans="1:4" x14ac:dyDescent="0.2">
      <c r="A2356" s="25"/>
      <c r="B2356" s="25"/>
      <c r="C2356" s="25"/>
      <c r="D2356" s="25"/>
    </row>
    <row r="2357" spans="1:4" x14ac:dyDescent="0.2">
      <c r="A2357" s="25"/>
      <c r="B2357" s="25"/>
      <c r="C2357" s="25"/>
      <c r="D2357" s="25"/>
    </row>
    <row r="2358" spans="1:4" x14ac:dyDescent="0.2">
      <c r="A2358" s="25"/>
      <c r="B2358" s="25"/>
      <c r="C2358" s="25"/>
      <c r="D2358" s="25"/>
    </row>
    <row r="2359" spans="1:4" x14ac:dyDescent="0.2">
      <c r="A2359" s="25"/>
      <c r="B2359" s="25"/>
      <c r="C2359" s="25"/>
      <c r="D2359" s="25"/>
    </row>
    <row r="2360" spans="1:4" x14ac:dyDescent="0.2">
      <c r="A2360" s="25"/>
      <c r="B2360" s="25"/>
      <c r="C2360" s="25"/>
      <c r="D2360" s="25"/>
    </row>
    <row r="2361" spans="1:4" x14ac:dyDescent="0.2">
      <c r="A2361" s="25"/>
      <c r="B2361" s="25"/>
      <c r="C2361" s="25"/>
      <c r="D2361" s="25"/>
    </row>
    <row r="2362" spans="1:4" x14ac:dyDescent="0.2">
      <c r="A2362" s="25"/>
      <c r="B2362" s="25"/>
      <c r="C2362" s="25"/>
      <c r="D2362" s="25"/>
    </row>
    <row r="2363" spans="1:4" x14ac:dyDescent="0.2">
      <c r="A2363" s="25"/>
      <c r="B2363" s="25"/>
      <c r="C2363" s="25"/>
      <c r="D2363" s="25"/>
    </row>
    <row r="2364" spans="1:4" x14ac:dyDescent="0.2">
      <c r="A2364" s="25"/>
      <c r="B2364" s="25"/>
      <c r="C2364" s="25"/>
      <c r="D2364" s="25"/>
    </row>
    <row r="2365" spans="1:4" x14ac:dyDescent="0.2">
      <c r="A2365" s="25"/>
      <c r="B2365" s="25"/>
      <c r="C2365" s="25"/>
      <c r="D2365" s="25"/>
    </row>
    <row r="2366" spans="1:4" x14ac:dyDescent="0.2">
      <c r="A2366" s="25"/>
      <c r="B2366" s="25"/>
      <c r="C2366" s="25"/>
      <c r="D2366" s="25"/>
    </row>
    <row r="2367" spans="1:4" x14ac:dyDescent="0.2">
      <c r="A2367" s="25"/>
      <c r="B2367" s="25"/>
      <c r="C2367" s="25"/>
      <c r="D2367" s="25"/>
    </row>
    <row r="2368" spans="1:4" x14ac:dyDescent="0.2">
      <c r="A2368" s="25"/>
      <c r="B2368" s="25"/>
      <c r="C2368" s="25"/>
      <c r="D2368" s="25"/>
    </row>
    <row r="2369" spans="1:4" x14ac:dyDescent="0.2">
      <c r="A2369" s="25"/>
      <c r="B2369" s="25"/>
      <c r="C2369" s="25"/>
      <c r="D2369" s="25"/>
    </row>
    <row r="2370" spans="1:4" x14ac:dyDescent="0.2">
      <c r="A2370" s="25"/>
      <c r="B2370" s="25"/>
      <c r="C2370" s="25"/>
      <c r="D2370" s="25"/>
    </row>
    <row r="2371" spans="1:4" x14ac:dyDescent="0.2">
      <c r="A2371" s="25"/>
      <c r="B2371" s="25"/>
      <c r="C2371" s="25"/>
      <c r="D2371" s="25"/>
    </row>
    <row r="2372" spans="1:4" x14ac:dyDescent="0.2">
      <c r="A2372" s="25"/>
      <c r="B2372" s="25"/>
      <c r="C2372" s="25"/>
      <c r="D2372" s="25"/>
    </row>
    <row r="2373" spans="1:4" x14ac:dyDescent="0.2">
      <c r="A2373" s="25"/>
      <c r="B2373" s="25"/>
      <c r="C2373" s="25"/>
      <c r="D2373" s="25"/>
    </row>
    <row r="2374" spans="1:4" x14ac:dyDescent="0.2">
      <c r="A2374" s="25"/>
      <c r="B2374" s="25"/>
      <c r="C2374" s="25"/>
      <c r="D2374" s="25"/>
    </row>
    <row r="2375" spans="1:4" x14ac:dyDescent="0.2">
      <c r="A2375" s="25"/>
      <c r="B2375" s="25"/>
      <c r="C2375" s="25"/>
      <c r="D2375" s="25"/>
    </row>
    <row r="2376" spans="1:4" x14ac:dyDescent="0.2">
      <c r="A2376" s="25"/>
      <c r="B2376" s="25"/>
      <c r="C2376" s="25"/>
      <c r="D2376" s="25"/>
    </row>
    <row r="2377" spans="1:4" x14ac:dyDescent="0.2">
      <c r="A2377" s="25"/>
      <c r="B2377" s="25"/>
      <c r="C2377" s="25"/>
      <c r="D2377" s="25"/>
    </row>
    <row r="2378" spans="1:4" x14ac:dyDescent="0.2">
      <c r="A2378" s="25"/>
      <c r="B2378" s="25"/>
      <c r="C2378" s="25"/>
      <c r="D2378" s="25"/>
    </row>
    <row r="2379" spans="1:4" x14ac:dyDescent="0.2">
      <c r="A2379" s="25"/>
      <c r="B2379" s="25"/>
      <c r="C2379" s="25"/>
      <c r="D2379" s="25"/>
    </row>
    <row r="2380" spans="1:4" x14ac:dyDescent="0.2">
      <c r="A2380" s="25"/>
      <c r="B2380" s="25"/>
      <c r="C2380" s="25"/>
      <c r="D2380" s="25"/>
    </row>
    <row r="2381" spans="1:4" x14ac:dyDescent="0.2">
      <c r="A2381" s="25"/>
      <c r="B2381" s="25"/>
      <c r="C2381" s="25"/>
      <c r="D2381" s="25"/>
    </row>
    <row r="2382" spans="1:4" x14ac:dyDescent="0.2">
      <c r="A2382" s="25"/>
      <c r="B2382" s="25"/>
      <c r="C2382" s="25"/>
      <c r="D2382" s="25"/>
    </row>
    <row r="2383" spans="1:4" x14ac:dyDescent="0.2">
      <c r="A2383" s="25"/>
      <c r="B2383" s="25"/>
      <c r="C2383" s="25"/>
      <c r="D2383" s="25"/>
    </row>
    <row r="2384" spans="1:4" x14ac:dyDescent="0.2">
      <c r="A2384" s="25"/>
      <c r="B2384" s="25"/>
      <c r="C2384" s="25"/>
      <c r="D2384" s="25"/>
    </row>
    <row r="2385" spans="1:4" x14ac:dyDescent="0.2">
      <c r="A2385" s="25"/>
      <c r="B2385" s="25"/>
      <c r="C2385" s="25"/>
      <c r="D2385" s="25"/>
    </row>
    <row r="2386" spans="1:4" x14ac:dyDescent="0.2">
      <c r="A2386" s="25"/>
      <c r="B2386" s="25"/>
      <c r="C2386" s="25"/>
      <c r="D2386" s="25"/>
    </row>
    <row r="2387" spans="1:4" x14ac:dyDescent="0.2">
      <c r="A2387" s="25"/>
      <c r="B2387" s="25"/>
      <c r="C2387" s="25"/>
      <c r="D2387" s="25"/>
    </row>
    <row r="2388" spans="1:4" x14ac:dyDescent="0.2">
      <c r="A2388" s="25"/>
      <c r="B2388" s="25"/>
      <c r="C2388" s="25"/>
      <c r="D2388" s="25"/>
    </row>
    <row r="2389" spans="1:4" x14ac:dyDescent="0.2">
      <c r="A2389" s="25"/>
      <c r="B2389" s="25"/>
      <c r="C2389" s="25"/>
      <c r="D2389" s="25"/>
    </row>
    <row r="2390" spans="1:4" x14ac:dyDescent="0.2">
      <c r="A2390" s="25"/>
      <c r="B2390" s="25"/>
      <c r="C2390" s="25"/>
      <c r="D2390" s="25"/>
    </row>
    <row r="2391" spans="1:4" x14ac:dyDescent="0.2">
      <c r="A2391" s="25"/>
      <c r="B2391" s="25"/>
      <c r="C2391" s="25"/>
      <c r="D2391" s="25"/>
    </row>
    <row r="2392" spans="1:4" x14ac:dyDescent="0.2">
      <c r="A2392" s="25"/>
      <c r="B2392" s="25"/>
      <c r="C2392" s="25"/>
      <c r="D2392" s="25"/>
    </row>
    <row r="2393" spans="1:4" x14ac:dyDescent="0.2">
      <c r="A2393" s="25"/>
      <c r="B2393" s="25"/>
      <c r="C2393" s="25"/>
      <c r="D2393" s="25"/>
    </row>
    <row r="2394" spans="1:4" x14ac:dyDescent="0.2">
      <c r="A2394" s="25"/>
      <c r="B2394" s="25"/>
      <c r="C2394" s="25"/>
      <c r="D2394" s="25"/>
    </row>
    <row r="2395" spans="1:4" x14ac:dyDescent="0.2">
      <c r="A2395" s="25"/>
      <c r="B2395" s="25"/>
      <c r="C2395" s="25"/>
      <c r="D2395" s="25"/>
    </row>
    <row r="2396" spans="1:4" x14ac:dyDescent="0.2">
      <c r="A2396" s="25"/>
      <c r="B2396" s="25"/>
      <c r="C2396" s="25"/>
      <c r="D2396" s="25"/>
    </row>
    <row r="2397" spans="1:4" x14ac:dyDescent="0.2">
      <c r="A2397" s="25"/>
      <c r="B2397" s="25"/>
      <c r="C2397" s="25"/>
      <c r="D2397" s="25"/>
    </row>
    <row r="2398" spans="1:4" x14ac:dyDescent="0.2">
      <c r="A2398" s="25"/>
      <c r="B2398" s="25"/>
      <c r="C2398" s="25"/>
      <c r="D2398" s="25"/>
    </row>
    <row r="2399" spans="1:4" x14ac:dyDescent="0.2">
      <c r="A2399" s="25"/>
      <c r="B2399" s="25"/>
      <c r="C2399" s="25"/>
      <c r="D2399" s="25"/>
    </row>
    <row r="2400" spans="1:4" x14ac:dyDescent="0.2">
      <c r="A2400" s="25"/>
      <c r="B2400" s="25"/>
      <c r="C2400" s="25"/>
      <c r="D2400" s="25"/>
    </row>
    <row r="2401" spans="1:4" x14ac:dyDescent="0.2">
      <c r="A2401" s="25"/>
      <c r="B2401" s="25"/>
      <c r="C2401" s="25"/>
      <c r="D2401" s="25"/>
    </row>
    <row r="2402" spans="1:4" x14ac:dyDescent="0.2">
      <c r="A2402" s="25"/>
      <c r="B2402" s="25"/>
      <c r="C2402" s="25"/>
      <c r="D2402" s="25"/>
    </row>
    <row r="2403" spans="1:4" x14ac:dyDescent="0.2">
      <c r="A2403" s="25"/>
      <c r="B2403" s="25"/>
      <c r="C2403" s="25"/>
      <c r="D2403" s="25"/>
    </row>
    <row r="2404" spans="1:4" x14ac:dyDescent="0.2">
      <c r="A2404" s="25"/>
      <c r="B2404" s="25"/>
      <c r="C2404" s="25"/>
      <c r="D2404" s="25"/>
    </row>
    <row r="2405" spans="1:4" x14ac:dyDescent="0.2">
      <c r="A2405" s="25"/>
      <c r="B2405" s="25"/>
      <c r="C2405" s="25"/>
      <c r="D2405" s="25"/>
    </row>
    <row r="2406" spans="1:4" x14ac:dyDescent="0.2">
      <c r="A2406" s="25"/>
      <c r="B2406" s="25"/>
      <c r="C2406" s="25"/>
      <c r="D2406" s="25"/>
    </row>
    <row r="2407" spans="1:4" x14ac:dyDescent="0.2">
      <c r="A2407" s="25"/>
      <c r="B2407" s="25"/>
      <c r="C2407" s="25"/>
      <c r="D2407" s="25"/>
    </row>
    <row r="2408" spans="1:4" x14ac:dyDescent="0.2">
      <c r="A2408" s="25"/>
      <c r="B2408" s="25"/>
      <c r="C2408" s="25"/>
      <c r="D2408" s="25"/>
    </row>
    <row r="2409" spans="1:4" x14ac:dyDescent="0.2">
      <c r="A2409" s="25"/>
      <c r="B2409" s="25"/>
      <c r="C2409" s="25"/>
      <c r="D2409" s="25"/>
    </row>
    <row r="2410" spans="1:4" x14ac:dyDescent="0.2">
      <c r="A2410" s="25"/>
      <c r="B2410" s="25"/>
      <c r="C2410" s="25"/>
      <c r="D2410" s="25"/>
    </row>
    <row r="2411" spans="1:4" x14ac:dyDescent="0.2">
      <c r="A2411" s="25"/>
      <c r="B2411" s="25"/>
      <c r="C2411" s="25"/>
      <c r="D2411" s="25"/>
    </row>
    <row r="2412" spans="1:4" x14ac:dyDescent="0.2">
      <c r="A2412" s="25"/>
      <c r="B2412" s="25"/>
      <c r="C2412" s="25"/>
      <c r="D2412" s="25"/>
    </row>
    <row r="2413" spans="1:4" x14ac:dyDescent="0.2">
      <c r="A2413" s="25"/>
      <c r="B2413" s="25"/>
      <c r="C2413" s="25"/>
      <c r="D2413" s="25"/>
    </row>
    <row r="2414" spans="1:4" x14ac:dyDescent="0.2">
      <c r="A2414" s="25"/>
      <c r="B2414" s="25"/>
      <c r="C2414" s="25"/>
      <c r="D2414" s="25"/>
    </row>
    <row r="2415" spans="1:4" x14ac:dyDescent="0.2">
      <c r="A2415" s="25"/>
      <c r="B2415" s="25"/>
      <c r="C2415" s="25"/>
      <c r="D2415" s="25"/>
    </row>
    <row r="2416" spans="1:4" x14ac:dyDescent="0.2">
      <c r="A2416" s="25"/>
      <c r="B2416" s="25"/>
      <c r="C2416" s="25"/>
      <c r="D2416" s="25"/>
    </row>
    <row r="2417" spans="1:4" x14ac:dyDescent="0.2">
      <c r="A2417" s="25"/>
      <c r="B2417" s="25"/>
      <c r="C2417" s="25"/>
      <c r="D2417" s="25"/>
    </row>
    <row r="2418" spans="1:4" x14ac:dyDescent="0.2">
      <c r="A2418" s="25"/>
      <c r="B2418" s="25"/>
      <c r="C2418" s="25"/>
      <c r="D2418" s="25"/>
    </row>
    <row r="2419" spans="1:4" x14ac:dyDescent="0.2">
      <c r="A2419" s="25"/>
      <c r="B2419" s="25"/>
      <c r="C2419" s="25"/>
      <c r="D2419" s="25"/>
    </row>
    <row r="2420" spans="1:4" x14ac:dyDescent="0.2">
      <c r="A2420" s="25"/>
      <c r="B2420" s="25"/>
      <c r="C2420" s="25"/>
      <c r="D2420" s="25"/>
    </row>
    <row r="2421" spans="1:4" x14ac:dyDescent="0.2">
      <c r="A2421" s="25"/>
      <c r="B2421" s="25"/>
      <c r="C2421" s="25"/>
      <c r="D2421" s="25"/>
    </row>
    <row r="2422" spans="1:4" x14ac:dyDescent="0.2">
      <c r="A2422" s="25"/>
      <c r="B2422" s="25"/>
      <c r="C2422" s="25"/>
      <c r="D2422" s="25"/>
    </row>
    <row r="2423" spans="1:4" x14ac:dyDescent="0.2">
      <c r="A2423" s="25"/>
      <c r="B2423" s="25"/>
      <c r="C2423" s="25"/>
      <c r="D2423" s="25"/>
    </row>
    <row r="2424" spans="1:4" x14ac:dyDescent="0.2">
      <c r="A2424" s="25"/>
      <c r="B2424" s="25"/>
      <c r="C2424" s="25"/>
      <c r="D2424" s="25"/>
    </row>
    <row r="2425" spans="1:4" x14ac:dyDescent="0.2">
      <c r="A2425" s="25"/>
      <c r="B2425" s="25"/>
      <c r="C2425" s="25"/>
      <c r="D2425" s="25"/>
    </row>
    <row r="2426" spans="1:4" x14ac:dyDescent="0.2">
      <c r="A2426" s="25"/>
      <c r="B2426" s="25"/>
      <c r="C2426" s="25"/>
      <c r="D2426" s="25"/>
    </row>
    <row r="2427" spans="1:4" x14ac:dyDescent="0.2">
      <c r="A2427" s="25"/>
      <c r="B2427" s="25"/>
      <c r="C2427" s="25"/>
      <c r="D2427" s="25"/>
    </row>
    <row r="2428" spans="1:4" x14ac:dyDescent="0.2">
      <c r="A2428" s="25"/>
      <c r="B2428" s="25"/>
      <c r="C2428" s="25"/>
      <c r="D2428" s="25"/>
    </row>
    <row r="2429" spans="1:4" x14ac:dyDescent="0.2">
      <c r="A2429" s="25"/>
      <c r="B2429" s="25"/>
      <c r="C2429" s="25"/>
      <c r="D2429" s="25"/>
    </row>
    <row r="2430" spans="1:4" x14ac:dyDescent="0.2">
      <c r="A2430" s="25"/>
      <c r="B2430" s="25"/>
      <c r="C2430" s="25"/>
      <c r="D2430" s="25"/>
    </row>
    <row r="2431" spans="1:4" x14ac:dyDescent="0.2">
      <c r="A2431" s="25"/>
      <c r="B2431" s="25"/>
      <c r="C2431" s="25"/>
      <c r="D2431" s="25"/>
    </row>
    <row r="2432" spans="1:4" x14ac:dyDescent="0.2">
      <c r="A2432" s="25"/>
      <c r="B2432" s="25"/>
      <c r="C2432" s="25"/>
      <c r="D2432" s="25"/>
    </row>
    <row r="2433" spans="1:4" x14ac:dyDescent="0.2">
      <c r="A2433" s="25"/>
      <c r="B2433" s="25"/>
      <c r="C2433" s="25"/>
      <c r="D2433" s="25"/>
    </row>
    <row r="2434" spans="1:4" x14ac:dyDescent="0.2">
      <c r="A2434" s="25"/>
      <c r="B2434" s="25"/>
      <c r="C2434" s="25"/>
      <c r="D2434" s="25"/>
    </row>
    <row r="2435" spans="1:4" x14ac:dyDescent="0.2">
      <c r="A2435" s="25"/>
      <c r="B2435" s="25"/>
      <c r="C2435" s="25"/>
      <c r="D2435" s="25"/>
    </row>
    <row r="2436" spans="1:4" x14ac:dyDescent="0.2">
      <c r="A2436" s="25"/>
      <c r="B2436" s="25"/>
      <c r="C2436" s="25"/>
      <c r="D2436" s="25"/>
    </row>
    <row r="2437" spans="1:4" x14ac:dyDescent="0.2">
      <c r="A2437" s="25"/>
      <c r="B2437" s="25"/>
      <c r="C2437" s="25"/>
      <c r="D2437" s="25"/>
    </row>
    <row r="2438" spans="1:4" x14ac:dyDescent="0.2">
      <c r="A2438" s="25"/>
      <c r="B2438" s="25"/>
      <c r="C2438" s="25"/>
      <c r="D2438" s="25"/>
    </row>
    <row r="2439" spans="1:4" x14ac:dyDescent="0.2">
      <c r="A2439" s="25"/>
      <c r="B2439" s="25"/>
      <c r="C2439" s="25"/>
      <c r="D2439" s="25"/>
    </row>
    <row r="2440" spans="1:4" x14ac:dyDescent="0.2">
      <c r="A2440" s="25"/>
      <c r="B2440" s="25"/>
      <c r="C2440" s="25"/>
      <c r="D2440" s="25"/>
    </row>
    <row r="2441" spans="1:4" x14ac:dyDescent="0.2">
      <c r="A2441" s="25"/>
      <c r="B2441" s="25"/>
      <c r="C2441" s="25"/>
      <c r="D2441" s="25"/>
    </row>
    <row r="2442" spans="1:4" x14ac:dyDescent="0.2">
      <c r="A2442" s="25"/>
      <c r="B2442" s="25"/>
      <c r="C2442" s="25"/>
      <c r="D2442" s="25"/>
    </row>
    <row r="2443" spans="1:4" x14ac:dyDescent="0.2">
      <c r="A2443" s="25"/>
      <c r="B2443" s="25"/>
      <c r="C2443" s="25"/>
      <c r="D2443" s="25"/>
    </row>
    <row r="2444" spans="1:4" x14ac:dyDescent="0.2">
      <c r="A2444" s="25"/>
      <c r="B2444" s="25"/>
      <c r="C2444" s="25"/>
      <c r="D2444" s="25"/>
    </row>
    <row r="2445" spans="1:4" x14ac:dyDescent="0.2">
      <c r="A2445" s="25"/>
      <c r="B2445" s="25"/>
      <c r="C2445" s="25"/>
      <c r="D2445" s="25"/>
    </row>
    <row r="2446" spans="1:4" x14ac:dyDescent="0.2">
      <c r="A2446" s="25"/>
      <c r="B2446" s="25"/>
      <c r="C2446" s="25"/>
      <c r="D2446" s="25"/>
    </row>
    <row r="2447" spans="1:4" x14ac:dyDescent="0.2">
      <c r="A2447" s="25"/>
      <c r="B2447" s="25"/>
      <c r="C2447" s="25"/>
      <c r="D2447" s="25"/>
    </row>
    <row r="2448" spans="1:4" x14ac:dyDescent="0.2">
      <c r="A2448" s="25"/>
      <c r="B2448" s="25"/>
      <c r="C2448" s="25"/>
      <c r="D2448" s="25"/>
    </row>
    <row r="2449" spans="1:4" x14ac:dyDescent="0.2">
      <c r="A2449" s="25"/>
      <c r="B2449" s="25"/>
      <c r="C2449" s="25"/>
      <c r="D2449" s="25"/>
    </row>
    <row r="2450" spans="1:4" x14ac:dyDescent="0.2">
      <c r="A2450" s="25"/>
      <c r="B2450" s="25"/>
      <c r="C2450" s="25"/>
      <c r="D2450" s="25"/>
    </row>
    <row r="2451" spans="1:4" x14ac:dyDescent="0.2">
      <c r="A2451" s="25"/>
      <c r="B2451" s="25"/>
      <c r="C2451" s="25"/>
      <c r="D2451" s="25"/>
    </row>
    <row r="2452" spans="1:4" x14ac:dyDescent="0.2">
      <c r="A2452" s="25"/>
      <c r="B2452" s="25"/>
      <c r="C2452" s="25"/>
      <c r="D2452" s="25"/>
    </row>
    <row r="2453" spans="1:4" x14ac:dyDescent="0.2">
      <c r="A2453" s="25"/>
      <c r="B2453" s="25"/>
      <c r="C2453" s="25"/>
      <c r="D2453" s="25"/>
    </row>
    <row r="2454" spans="1:4" x14ac:dyDescent="0.2">
      <c r="A2454" s="25"/>
      <c r="B2454" s="25"/>
      <c r="C2454" s="25"/>
      <c r="D2454" s="25"/>
    </row>
    <row r="2455" spans="1:4" x14ac:dyDescent="0.2">
      <c r="A2455" s="25"/>
      <c r="B2455" s="25"/>
      <c r="C2455" s="25"/>
      <c r="D2455" s="25"/>
    </row>
    <row r="2456" spans="1:4" x14ac:dyDescent="0.2">
      <c r="A2456" s="25"/>
      <c r="B2456" s="25"/>
      <c r="C2456" s="25"/>
      <c r="D2456" s="25"/>
    </row>
    <row r="2457" spans="1:4" x14ac:dyDescent="0.2">
      <c r="A2457" s="25"/>
      <c r="B2457" s="25"/>
      <c r="C2457" s="25"/>
      <c r="D2457" s="25"/>
    </row>
    <row r="2458" spans="1:4" x14ac:dyDescent="0.2">
      <c r="A2458" s="25"/>
      <c r="B2458" s="25"/>
      <c r="C2458" s="25"/>
      <c r="D2458" s="25"/>
    </row>
    <row r="2459" spans="1:4" x14ac:dyDescent="0.2">
      <c r="A2459" s="25"/>
      <c r="B2459" s="25"/>
      <c r="C2459" s="25"/>
      <c r="D2459" s="25"/>
    </row>
    <row r="2460" spans="1:4" x14ac:dyDescent="0.2">
      <c r="A2460" s="25"/>
      <c r="B2460" s="25"/>
      <c r="C2460" s="25"/>
      <c r="D2460" s="25"/>
    </row>
    <row r="2461" spans="1:4" x14ac:dyDescent="0.2">
      <c r="A2461" s="25"/>
      <c r="B2461" s="25"/>
      <c r="C2461" s="25"/>
      <c r="D2461" s="25"/>
    </row>
    <row r="2462" spans="1:4" x14ac:dyDescent="0.2">
      <c r="A2462" s="25"/>
      <c r="B2462" s="25"/>
      <c r="C2462" s="25"/>
      <c r="D2462" s="25"/>
    </row>
    <row r="2463" spans="1:4" x14ac:dyDescent="0.2">
      <c r="A2463" s="25"/>
      <c r="B2463" s="25"/>
      <c r="C2463" s="25"/>
      <c r="D2463" s="25"/>
    </row>
    <row r="2464" spans="1:4" x14ac:dyDescent="0.2">
      <c r="A2464" s="25"/>
      <c r="B2464" s="25"/>
      <c r="C2464" s="25"/>
      <c r="D2464" s="25"/>
    </row>
    <row r="2465" spans="1:4" x14ac:dyDescent="0.2">
      <c r="A2465" s="25"/>
      <c r="B2465" s="25"/>
      <c r="C2465" s="25"/>
      <c r="D2465" s="25"/>
    </row>
    <row r="2466" spans="1:4" x14ac:dyDescent="0.2">
      <c r="A2466" s="25"/>
      <c r="B2466" s="25"/>
      <c r="C2466" s="25"/>
      <c r="D2466" s="25"/>
    </row>
    <row r="2467" spans="1:4" x14ac:dyDescent="0.2">
      <c r="A2467" s="25"/>
      <c r="B2467" s="25"/>
      <c r="C2467" s="25"/>
      <c r="D2467" s="25"/>
    </row>
    <row r="2468" spans="1:4" x14ac:dyDescent="0.2">
      <c r="A2468" s="25"/>
      <c r="B2468" s="25"/>
      <c r="C2468" s="25"/>
      <c r="D2468" s="25"/>
    </row>
    <row r="2469" spans="1:4" x14ac:dyDescent="0.2">
      <c r="A2469" s="25"/>
      <c r="B2469" s="25"/>
      <c r="C2469" s="25"/>
      <c r="D2469" s="25"/>
    </row>
    <row r="2470" spans="1:4" x14ac:dyDescent="0.2">
      <c r="A2470" s="25"/>
      <c r="B2470" s="25"/>
      <c r="C2470" s="25"/>
      <c r="D2470" s="25"/>
    </row>
    <row r="2471" spans="1:4" x14ac:dyDescent="0.2">
      <c r="A2471" s="25"/>
      <c r="B2471" s="25"/>
      <c r="C2471" s="25"/>
      <c r="D2471" s="25"/>
    </row>
    <row r="2472" spans="1:4" x14ac:dyDescent="0.2">
      <c r="A2472" s="25"/>
      <c r="B2472" s="25"/>
      <c r="C2472" s="25"/>
      <c r="D2472" s="25"/>
    </row>
    <row r="2473" spans="1:4" x14ac:dyDescent="0.2">
      <c r="A2473" s="25"/>
      <c r="B2473" s="25"/>
      <c r="C2473" s="25"/>
      <c r="D2473" s="25"/>
    </row>
    <row r="2474" spans="1:4" x14ac:dyDescent="0.2">
      <c r="A2474" s="25"/>
      <c r="B2474" s="25"/>
      <c r="C2474" s="25"/>
      <c r="D2474" s="25"/>
    </row>
    <row r="2475" spans="1:4" x14ac:dyDescent="0.2">
      <c r="A2475" s="25"/>
      <c r="B2475" s="25"/>
      <c r="C2475" s="25"/>
      <c r="D2475" s="25"/>
    </row>
    <row r="2476" spans="1:4" x14ac:dyDescent="0.2">
      <c r="A2476" s="25"/>
      <c r="B2476" s="25"/>
      <c r="C2476" s="25"/>
      <c r="D2476" s="25"/>
    </row>
    <row r="2477" spans="1:4" x14ac:dyDescent="0.2">
      <c r="A2477" s="25"/>
      <c r="B2477" s="25"/>
      <c r="C2477" s="25"/>
      <c r="D2477" s="25"/>
    </row>
    <row r="2478" spans="1:4" x14ac:dyDescent="0.2">
      <c r="A2478" s="25"/>
      <c r="B2478" s="25"/>
      <c r="C2478" s="25"/>
      <c r="D2478" s="25"/>
    </row>
    <row r="2479" spans="1:4" x14ac:dyDescent="0.2">
      <c r="A2479" s="25"/>
      <c r="B2479" s="25"/>
      <c r="C2479" s="25"/>
      <c r="D2479" s="25"/>
    </row>
    <row r="2480" spans="1:4" x14ac:dyDescent="0.2">
      <c r="A2480" s="25"/>
      <c r="B2480" s="25"/>
      <c r="C2480" s="25"/>
      <c r="D2480" s="25"/>
    </row>
    <row r="2481" spans="1:4" x14ac:dyDescent="0.2">
      <c r="A2481" s="25"/>
      <c r="B2481" s="25"/>
      <c r="C2481" s="25"/>
      <c r="D2481" s="25"/>
    </row>
    <row r="2482" spans="1:4" x14ac:dyDescent="0.2">
      <c r="A2482" s="25"/>
      <c r="B2482" s="25"/>
      <c r="C2482" s="25"/>
      <c r="D2482" s="25"/>
    </row>
    <row r="2483" spans="1:4" x14ac:dyDescent="0.2">
      <c r="A2483" s="25"/>
      <c r="B2483" s="25"/>
      <c r="C2483" s="25"/>
      <c r="D2483" s="25"/>
    </row>
  </sheetData>
  <mergeCells count="8">
    <mergeCell ref="G7:H7"/>
    <mergeCell ref="F24:H24"/>
    <mergeCell ref="A3:F3"/>
    <mergeCell ref="A7:A9"/>
    <mergeCell ref="B7:B8"/>
    <mergeCell ref="C7:C8"/>
    <mergeCell ref="D7:D8"/>
    <mergeCell ref="E7:F7"/>
  </mergeCells>
  <pageMargins left="0.7" right="0.7" top="0.78740157499999996" bottom="0.78740157499999996" header="0.3" footer="0.3"/>
  <pageSetup paperSize="9" scale="9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0113" r:id="rId4" name="Drop Down 1">
              <controlPr defaultSize="0" autoLine="0" autoPict="0">
                <anchor moveWithCells="1">
                  <from>
                    <xdr:col>0</xdr:col>
                    <xdr:colOff>2295525</xdr:colOff>
                    <xdr:row>3</xdr:row>
                    <xdr:rowOff>114300</xdr:rowOff>
                  </from>
                  <to>
                    <xdr:col>4</xdr:col>
                    <xdr:colOff>352425</xdr:colOff>
                    <xdr:row>5</xdr:row>
                    <xdr:rowOff>28575</xdr:rowOff>
                  </to>
                </anchor>
              </controlPr>
            </control>
          </mc:Choice>
        </mc:AlternateContent>
        <mc:AlternateContent xmlns:mc="http://schemas.openxmlformats.org/markup-compatibility/2006">
          <mc:Choice Requires="x14">
            <control shapeId="90114" r:id="rId5" name="Drop Down 2">
              <controlPr defaultSize="0" autoLine="0" autoPict="0">
                <anchor moveWithCells="1">
                  <from>
                    <xdr:col>4</xdr:col>
                    <xdr:colOff>428625</xdr:colOff>
                    <xdr:row>3</xdr:row>
                    <xdr:rowOff>114300</xdr:rowOff>
                  </from>
                  <to>
                    <xdr:col>7</xdr:col>
                    <xdr:colOff>571500</xdr:colOff>
                    <xdr:row>5</xdr:row>
                    <xdr:rowOff>38100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10">
    <tabColor rgb="FFFFC000"/>
  </sheetPr>
  <dimension ref="A1:AAA12"/>
  <sheetViews>
    <sheetView workbookViewId="0">
      <selection activeCell="H1" sqref="A1:AAA12"/>
    </sheetView>
  </sheetViews>
  <sheetFormatPr baseColWidth="10" defaultRowHeight="14.25" x14ac:dyDescent="0.2"/>
  <sheetData>
    <row r="1" spans="1:703" s="456" customFormat="1" x14ac:dyDescent="0.2">
      <c r="A1" s="456">
        <v>3600</v>
      </c>
      <c r="B1" s="456">
        <v>3368</v>
      </c>
      <c r="C1" s="456">
        <v>3151</v>
      </c>
      <c r="D1" s="456">
        <v>2940</v>
      </c>
      <c r="E1" s="456">
        <v>2738</v>
      </c>
      <c r="F1" s="456">
        <v>2650</v>
      </c>
      <c r="G1" s="456">
        <v>1509</v>
      </c>
      <c r="H1" s="456">
        <v>1413</v>
      </c>
      <c r="I1" s="456">
        <v>1295</v>
      </c>
      <c r="J1" s="456">
        <v>1181</v>
      </c>
      <c r="K1" s="456">
        <v>1080</v>
      </c>
      <c r="L1" s="456">
        <v>1063</v>
      </c>
      <c r="M1" s="456">
        <v>205</v>
      </c>
      <c r="N1" s="456">
        <v>188</v>
      </c>
      <c r="O1" s="456">
        <v>192</v>
      </c>
      <c r="P1" s="456">
        <v>173</v>
      </c>
      <c r="Q1" s="456">
        <v>163</v>
      </c>
      <c r="R1" s="456">
        <v>168</v>
      </c>
      <c r="S1" s="456">
        <v>259</v>
      </c>
      <c r="T1" s="456">
        <v>263</v>
      </c>
      <c r="U1" s="456">
        <v>237</v>
      </c>
      <c r="V1" s="456">
        <v>218</v>
      </c>
      <c r="W1" s="456">
        <v>225</v>
      </c>
      <c r="X1" s="456">
        <v>207</v>
      </c>
      <c r="Y1" s="456">
        <v>1627</v>
      </c>
      <c r="Z1" s="456">
        <v>1504</v>
      </c>
      <c r="AA1" s="456">
        <v>1427</v>
      </c>
      <c r="AB1" s="456">
        <v>1368</v>
      </c>
      <c r="AC1" s="456">
        <v>1270</v>
      </c>
      <c r="AD1" s="456">
        <v>1212</v>
      </c>
      <c r="AE1" s="456" t="e">
        <v>#N/A</v>
      </c>
      <c r="AF1" s="456" t="e">
        <v>#N/A</v>
      </c>
      <c r="AG1" s="456" t="e">
        <v>#N/A</v>
      </c>
      <c r="AH1" s="456" t="e">
        <v>#N/A</v>
      </c>
      <c r="AI1" s="456" t="e">
        <v>#N/A</v>
      </c>
      <c r="AJ1" s="456" t="e">
        <v>#N/A</v>
      </c>
      <c r="AK1" s="456" t="e">
        <v>#N/A</v>
      </c>
      <c r="AL1" s="456" t="e">
        <v>#N/A</v>
      </c>
      <c r="AM1" s="456" t="e">
        <v>#N/A</v>
      </c>
      <c r="AN1" s="456" t="e">
        <v>#N/A</v>
      </c>
      <c r="AO1" s="456" t="e">
        <v>#N/A</v>
      </c>
      <c r="AP1" s="456" t="e">
        <v>#N/A</v>
      </c>
      <c r="AQ1" s="456" t="e">
        <v>#N/A</v>
      </c>
      <c r="AR1" s="456" t="e">
        <v>#N/A</v>
      </c>
      <c r="AS1" s="456" t="e">
        <v>#N/A</v>
      </c>
      <c r="AT1" s="456" t="e">
        <v>#N/A</v>
      </c>
      <c r="AU1" s="456" t="e">
        <v>#N/A</v>
      </c>
      <c r="AV1" s="456" t="e">
        <v>#N/A</v>
      </c>
      <c r="AW1" s="456" t="e">
        <v>#N/A</v>
      </c>
      <c r="AX1" s="456" t="e">
        <v>#N/A</v>
      </c>
      <c r="AY1" s="456" t="e">
        <v>#N/A</v>
      </c>
      <c r="AZ1" s="456" t="e">
        <v>#N/A</v>
      </c>
      <c r="BA1" s="456" t="e">
        <v>#N/A</v>
      </c>
      <c r="BB1" s="456" t="e">
        <v>#N/A</v>
      </c>
      <c r="BC1" s="456" t="e">
        <v>#N/A</v>
      </c>
      <c r="BD1" s="456" t="e">
        <v>#N/A</v>
      </c>
      <c r="BE1" s="456" t="e">
        <v>#N/A</v>
      </c>
      <c r="BF1" s="456" t="e">
        <v>#N/A</v>
      </c>
      <c r="BG1" s="456" t="e">
        <v>#N/A</v>
      </c>
      <c r="BH1" s="456" t="e">
        <v>#N/A</v>
      </c>
      <c r="BI1" s="456" t="e">
        <v>#N/A</v>
      </c>
      <c r="BJ1" s="456" t="e">
        <v>#N/A</v>
      </c>
      <c r="BK1" s="456" t="e">
        <v>#N/A</v>
      </c>
      <c r="BL1" s="456" t="e">
        <v>#N/A</v>
      </c>
      <c r="BM1" s="456" t="e">
        <v>#N/A</v>
      </c>
      <c r="BN1" s="456" t="e">
        <v>#N/A</v>
      </c>
      <c r="BO1" s="456" t="e">
        <v>#N/A</v>
      </c>
      <c r="BP1" s="456" t="e">
        <v>#N/A</v>
      </c>
      <c r="BQ1" s="456" t="e">
        <v>#N/A</v>
      </c>
      <c r="BR1" s="456" t="e">
        <v>#N/A</v>
      </c>
      <c r="BS1" s="456" t="e">
        <v>#N/A</v>
      </c>
      <c r="BT1" s="456" t="e">
        <v>#N/A</v>
      </c>
      <c r="BU1" s="456" t="e">
        <v>#N/A</v>
      </c>
      <c r="BV1" s="456" t="e">
        <v>#N/A</v>
      </c>
      <c r="BW1" s="456" t="e">
        <v>#N/A</v>
      </c>
      <c r="BX1" s="456" t="e">
        <v>#N/A</v>
      </c>
      <c r="BY1" s="456" t="e">
        <v>#N/A</v>
      </c>
      <c r="BZ1" s="456" t="e">
        <v>#N/A</v>
      </c>
      <c r="CA1" s="456" t="e">
        <v>#N/A</v>
      </c>
      <c r="CB1" s="456" t="e">
        <v>#N/A</v>
      </c>
      <c r="CC1" s="456" t="e">
        <v>#N/A</v>
      </c>
      <c r="CD1" s="456" t="e">
        <v>#N/A</v>
      </c>
      <c r="CE1" s="456" t="e">
        <v>#N/A</v>
      </c>
      <c r="CF1" s="456" t="e">
        <v>#N/A</v>
      </c>
      <c r="CG1" s="456" t="e">
        <v>#N/A</v>
      </c>
      <c r="CH1" s="456" t="e">
        <v>#N/A</v>
      </c>
      <c r="CI1" s="456" t="e">
        <v>#N/A</v>
      </c>
      <c r="CJ1" s="456" t="e">
        <v>#N/A</v>
      </c>
      <c r="CK1" s="456" t="e">
        <v>#N/A</v>
      </c>
      <c r="CL1" s="456" t="e">
        <v>#N/A</v>
      </c>
      <c r="CM1" s="456" t="e">
        <v>#N/A</v>
      </c>
      <c r="CN1" s="456" t="e">
        <v>#N/A</v>
      </c>
      <c r="CO1" s="456" t="e">
        <v>#N/A</v>
      </c>
      <c r="CP1" s="456" t="e">
        <v>#N/A</v>
      </c>
      <c r="CQ1" s="456" t="e">
        <v>#N/A</v>
      </c>
      <c r="CR1" s="456" t="e">
        <v>#N/A</v>
      </c>
      <c r="CS1" s="456" t="e">
        <v>#N/A</v>
      </c>
      <c r="CT1" s="456" t="e">
        <v>#N/A</v>
      </c>
      <c r="CU1" s="456" t="e">
        <v>#N/A</v>
      </c>
      <c r="CV1" s="456" t="e">
        <v>#N/A</v>
      </c>
      <c r="CW1" s="456" t="e">
        <v>#N/A</v>
      </c>
      <c r="CX1" s="456" t="e">
        <v>#N/A</v>
      </c>
      <c r="CY1" s="456" t="e">
        <v>#N/A</v>
      </c>
      <c r="CZ1" s="456" t="e">
        <v>#N/A</v>
      </c>
      <c r="DA1" s="456" t="e">
        <v>#N/A</v>
      </c>
      <c r="DB1" s="456" t="e">
        <v>#N/A</v>
      </c>
      <c r="DC1" s="456" t="e">
        <v>#N/A</v>
      </c>
      <c r="DD1" s="456" t="e">
        <v>#N/A</v>
      </c>
      <c r="DE1" s="456" t="e">
        <v>#N/A</v>
      </c>
      <c r="DF1" s="456" t="e">
        <v>#N/A</v>
      </c>
      <c r="DG1" s="456" t="e">
        <v>#N/A</v>
      </c>
      <c r="DH1" s="456" t="e">
        <v>#N/A</v>
      </c>
      <c r="DI1" s="456" t="e">
        <v>#N/A</v>
      </c>
      <c r="DJ1" s="456" t="e">
        <v>#N/A</v>
      </c>
      <c r="DK1" s="456" t="e">
        <v>#N/A</v>
      </c>
      <c r="DL1" s="456" t="e">
        <v>#N/A</v>
      </c>
      <c r="DM1" s="456" t="e">
        <v>#N/A</v>
      </c>
      <c r="DN1" s="456" t="e">
        <v>#N/A</v>
      </c>
      <c r="DO1" s="456" t="e">
        <v>#N/A</v>
      </c>
      <c r="DP1" s="456" t="e">
        <v>#N/A</v>
      </c>
      <c r="DQ1" s="456" t="e">
        <v>#N/A</v>
      </c>
      <c r="DR1" s="456" t="e">
        <v>#N/A</v>
      </c>
      <c r="DS1" s="456" t="e">
        <v>#N/A</v>
      </c>
      <c r="DT1" s="456" t="e">
        <v>#N/A</v>
      </c>
      <c r="DU1" s="456" t="e">
        <v>#N/A</v>
      </c>
      <c r="DV1" s="456" t="e">
        <v>#N/A</v>
      </c>
      <c r="DW1" s="456" t="e">
        <v>#N/A</v>
      </c>
      <c r="DX1" s="456" t="e">
        <v>#N/A</v>
      </c>
      <c r="DY1" s="456" t="e">
        <v>#N/A</v>
      </c>
      <c r="DZ1" s="456" t="e">
        <v>#N/A</v>
      </c>
      <c r="EA1" s="456" t="e">
        <v>#N/A</v>
      </c>
      <c r="EB1" s="456" t="e">
        <v>#N/A</v>
      </c>
      <c r="EC1" s="456" t="e">
        <v>#N/A</v>
      </c>
      <c r="ED1" s="456" t="e">
        <v>#N/A</v>
      </c>
      <c r="EE1" s="456" t="e">
        <v>#N/A</v>
      </c>
      <c r="EF1" s="456" t="e">
        <v>#N/A</v>
      </c>
      <c r="EG1" s="456" t="e">
        <v>#N/A</v>
      </c>
      <c r="EH1" s="456" t="e">
        <v>#N/A</v>
      </c>
      <c r="EI1" s="456" t="e">
        <v>#N/A</v>
      </c>
      <c r="EJ1" s="456" t="e">
        <v>#N/A</v>
      </c>
      <c r="EK1" s="456" t="e">
        <v>#N/A</v>
      </c>
      <c r="EL1" s="456" t="e">
        <v>#N/A</v>
      </c>
      <c r="EM1" s="456" t="e">
        <v>#N/A</v>
      </c>
      <c r="EN1" s="456" t="e">
        <v>#N/A</v>
      </c>
      <c r="EO1" s="456" t="e">
        <v>#N/A</v>
      </c>
      <c r="EP1" s="456" t="e">
        <v>#N/A</v>
      </c>
      <c r="EQ1" s="456" t="e">
        <v>#N/A</v>
      </c>
      <c r="ER1" s="456" t="e">
        <v>#N/A</v>
      </c>
      <c r="ES1" s="456" t="e">
        <v>#N/A</v>
      </c>
      <c r="ET1" s="456" t="e">
        <v>#N/A</v>
      </c>
      <c r="EU1" s="456" t="e">
        <v>#N/A</v>
      </c>
      <c r="EV1" s="456" t="e">
        <v>#N/A</v>
      </c>
      <c r="EW1" s="456" t="e">
        <v>#N/A</v>
      </c>
      <c r="EX1" s="456" t="e">
        <v>#N/A</v>
      </c>
      <c r="EY1" s="456" t="e">
        <v>#N/A</v>
      </c>
      <c r="EZ1" s="456" t="e">
        <v>#N/A</v>
      </c>
      <c r="FA1" s="456" t="e">
        <v>#N/A</v>
      </c>
      <c r="FB1" s="456" t="e">
        <v>#N/A</v>
      </c>
      <c r="FC1" s="456" t="e">
        <v>#N/A</v>
      </c>
      <c r="FD1" s="456" t="e">
        <v>#N/A</v>
      </c>
      <c r="FE1" s="456" t="e">
        <v>#N/A</v>
      </c>
      <c r="FF1" s="456" t="e">
        <v>#N/A</v>
      </c>
      <c r="FG1" s="456" t="e">
        <v>#N/A</v>
      </c>
      <c r="FH1" s="456" t="e">
        <v>#N/A</v>
      </c>
      <c r="FI1" s="456" t="e">
        <v>#N/A</v>
      </c>
      <c r="FJ1" s="456" t="e">
        <v>#N/A</v>
      </c>
      <c r="FK1" s="456" t="e">
        <v>#N/A</v>
      </c>
      <c r="FL1" s="456" t="e">
        <v>#N/A</v>
      </c>
      <c r="FM1" s="456" t="e">
        <v>#N/A</v>
      </c>
      <c r="FN1" s="456" t="e">
        <v>#N/A</v>
      </c>
      <c r="FO1" s="456" t="e">
        <v>#N/A</v>
      </c>
      <c r="FP1" s="456" t="e">
        <v>#N/A</v>
      </c>
      <c r="FQ1" s="456" t="e">
        <v>#N/A</v>
      </c>
      <c r="FR1" s="456" t="e">
        <v>#N/A</v>
      </c>
      <c r="FS1" s="456" t="e">
        <v>#N/A</v>
      </c>
      <c r="FT1" s="456" t="e">
        <v>#N/A</v>
      </c>
      <c r="FU1" s="456" t="e">
        <v>#N/A</v>
      </c>
      <c r="FV1" s="456" t="e">
        <v>#N/A</v>
      </c>
      <c r="FW1" s="456" t="e">
        <v>#N/A</v>
      </c>
      <c r="FX1" s="456" t="e">
        <v>#N/A</v>
      </c>
      <c r="FY1" s="456" t="e">
        <v>#N/A</v>
      </c>
      <c r="FZ1" s="456" t="e">
        <v>#N/A</v>
      </c>
      <c r="GA1" s="456" t="e">
        <v>#N/A</v>
      </c>
      <c r="GB1" s="456" t="e">
        <v>#N/A</v>
      </c>
      <c r="GC1" s="456" t="e">
        <v>#N/A</v>
      </c>
      <c r="GD1" s="456" t="e">
        <v>#N/A</v>
      </c>
      <c r="GE1" s="456" t="e">
        <v>#N/A</v>
      </c>
      <c r="GF1" s="456" t="e">
        <v>#N/A</v>
      </c>
      <c r="GG1" s="456" t="e">
        <v>#N/A</v>
      </c>
      <c r="GH1" s="456" t="e">
        <v>#N/A</v>
      </c>
      <c r="GI1" s="456" t="e">
        <v>#N/A</v>
      </c>
      <c r="GJ1" s="456" t="e">
        <v>#N/A</v>
      </c>
      <c r="GK1" s="456" t="e">
        <v>#N/A</v>
      </c>
      <c r="GL1" s="456" t="e">
        <v>#N/A</v>
      </c>
      <c r="GM1" s="456" t="e">
        <v>#N/A</v>
      </c>
      <c r="GN1" s="456" t="e">
        <v>#N/A</v>
      </c>
      <c r="GO1" s="456" t="e">
        <v>#N/A</v>
      </c>
      <c r="GP1" s="456" t="e">
        <v>#N/A</v>
      </c>
      <c r="GQ1" s="456" t="e">
        <v>#N/A</v>
      </c>
      <c r="GR1" s="456" t="e">
        <v>#N/A</v>
      </c>
      <c r="GS1" s="456" t="e">
        <v>#N/A</v>
      </c>
      <c r="GT1" s="456" t="e">
        <v>#N/A</v>
      </c>
      <c r="GU1" s="456" t="e">
        <v>#N/A</v>
      </c>
      <c r="GV1" s="456" t="e">
        <v>#N/A</v>
      </c>
      <c r="GW1" s="456" t="e">
        <v>#N/A</v>
      </c>
      <c r="GX1" s="456" t="e">
        <v>#N/A</v>
      </c>
      <c r="GY1" s="456" t="e">
        <v>#N/A</v>
      </c>
      <c r="GZ1" s="456" t="e">
        <v>#N/A</v>
      </c>
      <c r="HA1" s="456" t="e">
        <v>#N/A</v>
      </c>
      <c r="HB1" s="456" t="e">
        <v>#N/A</v>
      </c>
      <c r="HC1" s="456" t="e">
        <v>#N/A</v>
      </c>
      <c r="HD1" s="456" t="e">
        <v>#N/A</v>
      </c>
      <c r="HE1" s="456" t="e">
        <v>#N/A</v>
      </c>
      <c r="HF1" s="456" t="e">
        <v>#N/A</v>
      </c>
      <c r="HG1" s="456" t="e">
        <v>#N/A</v>
      </c>
      <c r="HH1" s="456" t="e">
        <v>#N/A</v>
      </c>
      <c r="HI1" s="456" t="e">
        <v>#N/A</v>
      </c>
      <c r="HJ1" s="456" t="e">
        <v>#N/A</v>
      </c>
      <c r="HK1" s="456" t="e">
        <v>#N/A</v>
      </c>
      <c r="HL1" s="456" t="e">
        <v>#N/A</v>
      </c>
      <c r="HM1" s="456" t="e">
        <v>#N/A</v>
      </c>
      <c r="HN1" s="456" t="e">
        <v>#N/A</v>
      </c>
      <c r="HO1" s="456" t="e">
        <v>#N/A</v>
      </c>
      <c r="HP1" s="456" t="e">
        <v>#N/A</v>
      </c>
      <c r="HQ1" s="456" t="e">
        <v>#N/A</v>
      </c>
      <c r="HR1" s="456" t="e">
        <v>#N/A</v>
      </c>
      <c r="HS1" s="456" t="e">
        <v>#N/A</v>
      </c>
      <c r="HT1" s="456" t="e">
        <v>#N/A</v>
      </c>
      <c r="HU1" s="456" t="e">
        <v>#N/A</v>
      </c>
      <c r="HV1" s="456" t="e">
        <v>#N/A</v>
      </c>
      <c r="HW1" s="456" t="e">
        <v>#N/A</v>
      </c>
      <c r="HX1" s="456" t="e">
        <v>#N/A</v>
      </c>
      <c r="HY1" s="456" t="e">
        <v>#N/A</v>
      </c>
      <c r="HZ1" s="456" t="e">
        <v>#N/A</v>
      </c>
      <c r="IA1" s="456" t="e">
        <v>#N/A</v>
      </c>
      <c r="IB1" s="456" t="e">
        <v>#N/A</v>
      </c>
      <c r="IC1" s="456" t="e">
        <v>#N/A</v>
      </c>
      <c r="ID1" s="456" t="e">
        <v>#N/A</v>
      </c>
      <c r="IE1" s="456" t="e">
        <v>#N/A</v>
      </c>
      <c r="IF1" s="456" t="e">
        <v>#N/A</v>
      </c>
      <c r="IG1" s="456" t="e">
        <v>#N/A</v>
      </c>
      <c r="IH1" s="456" t="e">
        <v>#N/A</v>
      </c>
      <c r="II1" s="456" t="e">
        <v>#N/A</v>
      </c>
      <c r="IJ1" s="456" t="e">
        <v>#N/A</v>
      </c>
      <c r="IK1" s="456" t="e">
        <v>#N/A</v>
      </c>
      <c r="IL1" s="456" t="e">
        <v>#N/A</v>
      </c>
      <c r="IM1" s="456" t="e">
        <v>#N/A</v>
      </c>
      <c r="IN1" s="456" t="e">
        <v>#N/A</v>
      </c>
      <c r="IO1" s="456" t="e">
        <v>#N/A</v>
      </c>
      <c r="IP1" s="456" t="e">
        <v>#N/A</v>
      </c>
      <c r="IQ1" s="456" t="e">
        <v>#N/A</v>
      </c>
      <c r="IR1" s="456" t="e">
        <v>#N/A</v>
      </c>
      <c r="IS1" s="456" t="e">
        <v>#N/A</v>
      </c>
      <c r="IT1" s="456" t="e">
        <v>#N/A</v>
      </c>
      <c r="IU1" s="456" t="e">
        <v>#N/A</v>
      </c>
      <c r="IV1" s="456" t="e">
        <v>#N/A</v>
      </c>
      <c r="IW1" s="456" t="e">
        <v>#N/A</v>
      </c>
      <c r="IX1" s="456" t="e">
        <v>#N/A</v>
      </c>
      <c r="IY1" s="456" t="e">
        <v>#N/A</v>
      </c>
      <c r="IZ1" s="456" t="e">
        <v>#N/A</v>
      </c>
      <c r="JA1" s="456" t="e">
        <v>#N/A</v>
      </c>
      <c r="JB1" s="456" t="e">
        <v>#N/A</v>
      </c>
      <c r="JC1" s="456" t="e">
        <v>#N/A</v>
      </c>
      <c r="JD1" s="456" t="e">
        <v>#N/A</v>
      </c>
      <c r="JE1" s="456" t="e">
        <v>#N/A</v>
      </c>
      <c r="JF1" s="456" t="e">
        <v>#N/A</v>
      </c>
      <c r="JG1" s="456" t="e">
        <v>#N/A</v>
      </c>
      <c r="JH1" s="456" t="e">
        <v>#N/A</v>
      </c>
      <c r="JI1" s="456" t="e">
        <v>#N/A</v>
      </c>
      <c r="JJ1" s="456" t="e">
        <v>#N/A</v>
      </c>
      <c r="JK1" s="456" t="e">
        <v>#N/A</v>
      </c>
      <c r="JL1" s="456" t="e">
        <v>#N/A</v>
      </c>
      <c r="JM1" s="456" t="e">
        <v>#N/A</v>
      </c>
      <c r="JN1" s="456" t="e">
        <v>#N/A</v>
      </c>
      <c r="JO1" s="456" t="e">
        <v>#N/A</v>
      </c>
      <c r="JP1" s="456" t="e">
        <v>#N/A</v>
      </c>
      <c r="JQ1" s="456" t="e">
        <v>#N/A</v>
      </c>
      <c r="JR1" s="456" t="e">
        <v>#N/A</v>
      </c>
      <c r="JS1" s="456" t="e">
        <v>#N/A</v>
      </c>
      <c r="JT1" s="456" t="e">
        <v>#N/A</v>
      </c>
      <c r="JU1" s="456" t="e">
        <v>#N/A</v>
      </c>
      <c r="JV1" s="456" t="e">
        <v>#N/A</v>
      </c>
      <c r="JW1" s="456" t="e">
        <v>#N/A</v>
      </c>
      <c r="JX1" s="456" t="e">
        <v>#N/A</v>
      </c>
      <c r="JY1" s="456" t="e">
        <v>#N/A</v>
      </c>
      <c r="JZ1" s="456" t="e">
        <v>#N/A</v>
      </c>
      <c r="KA1" s="456" t="e">
        <v>#N/A</v>
      </c>
      <c r="KB1" s="456" t="e">
        <v>#N/A</v>
      </c>
      <c r="KC1" s="456" t="e">
        <v>#N/A</v>
      </c>
      <c r="KD1" s="456" t="e">
        <v>#N/A</v>
      </c>
      <c r="KE1" s="456" t="e">
        <v>#N/A</v>
      </c>
      <c r="KF1" s="456" t="e">
        <v>#N/A</v>
      </c>
      <c r="KG1" s="456" t="e">
        <v>#N/A</v>
      </c>
      <c r="KH1" s="456" t="e">
        <v>#N/A</v>
      </c>
      <c r="KI1" s="456" t="e">
        <v>#N/A</v>
      </c>
      <c r="KJ1" s="456" t="e">
        <v>#N/A</v>
      </c>
      <c r="KK1" s="456" t="e">
        <v>#N/A</v>
      </c>
      <c r="KL1" s="456" t="e">
        <v>#N/A</v>
      </c>
      <c r="KM1" s="456" t="e">
        <v>#N/A</v>
      </c>
      <c r="KN1" s="456" t="e">
        <v>#N/A</v>
      </c>
      <c r="KO1" s="456" t="e">
        <v>#N/A</v>
      </c>
      <c r="KP1" s="456" t="e">
        <v>#N/A</v>
      </c>
      <c r="KQ1" s="456" t="e">
        <v>#N/A</v>
      </c>
      <c r="KR1" s="456" t="e">
        <v>#N/A</v>
      </c>
      <c r="KS1" s="456" t="e">
        <v>#N/A</v>
      </c>
      <c r="KT1" s="456" t="e">
        <v>#N/A</v>
      </c>
      <c r="KU1" s="456" t="e">
        <v>#N/A</v>
      </c>
      <c r="KV1" s="456" t="e">
        <v>#N/A</v>
      </c>
      <c r="KW1" s="456" t="e">
        <v>#N/A</v>
      </c>
      <c r="KX1" s="456" t="e">
        <v>#N/A</v>
      </c>
      <c r="KY1" s="456" t="e">
        <v>#N/A</v>
      </c>
      <c r="KZ1" s="456" t="e">
        <v>#N/A</v>
      </c>
      <c r="LA1" s="456" t="e">
        <v>#N/A</v>
      </c>
      <c r="LB1" s="456" t="e">
        <v>#N/A</v>
      </c>
      <c r="LC1" s="456" t="e">
        <v>#N/A</v>
      </c>
      <c r="LD1" s="456" t="e">
        <v>#N/A</v>
      </c>
      <c r="LE1" s="456" t="e">
        <v>#N/A</v>
      </c>
      <c r="LF1" s="456" t="e">
        <v>#N/A</v>
      </c>
      <c r="LG1" s="456" t="e">
        <v>#N/A</v>
      </c>
      <c r="LH1" s="456" t="e">
        <v>#N/A</v>
      </c>
      <c r="LI1" s="456" t="e">
        <v>#N/A</v>
      </c>
      <c r="LJ1" s="456" t="e">
        <v>#N/A</v>
      </c>
      <c r="LK1" s="456" t="e">
        <v>#N/A</v>
      </c>
      <c r="LL1" s="456" t="e">
        <v>#N/A</v>
      </c>
      <c r="LM1" s="456" t="e">
        <v>#N/A</v>
      </c>
      <c r="LN1" s="456" t="e">
        <v>#N/A</v>
      </c>
      <c r="LO1" s="456" t="e">
        <v>#N/A</v>
      </c>
      <c r="LP1" s="456" t="e">
        <v>#N/A</v>
      </c>
      <c r="LQ1" s="456" t="e">
        <v>#N/A</v>
      </c>
      <c r="LR1" s="456" t="e">
        <v>#N/A</v>
      </c>
      <c r="LS1" s="456" t="e">
        <v>#N/A</v>
      </c>
      <c r="LT1" s="456" t="e">
        <v>#N/A</v>
      </c>
      <c r="LU1" s="456" t="e">
        <v>#N/A</v>
      </c>
      <c r="LV1" s="456" t="e">
        <v>#N/A</v>
      </c>
      <c r="LW1" s="456" t="e">
        <v>#N/A</v>
      </c>
      <c r="LX1" s="456" t="e">
        <v>#N/A</v>
      </c>
      <c r="LY1" s="456" t="e">
        <v>#N/A</v>
      </c>
      <c r="LZ1" s="456" t="e">
        <v>#N/A</v>
      </c>
      <c r="MA1" s="456" t="e">
        <v>#N/A</v>
      </c>
      <c r="MB1" s="456" t="e">
        <v>#N/A</v>
      </c>
      <c r="MC1" s="456" t="e">
        <v>#N/A</v>
      </c>
      <c r="MD1" s="456" t="e">
        <v>#N/A</v>
      </c>
      <c r="ME1" s="456" t="e">
        <v>#N/A</v>
      </c>
      <c r="MF1" s="456" t="e">
        <v>#N/A</v>
      </c>
      <c r="MG1" s="456" t="e">
        <v>#N/A</v>
      </c>
      <c r="MH1" s="456" t="e">
        <v>#N/A</v>
      </c>
      <c r="MI1" s="456" t="e">
        <v>#N/A</v>
      </c>
      <c r="MJ1" s="456" t="e">
        <v>#N/A</v>
      </c>
      <c r="MK1" s="456" t="e">
        <v>#N/A</v>
      </c>
      <c r="ML1" s="456" t="e">
        <v>#N/A</v>
      </c>
      <c r="MM1" s="456" t="e">
        <v>#N/A</v>
      </c>
      <c r="MN1" s="456" t="e">
        <v>#N/A</v>
      </c>
      <c r="MO1" s="456" t="e">
        <v>#N/A</v>
      </c>
      <c r="MP1" s="456" t="e">
        <v>#N/A</v>
      </c>
      <c r="MQ1" s="456" t="e">
        <v>#N/A</v>
      </c>
      <c r="MR1" s="456" t="e">
        <v>#N/A</v>
      </c>
      <c r="MS1" s="456" t="e">
        <v>#N/A</v>
      </c>
      <c r="MT1" s="456" t="e">
        <v>#N/A</v>
      </c>
      <c r="MU1" s="456" t="e">
        <v>#N/A</v>
      </c>
      <c r="MV1" s="456" t="e">
        <v>#N/A</v>
      </c>
      <c r="MW1" s="456" t="e">
        <v>#N/A</v>
      </c>
      <c r="MX1" s="456" t="e">
        <v>#N/A</v>
      </c>
      <c r="MY1" s="456" t="e">
        <v>#N/A</v>
      </c>
      <c r="MZ1" s="456" t="e">
        <v>#N/A</v>
      </c>
      <c r="NA1" s="456" t="e">
        <v>#N/A</v>
      </c>
      <c r="NB1" s="456" t="e">
        <v>#N/A</v>
      </c>
      <c r="NC1" s="456" t="e">
        <v>#N/A</v>
      </c>
      <c r="ND1" s="456" t="e">
        <v>#N/A</v>
      </c>
      <c r="NE1" s="456" t="e">
        <v>#N/A</v>
      </c>
      <c r="NF1" s="456" t="e">
        <v>#N/A</v>
      </c>
      <c r="NG1" s="456" t="e">
        <v>#N/A</v>
      </c>
      <c r="NH1" s="456" t="e">
        <v>#N/A</v>
      </c>
      <c r="NI1" s="456" t="e">
        <v>#N/A</v>
      </c>
      <c r="NJ1" s="456" t="e">
        <v>#N/A</v>
      </c>
      <c r="NK1" s="456" t="e">
        <v>#N/A</v>
      </c>
      <c r="NL1" s="456" t="e">
        <v>#N/A</v>
      </c>
      <c r="NM1" s="456" t="e">
        <v>#N/A</v>
      </c>
      <c r="NN1" s="456" t="e">
        <v>#N/A</v>
      </c>
      <c r="NO1" s="456" t="e">
        <v>#N/A</v>
      </c>
      <c r="NP1" s="456" t="e">
        <v>#N/A</v>
      </c>
      <c r="NQ1" s="456" t="e">
        <v>#N/A</v>
      </c>
      <c r="NR1" s="456" t="e">
        <v>#N/A</v>
      </c>
      <c r="NS1" s="456" t="e">
        <v>#N/A</v>
      </c>
      <c r="NT1" s="456" t="e">
        <v>#N/A</v>
      </c>
      <c r="NU1" s="456" t="e">
        <v>#N/A</v>
      </c>
      <c r="NV1" s="456" t="e">
        <v>#N/A</v>
      </c>
      <c r="NW1" s="456" t="e">
        <v>#N/A</v>
      </c>
      <c r="NX1" s="456" t="e">
        <v>#N/A</v>
      </c>
      <c r="NY1" s="456" t="e">
        <v>#N/A</v>
      </c>
      <c r="NZ1" s="456" t="e">
        <v>#N/A</v>
      </c>
      <c r="OA1" s="456" t="e">
        <v>#N/A</v>
      </c>
      <c r="OB1" s="456" t="e">
        <v>#N/A</v>
      </c>
      <c r="OC1" s="456" t="e">
        <v>#N/A</v>
      </c>
      <c r="OD1" s="456" t="e">
        <v>#N/A</v>
      </c>
      <c r="OE1" s="456" t="e">
        <v>#N/A</v>
      </c>
      <c r="OF1" s="456" t="e">
        <v>#N/A</v>
      </c>
      <c r="OG1" s="456" t="e">
        <v>#N/A</v>
      </c>
      <c r="OH1" s="456" t="e">
        <v>#N/A</v>
      </c>
      <c r="OI1" s="456" t="e">
        <v>#N/A</v>
      </c>
      <c r="OJ1" s="456" t="e">
        <v>#N/A</v>
      </c>
      <c r="OK1" s="456" t="e">
        <v>#N/A</v>
      </c>
      <c r="OL1" s="456" t="e">
        <v>#N/A</v>
      </c>
      <c r="OM1" s="456" t="e">
        <v>#N/A</v>
      </c>
      <c r="ON1" s="456" t="e">
        <v>#N/A</v>
      </c>
      <c r="OO1" s="456" t="e">
        <v>#N/A</v>
      </c>
      <c r="OP1" s="456" t="e">
        <v>#N/A</v>
      </c>
      <c r="OQ1" s="456" t="e">
        <v>#N/A</v>
      </c>
      <c r="OR1" s="456" t="e">
        <v>#N/A</v>
      </c>
      <c r="OS1" s="456" t="e">
        <v>#N/A</v>
      </c>
      <c r="OT1" s="456" t="e">
        <v>#N/A</v>
      </c>
      <c r="OU1" s="456" t="e">
        <v>#N/A</v>
      </c>
      <c r="OV1" s="456" t="e">
        <v>#N/A</v>
      </c>
      <c r="OW1" s="456" t="e">
        <v>#N/A</v>
      </c>
      <c r="OX1" s="456" t="e">
        <v>#N/A</v>
      </c>
      <c r="OY1" s="456" t="e">
        <v>#N/A</v>
      </c>
      <c r="OZ1" s="456" t="e">
        <v>#N/A</v>
      </c>
      <c r="PA1" s="456" t="e">
        <v>#N/A</v>
      </c>
      <c r="PB1" s="456" t="e">
        <v>#N/A</v>
      </c>
      <c r="PC1" s="456" t="e">
        <v>#N/A</v>
      </c>
      <c r="PD1" s="456" t="e">
        <v>#N/A</v>
      </c>
      <c r="PE1" s="456" t="e">
        <v>#N/A</v>
      </c>
      <c r="PF1" s="456" t="e">
        <v>#N/A</v>
      </c>
      <c r="PG1" s="456" t="e">
        <v>#N/A</v>
      </c>
      <c r="PH1" s="456" t="e">
        <v>#N/A</v>
      </c>
      <c r="PI1" s="456" t="e">
        <v>#N/A</v>
      </c>
      <c r="PJ1" s="456" t="e">
        <v>#N/A</v>
      </c>
      <c r="PK1" s="456" t="e">
        <v>#N/A</v>
      </c>
      <c r="PL1" s="456" t="e">
        <v>#N/A</v>
      </c>
      <c r="PM1" s="456" t="e">
        <v>#N/A</v>
      </c>
      <c r="PN1" s="456" t="e">
        <v>#N/A</v>
      </c>
      <c r="PO1" s="456" t="e">
        <v>#N/A</v>
      </c>
      <c r="PP1" s="456" t="e">
        <v>#N/A</v>
      </c>
      <c r="PQ1" s="456" t="e">
        <v>#N/A</v>
      </c>
      <c r="PR1" s="456" t="e">
        <v>#N/A</v>
      </c>
      <c r="PS1" s="456" t="e">
        <v>#N/A</v>
      </c>
      <c r="PT1" s="456" t="e">
        <v>#N/A</v>
      </c>
      <c r="PU1" s="456" t="e">
        <v>#N/A</v>
      </c>
      <c r="PV1" s="456" t="e">
        <v>#N/A</v>
      </c>
      <c r="PW1" s="456" t="e">
        <v>#N/A</v>
      </c>
      <c r="PX1" s="456" t="e">
        <v>#N/A</v>
      </c>
      <c r="PY1" s="456" t="e">
        <v>#N/A</v>
      </c>
      <c r="PZ1" s="456" t="e">
        <v>#N/A</v>
      </c>
      <c r="QA1" s="456" t="e">
        <v>#N/A</v>
      </c>
      <c r="QB1" s="456" t="e">
        <v>#N/A</v>
      </c>
      <c r="QC1" s="456" t="e">
        <v>#N/A</v>
      </c>
      <c r="QD1" s="456" t="e">
        <v>#N/A</v>
      </c>
      <c r="QE1" s="456" t="e">
        <v>#N/A</v>
      </c>
      <c r="QF1" s="456" t="e">
        <v>#N/A</v>
      </c>
      <c r="QG1" s="456" t="e">
        <v>#N/A</v>
      </c>
      <c r="QH1" s="456" t="e">
        <v>#N/A</v>
      </c>
      <c r="QI1" s="456" t="e">
        <v>#N/A</v>
      </c>
      <c r="QJ1" s="456" t="e">
        <v>#N/A</v>
      </c>
      <c r="QK1" s="456" t="e">
        <v>#N/A</v>
      </c>
      <c r="QL1" s="456" t="e">
        <v>#N/A</v>
      </c>
      <c r="QM1" s="456" t="e">
        <v>#N/A</v>
      </c>
      <c r="QN1" s="456" t="e">
        <v>#N/A</v>
      </c>
      <c r="QO1" s="456" t="e">
        <v>#N/A</v>
      </c>
      <c r="QP1" s="456" t="e">
        <v>#N/A</v>
      </c>
      <c r="QQ1" s="456" t="e">
        <v>#N/A</v>
      </c>
      <c r="QR1" s="456" t="e">
        <v>#N/A</v>
      </c>
      <c r="QS1" s="456" t="e">
        <v>#N/A</v>
      </c>
      <c r="QT1" s="456" t="e">
        <v>#N/A</v>
      </c>
      <c r="QU1" s="456" t="e">
        <v>#N/A</v>
      </c>
      <c r="QV1" s="456" t="e">
        <v>#N/A</v>
      </c>
      <c r="QW1" s="456" t="e">
        <v>#N/A</v>
      </c>
      <c r="QX1" s="456" t="e">
        <v>#N/A</v>
      </c>
      <c r="QY1" s="456" t="e">
        <v>#N/A</v>
      </c>
      <c r="QZ1" s="456" t="e">
        <v>#N/A</v>
      </c>
      <c r="RA1" s="456" t="e">
        <v>#N/A</v>
      </c>
      <c r="RB1" s="456" t="e">
        <v>#N/A</v>
      </c>
      <c r="RC1" s="456" t="e">
        <v>#N/A</v>
      </c>
      <c r="RD1" s="456" t="e">
        <v>#N/A</v>
      </c>
      <c r="RE1" s="456" t="e">
        <v>#N/A</v>
      </c>
      <c r="RF1" s="456" t="e">
        <v>#N/A</v>
      </c>
      <c r="RG1" s="456" t="e">
        <v>#N/A</v>
      </c>
      <c r="RH1" s="456" t="e">
        <v>#N/A</v>
      </c>
      <c r="RI1" s="456" t="e">
        <v>#N/A</v>
      </c>
      <c r="RJ1" s="456" t="e">
        <v>#N/A</v>
      </c>
      <c r="RK1" s="456" t="e">
        <v>#N/A</v>
      </c>
      <c r="RL1" s="456" t="e">
        <v>#N/A</v>
      </c>
      <c r="RM1" s="456" t="e">
        <v>#N/A</v>
      </c>
      <c r="RN1" s="456" t="e">
        <v>#N/A</v>
      </c>
      <c r="RO1" s="456" t="e">
        <v>#N/A</v>
      </c>
      <c r="RP1" s="456" t="e">
        <v>#N/A</v>
      </c>
      <c r="RQ1" s="456" t="e">
        <v>#N/A</v>
      </c>
      <c r="RR1" s="456" t="e">
        <v>#N/A</v>
      </c>
      <c r="RS1" s="456" t="e">
        <v>#N/A</v>
      </c>
      <c r="RT1" s="456" t="e">
        <v>#N/A</v>
      </c>
      <c r="RU1" s="456" t="e">
        <v>#N/A</v>
      </c>
      <c r="RV1" s="456" t="e">
        <v>#N/A</v>
      </c>
      <c r="RW1" s="456" t="e">
        <v>#N/A</v>
      </c>
      <c r="RX1" s="456" t="e">
        <v>#N/A</v>
      </c>
      <c r="RY1" s="456" t="e">
        <v>#N/A</v>
      </c>
      <c r="RZ1" s="456" t="e">
        <v>#N/A</v>
      </c>
      <c r="SA1" s="456" t="e">
        <v>#N/A</v>
      </c>
      <c r="SB1" s="456" t="e">
        <v>#N/A</v>
      </c>
      <c r="SC1" s="456" t="e">
        <v>#N/A</v>
      </c>
      <c r="SD1" s="456" t="e">
        <v>#N/A</v>
      </c>
      <c r="SE1" s="456" t="e">
        <v>#N/A</v>
      </c>
      <c r="SF1" s="456" t="e">
        <v>#N/A</v>
      </c>
      <c r="SG1" s="456" t="e">
        <v>#N/A</v>
      </c>
      <c r="SH1" s="456" t="e">
        <v>#N/A</v>
      </c>
      <c r="SI1" s="456" t="e">
        <v>#N/A</v>
      </c>
      <c r="SJ1" s="456" t="e">
        <v>#N/A</v>
      </c>
      <c r="SK1" s="456" t="e">
        <v>#N/A</v>
      </c>
      <c r="SL1" s="456" t="e">
        <v>#N/A</v>
      </c>
      <c r="SM1" s="456" t="e">
        <v>#N/A</v>
      </c>
      <c r="SN1" s="456" t="e">
        <v>#N/A</v>
      </c>
      <c r="SO1" s="456" t="e">
        <v>#N/A</v>
      </c>
      <c r="SP1" s="456" t="e">
        <v>#N/A</v>
      </c>
      <c r="SQ1" s="456" t="e">
        <v>#N/A</v>
      </c>
      <c r="SR1" s="456" t="e">
        <v>#N/A</v>
      </c>
      <c r="SS1" s="456" t="e">
        <v>#N/A</v>
      </c>
      <c r="ST1" s="456" t="e">
        <v>#N/A</v>
      </c>
      <c r="SU1" s="456" t="e">
        <v>#N/A</v>
      </c>
      <c r="SV1" s="456" t="e">
        <v>#N/A</v>
      </c>
      <c r="SW1" s="456" t="e">
        <v>#N/A</v>
      </c>
      <c r="SX1" s="456" t="e">
        <v>#N/A</v>
      </c>
      <c r="SY1" s="456" t="e">
        <v>#N/A</v>
      </c>
      <c r="SZ1" s="456" t="e">
        <v>#N/A</v>
      </c>
      <c r="TA1" s="456" t="e">
        <v>#N/A</v>
      </c>
      <c r="TB1" s="456" t="e">
        <v>#N/A</v>
      </c>
      <c r="TC1" s="456" t="e">
        <v>#N/A</v>
      </c>
      <c r="TD1" s="456" t="e">
        <v>#N/A</v>
      </c>
      <c r="TE1" s="456" t="e">
        <v>#N/A</v>
      </c>
      <c r="TF1" s="456" t="e">
        <v>#N/A</v>
      </c>
      <c r="TG1" s="456" t="e">
        <v>#N/A</v>
      </c>
      <c r="TH1" s="456" t="e">
        <v>#N/A</v>
      </c>
      <c r="TI1" s="456" t="e">
        <v>#N/A</v>
      </c>
      <c r="TJ1" s="456" t="e">
        <v>#N/A</v>
      </c>
      <c r="TK1" s="456" t="e">
        <v>#N/A</v>
      </c>
      <c r="TL1" s="456" t="e">
        <v>#N/A</v>
      </c>
      <c r="TM1" s="456" t="e">
        <v>#N/A</v>
      </c>
      <c r="TN1" s="456" t="e">
        <v>#N/A</v>
      </c>
      <c r="TO1" s="456" t="e">
        <v>#N/A</v>
      </c>
      <c r="TP1" s="456" t="e">
        <v>#N/A</v>
      </c>
      <c r="TQ1" s="456" t="e">
        <v>#N/A</v>
      </c>
      <c r="TR1" s="456" t="e">
        <v>#N/A</v>
      </c>
      <c r="TS1" s="456" t="e">
        <v>#N/A</v>
      </c>
      <c r="TT1" s="456" t="e">
        <v>#N/A</v>
      </c>
      <c r="TU1" s="456" t="e">
        <v>#N/A</v>
      </c>
      <c r="TV1" s="456" t="e">
        <v>#N/A</v>
      </c>
      <c r="TW1" s="456" t="e">
        <v>#N/A</v>
      </c>
      <c r="TX1" s="456" t="e">
        <v>#N/A</v>
      </c>
      <c r="TY1" s="456" t="e">
        <v>#N/A</v>
      </c>
      <c r="TZ1" s="456" t="e">
        <v>#N/A</v>
      </c>
      <c r="UA1" s="456" t="e">
        <v>#N/A</v>
      </c>
      <c r="UB1" s="456" t="e">
        <v>#N/A</v>
      </c>
      <c r="UC1" s="456" t="e">
        <v>#N/A</v>
      </c>
      <c r="UD1" s="456" t="e">
        <v>#N/A</v>
      </c>
      <c r="UE1" s="456" t="e">
        <v>#N/A</v>
      </c>
      <c r="UF1" s="456" t="e">
        <v>#N/A</v>
      </c>
      <c r="UG1" s="456" t="e">
        <v>#N/A</v>
      </c>
      <c r="UH1" s="456" t="e">
        <v>#N/A</v>
      </c>
      <c r="UI1" s="456" t="e">
        <v>#N/A</v>
      </c>
      <c r="UJ1" s="456" t="e">
        <v>#N/A</v>
      </c>
      <c r="UK1" s="456" t="e">
        <v>#N/A</v>
      </c>
      <c r="UL1" s="456" t="e">
        <v>#N/A</v>
      </c>
      <c r="UM1" s="456" t="e">
        <v>#N/A</v>
      </c>
      <c r="UN1" s="456" t="e">
        <v>#N/A</v>
      </c>
      <c r="UO1" s="456" t="e">
        <v>#N/A</v>
      </c>
      <c r="UP1" s="456" t="e">
        <v>#N/A</v>
      </c>
      <c r="UQ1" s="456" t="e">
        <v>#N/A</v>
      </c>
      <c r="UR1" s="456" t="e">
        <v>#N/A</v>
      </c>
      <c r="US1" s="456" t="e">
        <v>#N/A</v>
      </c>
      <c r="UT1" s="456" t="e">
        <v>#N/A</v>
      </c>
      <c r="UU1" s="456" t="e">
        <v>#N/A</v>
      </c>
      <c r="UV1" s="456" t="e">
        <v>#N/A</v>
      </c>
      <c r="UW1" s="456" t="e">
        <v>#N/A</v>
      </c>
      <c r="UX1" s="456" t="e">
        <v>#N/A</v>
      </c>
      <c r="UY1" s="456" t="e">
        <v>#N/A</v>
      </c>
      <c r="UZ1" s="456" t="e">
        <v>#N/A</v>
      </c>
      <c r="VA1" s="456" t="e">
        <v>#N/A</v>
      </c>
      <c r="VB1" s="456" t="e">
        <v>#N/A</v>
      </c>
      <c r="VC1" s="456" t="e">
        <v>#N/A</v>
      </c>
      <c r="VD1" s="456" t="e">
        <v>#N/A</v>
      </c>
      <c r="VE1" s="456" t="e">
        <v>#N/A</v>
      </c>
      <c r="VF1" s="456" t="e">
        <v>#N/A</v>
      </c>
      <c r="VG1" s="456" t="e">
        <v>#N/A</v>
      </c>
      <c r="VH1" s="456" t="e">
        <v>#N/A</v>
      </c>
      <c r="VI1" s="456" t="e">
        <v>#N/A</v>
      </c>
      <c r="VJ1" s="456" t="e">
        <v>#N/A</v>
      </c>
      <c r="VK1" s="456" t="e">
        <v>#N/A</v>
      </c>
      <c r="VL1" s="456" t="e">
        <v>#N/A</v>
      </c>
      <c r="VM1" s="456" t="e">
        <v>#N/A</v>
      </c>
      <c r="VN1" s="456" t="e">
        <v>#N/A</v>
      </c>
      <c r="VO1" s="456" t="e">
        <v>#N/A</v>
      </c>
      <c r="VP1" s="456" t="e">
        <v>#N/A</v>
      </c>
      <c r="VQ1" s="456" t="e">
        <v>#N/A</v>
      </c>
      <c r="VR1" s="456" t="e">
        <v>#N/A</v>
      </c>
      <c r="VS1" s="456" t="e">
        <v>#N/A</v>
      </c>
      <c r="VT1" s="456" t="e">
        <v>#N/A</v>
      </c>
      <c r="VU1" s="456" t="e">
        <v>#N/A</v>
      </c>
      <c r="VV1" s="456" t="e">
        <v>#N/A</v>
      </c>
      <c r="VW1" s="456" t="e">
        <v>#N/A</v>
      </c>
      <c r="VX1" s="456" t="e">
        <v>#N/A</v>
      </c>
      <c r="VY1" s="456" t="e">
        <v>#N/A</v>
      </c>
      <c r="VZ1" s="456" t="e">
        <v>#N/A</v>
      </c>
      <c r="WA1" s="456" t="e">
        <v>#N/A</v>
      </c>
      <c r="WB1" s="456" t="e">
        <v>#N/A</v>
      </c>
      <c r="WC1" s="456" t="e">
        <v>#N/A</v>
      </c>
      <c r="WD1" s="456" t="e">
        <v>#N/A</v>
      </c>
      <c r="WE1" s="456" t="e">
        <v>#N/A</v>
      </c>
      <c r="WF1" s="456" t="e">
        <v>#N/A</v>
      </c>
      <c r="WG1" s="456" t="e">
        <v>#N/A</v>
      </c>
      <c r="WH1" s="456" t="e">
        <v>#N/A</v>
      </c>
      <c r="WI1" s="456" t="e">
        <v>#N/A</v>
      </c>
      <c r="WJ1" s="456" t="e">
        <v>#N/A</v>
      </c>
      <c r="WK1" s="456" t="e">
        <v>#N/A</v>
      </c>
      <c r="WL1" s="456" t="e">
        <v>#N/A</v>
      </c>
      <c r="WM1" s="456" t="e">
        <v>#N/A</v>
      </c>
      <c r="WN1" s="456" t="e">
        <v>#N/A</v>
      </c>
      <c r="WO1" s="456" t="e">
        <v>#N/A</v>
      </c>
      <c r="WP1" s="456" t="e">
        <v>#N/A</v>
      </c>
      <c r="WQ1" s="456" t="e">
        <v>#N/A</v>
      </c>
      <c r="WR1" s="456" t="e">
        <v>#N/A</v>
      </c>
      <c r="WS1" s="456" t="e">
        <v>#N/A</v>
      </c>
      <c r="WT1" s="456" t="e">
        <v>#N/A</v>
      </c>
      <c r="WU1" s="456" t="e">
        <v>#N/A</v>
      </c>
      <c r="WV1" s="456" t="e">
        <v>#N/A</v>
      </c>
      <c r="WW1" s="456" t="e">
        <v>#N/A</v>
      </c>
      <c r="WX1" s="456" t="e">
        <v>#N/A</v>
      </c>
      <c r="WY1" s="456" t="e">
        <v>#N/A</v>
      </c>
      <c r="WZ1" s="456" t="e">
        <v>#N/A</v>
      </c>
      <c r="XA1" s="456" t="e">
        <v>#N/A</v>
      </c>
      <c r="XB1" s="456" t="e">
        <v>#N/A</v>
      </c>
      <c r="XC1" s="456" t="e">
        <v>#N/A</v>
      </c>
      <c r="XD1" s="456" t="e">
        <v>#N/A</v>
      </c>
      <c r="XE1" s="456" t="e">
        <v>#N/A</v>
      </c>
      <c r="XF1" s="456" t="e">
        <v>#N/A</v>
      </c>
      <c r="XG1" s="456" t="e">
        <v>#N/A</v>
      </c>
      <c r="XH1" s="456" t="e">
        <v>#N/A</v>
      </c>
      <c r="XI1" s="456" t="e">
        <v>#N/A</v>
      </c>
      <c r="XJ1" s="456" t="e">
        <v>#N/A</v>
      </c>
      <c r="XK1" s="456" t="e">
        <v>#N/A</v>
      </c>
      <c r="XL1" s="456" t="e">
        <v>#N/A</v>
      </c>
      <c r="XM1" s="456" t="e">
        <v>#N/A</v>
      </c>
      <c r="XN1" s="456" t="e">
        <v>#N/A</v>
      </c>
      <c r="XO1" s="456" t="e">
        <v>#N/A</v>
      </c>
      <c r="XP1" s="456" t="e">
        <v>#N/A</v>
      </c>
      <c r="XQ1" s="456" t="e">
        <v>#N/A</v>
      </c>
      <c r="XR1" s="456" t="e">
        <v>#N/A</v>
      </c>
      <c r="XS1" s="456" t="e">
        <v>#N/A</v>
      </c>
      <c r="XT1" s="456" t="e">
        <v>#N/A</v>
      </c>
      <c r="XU1" s="456" t="e">
        <v>#N/A</v>
      </c>
      <c r="XV1" s="456" t="e">
        <v>#N/A</v>
      </c>
      <c r="XW1" s="456" t="e">
        <v>#N/A</v>
      </c>
      <c r="XX1" s="456" t="e">
        <v>#N/A</v>
      </c>
      <c r="XY1" s="456" t="e">
        <v>#N/A</v>
      </c>
      <c r="XZ1" s="456" t="e">
        <v>#N/A</v>
      </c>
      <c r="YA1" s="456" t="e">
        <v>#N/A</v>
      </c>
      <c r="YB1" s="456" t="e">
        <v>#N/A</v>
      </c>
      <c r="YC1" s="456" t="e">
        <v>#N/A</v>
      </c>
      <c r="YD1" s="456" t="e">
        <v>#N/A</v>
      </c>
      <c r="YE1" s="456" t="e">
        <v>#N/A</v>
      </c>
      <c r="YF1" s="456" t="e">
        <v>#N/A</v>
      </c>
      <c r="YG1" s="456" t="e">
        <v>#N/A</v>
      </c>
      <c r="YH1" s="456" t="e">
        <v>#N/A</v>
      </c>
      <c r="YI1" s="456" t="e">
        <v>#N/A</v>
      </c>
      <c r="YJ1" s="456" t="e">
        <v>#N/A</v>
      </c>
      <c r="YK1" s="456" t="e">
        <v>#N/A</v>
      </c>
      <c r="YL1" s="456" t="e">
        <v>#N/A</v>
      </c>
      <c r="YM1" s="456" t="e">
        <v>#N/A</v>
      </c>
      <c r="YN1" s="456" t="e">
        <v>#N/A</v>
      </c>
      <c r="YO1" s="456" t="e">
        <v>#N/A</v>
      </c>
      <c r="YP1" s="456" t="e">
        <v>#N/A</v>
      </c>
      <c r="YQ1" s="456" t="e">
        <v>#N/A</v>
      </c>
      <c r="YR1" s="456" t="e">
        <v>#N/A</v>
      </c>
      <c r="YS1" s="456" t="e">
        <v>#N/A</v>
      </c>
      <c r="YT1" s="456" t="e">
        <v>#N/A</v>
      </c>
      <c r="YU1" s="456" t="e">
        <v>#N/A</v>
      </c>
      <c r="YV1" s="456" t="e">
        <v>#N/A</v>
      </c>
      <c r="YW1" s="456" t="e">
        <v>#N/A</v>
      </c>
      <c r="YX1" s="456" t="e">
        <v>#N/A</v>
      </c>
      <c r="YY1" s="456" t="e">
        <v>#N/A</v>
      </c>
      <c r="YZ1" s="456" t="e">
        <v>#N/A</v>
      </c>
      <c r="ZA1" s="456" t="e">
        <v>#N/A</v>
      </c>
      <c r="ZB1" s="456" t="e">
        <v>#N/A</v>
      </c>
      <c r="ZC1" s="456" t="e">
        <v>#N/A</v>
      </c>
      <c r="ZD1" s="456" t="e">
        <v>#N/A</v>
      </c>
      <c r="ZE1" s="456" t="e">
        <v>#N/A</v>
      </c>
      <c r="ZF1" s="456" t="e">
        <v>#N/A</v>
      </c>
      <c r="ZG1" s="456" t="e">
        <v>#N/A</v>
      </c>
      <c r="ZH1" s="456" t="e">
        <v>#N/A</v>
      </c>
      <c r="ZI1" s="456" t="e">
        <v>#N/A</v>
      </c>
      <c r="ZJ1" s="456" t="e">
        <v>#N/A</v>
      </c>
      <c r="ZK1" s="456" t="e">
        <v>#N/A</v>
      </c>
      <c r="ZL1" s="456" t="e">
        <v>#N/A</v>
      </c>
      <c r="ZM1" s="456" t="e">
        <v>#N/A</v>
      </c>
      <c r="ZN1" s="456" t="e">
        <v>#N/A</v>
      </c>
      <c r="ZO1" s="456" t="e">
        <v>#N/A</v>
      </c>
      <c r="ZP1" s="456" t="e">
        <v>#N/A</v>
      </c>
      <c r="ZQ1" s="456" t="e">
        <v>#N/A</v>
      </c>
      <c r="ZR1" s="456" t="e">
        <v>#N/A</v>
      </c>
      <c r="ZS1" s="456" t="e">
        <v>#N/A</v>
      </c>
      <c r="ZT1" s="456" t="e">
        <v>#N/A</v>
      </c>
      <c r="ZU1" s="456" t="e">
        <v>#N/A</v>
      </c>
      <c r="ZV1" s="456" t="e">
        <v>#N/A</v>
      </c>
      <c r="ZW1" s="456" t="e">
        <v>#N/A</v>
      </c>
      <c r="ZX1" s="456" t="e">
        <v>#N/A</v>
      </c>
      <c r="ZY1" s="456" t="e">
        <v>#N/A</v>
      </c>
      <c r="ZZ1" s="456" t="e">
        <v>#N/A</v>
      </c>
      <c r="AAA1" s="456" t="e">
        <v>#N/A</v>
      </c>
    </row>
    <row r="2" spans="1:703" s="456" customFormat="1" x14ac:dyDescent="0.2">
      <c r="A2" s="456">
        <v>0</v>
      </c>
      <c r="B2" s="456">
        <v>0</v>
      </c>
      <c r="C2" s="456">
        <v>0</v>
      </c>
      <c r="D2" s="456">
        <v>0</v>
      </c>
      <c r="E2" s="456">
        <v>0</v>
      </c>
      <c r="F2" s="456">
        <v>0</v>
      </c>
      <c r="G2" s="456">
        <v>0</v>
      </c>
      <c r="H2" s="456">
        <v>0</v>
      </c>
      <c r="I2" s="456">
        <v>0</v>
      </c>
      <c r="J2" s="456">
        <v>0</v>
      </c>
      <c r="K2" s="456">
        <v>0</v>
      </c>
      <c r="L2" s="456">
        <v>0</v>
      </c>
      <c r="M2" s="456">
        <v>0</v>
      </c>
      <c r="N2" s="456">
        <v>0</v>
      </c>
      <c r="O2" s="456">
        <v>0</v>
      </c>
      <c r="P2" s="456">
        <v>0</v>
      </c>
      <c r="Q2" s="456">
        <v>0</v>
      </c>
      <c r="R2" s="456">
        <v>0</v>
      </c>
      <c r="S2" s="456">
        <v>0</v>
      </c>
      <c r="T2" s="456">
        <v>0</v>
      </c>
      <c r="U2" s="456">
        <v>0</v>
      </c>
      <c r="V2" s="456">
        <v>0</v>
      </c>
      <c r="W2" s="456">
        <v>0</v>
      </c>
      <c r="X2" s="456">
        <v>0</v>
      </c>
      <c r="Y2" s="456">
        <v>0</v>
      </c>
      <c r="Z2" s="456">
        <v>0</v>
      </c>
      <c r="AA2" s="456">
        <v>0</v>
      </c>
      <c r="AB2" s="456">
        <v>0</v>
      </c>
      <c r="AC2" s="456">
        <v>0</v>
      </c>
      <c r="AD2" s="456">
        <v>0</v>
      </c>
      <c r="AE2" s="456" t="e">
        <v>#N/A</v>
      </c>
      <c r="AF2" s="456" t="e">
        <v>#N/A</v>
      </c>
      <c r="AG2" s="456" t="e">
        <v>#N/A</v>
      </c>
      <c r="AH2" s="456" t="e">
        <v>#N/A</v>
      </c>
      <c r="AI2" s="456" t="e">
        <v>#N/A</v>
      </c>
      <c r="AJ2" s="456" t="e">
        <v>#N/A</v>
      </c>
      <c r="AK2" s="456" t="e">
        <v>#N/A</v>
      </c>
      <c r="AL2" s="456" t="e">
        <v>#N/A</v>
      </c>
      <c r="AM2" s="456" t="e">
        <v>#N/A</v>
      </c>
      <c r="AN2" s="456" t="e">
        <v>#N/A</v>
      </c>
      <c r="AO2" s="456" t="e">
        <v>#N/A</v>
      </c>
      <c r="AP2" s="456" t="e">
        <v>#N/A</v>
      </c>
      <c r="AQ2" s="456" t="e">
        <v>#N/A</v>
      </c>
      <c r="AR2" s="456" t="e">
        <v>#N/A</v>
      </c>
      <c r="AS2" s="456" t="e">
        <v>#N/A</v>
      </c>
      <c r="AT2" s="456" t="e">
        <v>#N/A</v>
      </c>
      <c r="AU2" s="456" t="e">
        <v>#N/A</v>
      </c>
      <c r="AV2" s="456" t="e">
        <v>#N/A</v>
      </c>
      <c r="AW2" s="456" t="e">
        <v>#N/A</v>
      </c>
      <c r="AX2" s="456" t="e">
        <v>#N/A</v>
      </c>
      <c r="AY2" s="456" t="e">
        <v>#N/A</v>
      </c>
      <c r="AZ2" s="456" t="e">
        <v>#N/A</v>
      </c>
      <c r="BA2" s="456" t="e">
        <v>#N/A</v>
      </c>
      <c r="BB2" s="456" t="e">
        <v>#N/A</v>
      </c>
      <c r="BC2" s="456" t="e">
        <v>#N/A</v>
      </c>
      <c r="BD2" s="456" t="e">
        <v>#N/A</v>
      </c>
      <c r="BE2" s="456" t="e">
        <v>#N/A</v>
      </c>
      <c r="BF2" s="456" t="e">
        <v>#N/A</v>
      </c>
      <c r="BG2" s="456" t="e">
        <v>#N/A</v>
      </c>
      <c r="BH2" s="456" t="e">
        <v>#N/A</v>
      </c>
      <c r="BI2" s="456" t="e">
        <v>#N/A</v>
      </c>
      <c r="BJ2" s="456" t="e">
        <v>#N/A</v>
      </c>
      <c r="BK2" s="456" t="e">
        <v>#N/A</v>
      </c>
      <c r="BL2" s="456" t="e">
        <v>#N/A</v>
      </c>
      <c r="BM2" s="456" t="e">
        <v>#N/A</v>
      </c>
      <c r="BN2" s="456" t="e">
        <v>#N/A</v>
      </c>
      <c r="BO2" s="456" t="e">
        <v>#N/A</v>
      </c>
      <c r="BP2" s="456" t="e">
        <v>#N/A</v>
      </c>
      <c r="BQ2" s="456" t="e">
        <v>#N/A</v>
      </c>
      <c r="BR2" s="456" t="e">
        <v>#N/A</v>
      </c>
      <c r="BS2" s="456" t="e">
        <v>#N/A</v>
      </c>
      <c r="BT2" s="456" t="e">
        <v>#N/A</v>
      </c>
      <c r="BU2" s="456" t="e">
        <v>#N/A</v>
      </c>
      <c r="BV2" s="456" t="e">
        <v>#N/A</v>
      </c>
      <c r="BW2" s="456" t="e">
        <v>#N/A</v>
      </c>
      <c r="BX2" s="456" t="e">
        <v>#N/A</v>
      </c>
      <c r="BY2" s="456" t="e">
        <v>#N/A</v>
      </c>
      <c r="BZ2" s="456" t="e">
        <v>#N/A</v>
      </c>
      <c r="CA2" s="456" t="e">
        <v>#N/A</v>
      </c>
      <c r="CB2" s="456" t="e">
        <v>#N/A</v>
      </c>
      <c r="CC2" s="456" t="e">
        <v>#N/A</v>
      </c>
      <c r="CD2" s="456" t="e">
        <v>#N/A</v>
      </c>
      <c r="CE2" s="456" t="e">
        <v>#N/A</v>
      </c>
      <c r="CF2" s="456" t="e">
        <v>#N/A</v>
      </c>
      <c r="CG2" s="456" t="e">
        <v>#N/A</v>
      </c>
      <c r="CH2" s="456" t="e">
        <v>#N/A</v>
      </c>
      <c r="CI2" s="456" t="e">
        <v>#N/A</v>
      </c>
      <c r="CJ2" s="456" t="e">
        <v>#N/A</v>
      </c>
      <c r="CK2" s="456" t="e">
        <v>#N/A</v>
      </c>
      <c r="CL2" s="456" t="e">
        <v>#N/A</v>
      </c>
      <c r="CM2" s="456" t="e">
        <v>#N/A</v>
      </c>
      <c r="CN2" s="456" t="e">
        <v>#N/A</v>
      </c>
      <c r="CO2" s="456" t="e">
        <v>#N/A</v>
      </c>
      <c r="CP2" s="456" t="e">
        <v>#N/A</v>
      </c>
      <c r="CQ2" s="456" t="e">
        <v>#N/A</v>
      </c>
      <c r="CR2" s="456" t="e">
        <v>#N/A</v>
      </c>
      <c r="CS2" s="456" t="e">
        <v>#N/A</v>
      </c>
      <c r="CT2" s="456" t="e">
        <v>#N/A</v>
      </c>
      <c r="CU2" s="456" t="e">
        <v>#N/A</v>
      </c>
      <c r="CV2" s="456" t="e">
        <v>#N/A</v>
      </c>
      <c r="CW2" s="456" t="e">
        <v>#N/A</v>
      </c>
      <c r="CX2" s="456" t="e">
        <v>#N/A</v>
      </c>
      <c r="CY2" s="456" t="e">
        <v>#N/A</v>
      </c>
      <c r="CZ2" s="456" t="e">
        <v>#N/A</v>
      </c>
      <c r="DA2" s="456" t="e">
        <v>#N/A</v>
      </c>
      <c r="DB2" s="456" t="e">
        <v>#N/A</v>
      </c>
      <c r="DC2" s="456" t="e">
        <v>#N/A</v>
      </c>
      <c r="DD2" s="456" t="e">
        <v>#N/A</v>
      </c>
      <c r="DE2" s="456" t="e">
        <v>#N/A</v>
      </c>
      <c r="DF2" s="456" t="e">
        <v>#N/A</v>
      </c>
      <c r="DG2" s="456" t="e">
        <v>#N/A</v>
      </c>
      <c r="DH2" s="456" t="e">
        <v>#N/A</v>
      </c>
      <c r="DI2" s="456" t="e">
        <v>#N/A</v>
      </c>
      <c r="DJ2" s="456" t="e">
        <v>#N/A</v>
      </c>
      <c r="DK2" s="456" t="e">
        <v>#N/A</v>
      </c>
      <c r="DL2" s="456" t="e">
        <v>#N/A</v>
      </c>
      <c r="DM2" s="456" t="e">
        <v>#N/A</v>
      </c>
      <c r="DN2" s="456" t="e">
        <v>#N/A</v>
      </c>
      <c r="DO2" s="456" t="e">
        <v>#N/A</v>
      </c>
      <c r="DP2" s="456" t="e">
        <v>#N/A</v>
      </c>
      <c r="DQ2" s="456" t="e">
        <v>#N/A</v>
      </c>
      <c r="DR2" s="456" t="e">
        <v>#N/A</v>
      </c>
      <c r="DS2" s="456" t="e">
        <v>#N/A</v>
      </c>
      <c r="DT2" s="456" t="e">
        <v>#N/A</v>
      </c>
      <c r="DU2" s="456" t="e">
        <v>#N/A</v>
      </c>
      <c r="DV2" s="456" t="e">
        <v>#N/A</v>
      </c>
      <c r="DW2" s="456" t="e">
        <v>#N/A</v>
      </c>
      <c r="DX2" s="456" t="e">
        <v>#N/A</v>
      </c>
      <c r="DY2" s="456" t="e">
        <v>#N/A</v>
      </c>
      <c r="DZ2" s="456" t="e">
        <v>#N/A</v>
      </c>
      <c r="EA2" s="456" t="e">
        <v>#N/A</v>
      </c>
      <c r="EB2" s="456" t="e">
        <v>#N/A</v>
      </c>
      <c r="EC2" s="456" t="e">
        <v>#N/A</v>
      </c>
      <c r="ED2" s="456" t="e">
        <v>#N/A</v>
      </c>
      <c r="EE2" s="456" t="e">
        <v>#N/A</v>
      </c>
      <c r="EF2" s="456" t="e">
        <v>#N/A</v>
      </c>
      <c r="EG2" s="456" t="e">
        <v>#N/A</v>
      </c>
      <c r="EH2" s="456" t="e">
        <v>#N/A</v>
      </c>
      <c r="EI2" s="456" t="e">
        <v>#N/A</v>
      </c>
      <c r="EJ2" s="456" t="e">
        <v>#N/A</v>
      </c>
      <c r="EK2" s="456" t="e">
        <v>#N/A</v>
      </c>
      <c r="EL2" s="456" t="e">
        <v>#N/A</v>
      </c>
      <c r="EM2" s="456" t="e">
        <v>#N/A</v>
      </c>
      <c r="EN2" s="456" t="e">
        <v>#N/A</v>
      </c>
      <c r="EO2" s="456" t="e">
        <v>#N/A</v>
      </c>
      <c r="EP2" s="456" t="e">
        <v>#N/A</v>
      </c>
      <c r="EQ2" s="456" t="e">
        <v>#N/A</v>
      </c>
      <c r="ER2" s="456" t="e">
        <v>#N/A</v>
      </c>
      <c r="ES2" s="456" t="e">
        <v>#N/A</v>
      </c>
      <c r="ET2" s="456" t="e">
        <v>#N/A</v>
      </c>
      <c r="EU2" s="456" t="e">
        <v>#N/A</v>
      </c>
      <c r="EV2" s="456" t="e">
        <v>#N/A</v>
      </c>
      <c r="EW2" s="456" t="e">
        <v>#N/A</v>
      </c>
      <c r="EX2" s="456" t="e">
        <v>#N/A</v>
      </c>
      <c r="EY2" s="456" t="e">
        <v>#N/A</v>
      </c>
      <c r="EZ2" s="456" t="e">
        <v>#N/A</v>
      </c>
      <c r="FA2" s="456" t="e">
        <v>#N/A</v>
      </c>
      <c r="FB2" s="456" t="e">
        <v>#N/A</v>
      </c>
      <c r="FC2" s="456" t="e">
        <v>#N/A</v>
      </c>
      <c r="FD2" s="456" t="e">
        <v>#N/A</v>
      </c>
      <c r="FE2" s="456" t="e">
        <v>#N/A</v>
      </c>
      <c r="FF2" s="456" t="e">
        <v>#N/A</v>
      </c>
      <c r="FG2" s="456" t="e">
        <v>#N/A</v>
      </c>
      <c r="FH2" s="456" t="e">
        <v>#N/A</v>
      </c>
      <c r="FI2" s="456" t="e">
        <v>#N/A</v>
      </c>
      <c r="FJ2" s="456" t="e">
        <v>#N/A</v>
      </c>
      <c r="FK2" s="456" t="e">
        <v>#N/A</v>
      </c>
      <c r="FL2" s="456" t="e">
        <v>#N/A</v>
      </c>
      <c r="FM2" s="456" t="e">
        <v>#N/A</v>
      </c>
      <c r="FN2" s="456" t="e">
        <v>#N/A</v>
      </c>
      <c r="FO2" s="456" t="e">
        <v>#N/A</v>
      </c>
      <c r="FP2" s="456" t="e">
        <v>#N/A</v>
      </c>
      <c r="FQ2" s="456" t="e">
        <v>#N/A</v>
      </c>
      <c r="FR2" s="456" t="e">
        <v>#N/A</v>
      </c>
      <c r="FS2" s="456" t="e">
        <v>#N/A</v>
      </c>
      <c r="FT2" s="456" t="e">
        <v>#N/A</v>
      </c>
      <c r="FU2" s="456" t="e">
        <v>#N/A</v>
      </c>
      <c r="FV2" s="456" t="e">
        <v>#N/A</v>
      </c>
      <c r="FW2" s="456" t="e">
        <v>#N/A</v>
      </c>
      <c r="FX2" s="456" t="e">
        <v>#N/A</v>
      </c>
      <c r="FY2" s="456" t="e">
        <v>#N/A</v>
      </c>
      <c r="FZ2" s="456" t="e">
        <v>#N/A</v>
      </c>
      <c r="GA2" s="456" t="e">
        <v>#N/A</v>
      </c>
      <c r="GB2" s="456" t="e">
        <v>#N/A</v>
      </c>
      <c r="GC2" s="456" t="e">
        <v>#N/A</v>
      </c>
      <c r="GD2" s="456" t="e">
        <v>#N/A</v>
      </c>
      <c r="GE2" s="456" t="e">
        <v>#N/A</v>
      </c>
      <c r="GF2" s="456" t="e">
        <v>#N/A</v>
      </c>
      <c r="GG2" s="456" t="e">
        <v>#N/A</v>
      </c>
      <c r="GH2" s="456" t="e">
        <v>#N/A</v>
      </c>
      <c r="GI2" s="456" t="e">
        <v>#N/A</v>
      </c>
      <c r="GJ2" s="456" t="e">
        <v>#N/A</v>
      </c>
      <c r="GK2" s="456" t="e">
        <v>#N/A</v>
      </c>
      <c r="GL2" s="456" t="e">
        <v>#N/A</v>
      </c>
      <c r="GM2" s="456" t="e">
        <v>#N/A</v>
      </c>
      <c r="GN2" s="456" t="e">
        <v>#N/A</v>
      </c>
      <c r="GO2" s="456" t="e">
        <v>#N/A</v>
      </c>
      <c r="GP2" s="456" t="e">
        <v>#N/A</v>
      </c>
      <c r="GQ2" s="456" t="e">
        <v>#N/A</v>
      </c>
      <c r="GR2" s="456" t="e">
        <v>#N/A</v>
      </c>
      <c r="GS2" s="456" t="e">
        <v>#N/A</v>
      </c>
      <c r="GT2" s="456" t="e">
        <v>#N/A</v>
      </c>
      <c r="GU2" s="456" t="e">
        <v>#N/A</v>
      </c>
      <c r="GV2" s="456" t="e">
        <v>#N/A</v>
      </c>
      <c r="GW2" s="456" t="e">
        <v>#N/A</v>
      </c>
      <c r="GX2" s="456" t="e">
        <v>#N/A</v>
      </c>
      <c r="GY2" s="456" t="e">
        <v>#N/A</v>
      </c>
      <c r="GZ2" s="456" t="e">
        <v>#N/A</v>
      </c>
      <c r="HA2" s="456" t="e">
        <v>#N/A</v>
      </c>
      <c r="HB2" s="456" t="e">
        <v>#N/A</v>
      </c>
      <c r="HC2" s="456" t="e">
        <v>#N/A</v>
      </c>
      <c r="HD2" s="456" t="e">
        <v>#N/A</v>
      </c>
      <c r="HE2" s="456" t="e">
        <v>#N/A</v>
      </c>
      <c r="HF2" s="456" t="e">
        <v>#N/A</v>
      </c>
      <c r="HG2" s="456" t="e">
        <v>#N/A</v>
      </c>
      <c r="HH2" s="456" t="e">
        <v>#N/A</v>
      </c>
      <c r="HI2" s="456" t="e">
        <v>#N/A</v>
      </c>
      <c r="HJ2" s="456" t="e">
        <v>#N/A</v>
      </c>
      <c r="HK2" s="456" t="e">
        <v>#N/A</v>
      </c>
      <c r="HL2" s="456" t="e">
        <v>#N/A</v>
      </c>
      <c r="HM2" s="456" t="e">
        <v>#N/A</v>
      </c>
      <c r="HN2" s="456" t="e">
        <v>#N/A</v>
      </c>
      <c r="HO2" s="456" t="e">
        <v>#N/A</v>
      </c>
      <c r="HP2" s="456" t="e">
        <v>#N/A</v>
      </c>
      <c r="HQ2" s="456" t="e">
        <v>#N/A</v>
      </c>
      <c r="HR2" s="456" t="e">
        <v>#N/A</v>
      </c>
      <c r="HS2" s="456" t="e">
        <v>#N/A</v>
      </c>
      <c r="HT2" s="456" t="e">
        <v>#N/A</v>
      </c>
      <c r="HU2" s="456" t="e">
        <v>#N/A</v>
      </c>
      <c r="HV2" s="456" t="e">
        <v>#N/A</v>
      </c>
      <c r="HW2" s="456" t="e">
        <v>#N/A</v>
      </c>
      <c r="HX2" s="456" t="e">
        <v>#N/A</v>
      </c>
      <c r="HY2" s="456" t="e">
        <v>#N/A</v>
      </c>
      <c r="HZ2" s="456" t="e">
        <v>#N/A</v>
      </c>
      <c r="IA2" s="456" t="e">
        <v>#N/A</v>
      </c>
      <c r="IB2" s="456" t="e">
        <v>#N/A</v>
      </c>
      <c r="IC2" s="456" t="e">
        <v>#N/A</v>
      </c>
      <c r="ID2" s="456" t="e">
        <v>#N/A</v>
      </c>
      <c r="IE2" s="456" t="e">
        <v>#N/A</v>
      </c>
      <c r="IF2" s="456" t="e">
        <v>#N/A</v>
      </c>
      <c r="IG2" s="456" t="e">
        <v>#N/A</v>
      </c>
      <c r="IH2" s="456" t="e">
        <v>#N/A</v>
      </c>
      <c r="II2" s="456" t="e">
        <v>#N/A</v>
      </c>
      <c r="IJ2" s="456" t="e">
        <v>#N/A</v>
      </c>
      <c r="IK2" s="456" t="e">
        <v>#N/A</v>
      </c>
      <c r="IL2" s="456" t="e">
        <v>#N/A</v>
      </c>
      <c r="IM2" s="456" t="e">
        <v>#N/A</v>
      </c>
      <c r="IN2" s="456" t="e">
        <v>#N/A</v>
      </c>
      <c r="IO2" s="456" t="e">
        <v>#N/A</v>
      </c>
      <c r="IP2" s="456" t="e">
        <v>#N/A</v>
      </c>
      <c r="IQ2" s="456" t="e">
        <v>#N/A</v>
      </c>
      <c r="IR2" s="456" t="e">
        <v>#N/A</v>
      </c>
      <c r="IS2" s="456" t="e">
        <v>#N/A</v>
      </c>
      <c r="IT2" s="456" t="e">
        <v>#N/A</v>
      </c>
      <c r="IU2" s="456" t="e">
        <v>#N/A</v>
      </c>
      <c r="IV2" s="456" t="e">
        <v>#N/A</v>
      </c>
      <c r="IW2" s="456" t="e">
        <v>#N/A</v>
      </c>
      <c r="IX2" s="456" t="e">
        <v>#N/A</v>
      </c>
      <c r="IY2" s="456" t="e">
        <v>#N/A</v>
      </c>
      <c r="IZ2" s="456" t="e">
        <v>#N/A</v>
      </c>
      <c r="JA2" s="456" t="e">
        <v>#N/A</v>
      </c>
      <c r="JB2" s="456" t="e">
        <v>#N/A</v>
      </c>
      <c r="JC2" s="456" t="e">
        <v>#N/A</v>
      </c>
      <c r="JD2" s="456" t="e">
        <v>#N/A</v>
      </c>
      <c r="JE2" s="456" t="e">
        <v>#N/A</v>
      </c>
      <c r="JF2" s="456" t="e">
        <v>#N/A</v>
      </c>
      <c r="JG2" s="456" t="e">
        <v>#N/A</v>
      </c>
      <c r="JH2" s="456" t="e">
        <v>#N/A</v>
      </c>
      <c r="JI2" s="456" t="e">
        <v>#N/A</v>
      </c>
      <c r="JJ2" s="456" t="e">
        <v>#N/A</v>
      </c>
      <c r="JK2" s="456" t="e">
        <v>#N/A</v>
      </c>
      <c r="JL2" s="456" t="e">
        <v>#N/A</v>
      </c>
      <c r="JM2" s="456" t="e">
        <v>#N/A</v>
      </c>
      <c r="JN2" s="456" t="e">
        <v>#N/A</v>
      </c>
      <c r="JO2" s="456" t="e">
        <v>#N/A</v>
      </c>
      <c r="JP2" s="456" t="e">
        <v>#N/A</v>
      </c>
      <c r="JQ2" s="456" t="e">
        <v>#N/A</v>
      </c>
      <c r="JR2" s="456" t="e">
        <v>#N/A</v>
      </c>
      <c r="JS2" s="456" t="e">
        <v>#N/A</v>
      </c>
      <c r="JT2" s="456" t="e">
        <v>#N/A</v>
      </c>
      <c r="JU2" s="456" t="e">
        <v>#N/A</v>
      </c>
      <c r="JV2" s="456" t="e">
        <v>#N/A</v>
      </c>
      <c r="JW2" s="456" t="e">
        <v>#N/A</v>
      </c>
      <c r="JX2" s="456" t="e">
        <v>#N/A</v>
      </c>
      <c r="JY2" s="456" t="e">
        <v>#N/A</v>
      </c>
      <c r="JZ2" s="456" t="e">
        <v>#N/A</v>
      </c>
      <c r="KA2" s="456" t="e">
        <v>#N/A</v>
      </c>
      <c r="KB2" s="456" t="e">
        <v>#N/A</v>
      </c>
      <c r="KC2" s="456" t="e">
        <v>#N/A</v>
      </c>
      <c r="KD2" s="456" t="e">
        <v>#N/A</v>
      </c>
      <c r="KE2" s="456" t="e">
        <v>#N/A</v>
      </c>
      <c r="KF2" s="456" t="e">
        <v>#N/A</v>
      </c>
      <c r="KG2" s="456" t="e">
        <v>#N/A</v>
      </c>
      <c r="KH2" s="456" t="e">
        <v>#N/A</v>
      </c>
      <c r="KI2" s="456" t="e">
        <v>#N/A</v>
      </c>
      <c r="KJ2" s="456" t="e">
        <v>#N/A</v>
      </c>
      <c r="KK2" s="456" t="e">
        <v>#N/A</v>
      </c>
      <c r="KL2" s="456" t="e">
        <v>#N/A</v>
      </c>
      <c r="KM2" s="456" t="e">
        <v>#N/A</v>
      </c>
      <c r="KN2" s="456" t="e">
        <v>#N/A</v>
      </c>
      <c r="KO2" s="456" t="e">
        <v>#N/A</v>
      </c>
      <c r="KP2" s="456" t="e">
        <v>#N/A</v>
      </c>
      <c r="KQ2" s="456" t="e">
        <v>#N/A</v>
      </c>
      <c r="KR2" s="456" t="e">
        <v>#N/A</v>
      </c>
      <c r="KS2" s="456" t="e">
        <v>#N/A</v>
      </c>
      <c r="KT2" s="456" t="e">
        <v>#N/A</v>
      </c>
      <c r="KU2" s="456" t="e">
        <v>#N/A</v>
      </c>
      <c r="KV2" s="456" t="e">
        <v>#N/A</v>
      </c>
      <c r="KW2" s="456" t="e">
        <v>#N/A</v>
      </c>
      <c r="KX2" s="456" t="e">
        <v>#N/A</v>
      </c>
      <c r="KY2" s="456" t="e">
        <v>#N/A</v>
      </c>
      <c r="KZ2" s="456" t="e">
        <v>#N/A</v>
      </c>
      <c r="LA2" s="456" t="e">
        <v>#N/A</v>
      </c>
      <c r="LB2" s="456" t="e">
        <v>#N/A</v>
      </c>
      <c r="LC2" s="456" t="e">
        <v>#N/A</v>
      </c>
      <c r="LD2" s="456" t="e">
        <v>#N/A</v>
      </c>
      <c r="LE2" s="456" t="e">
        <v>#N/A</v>
      </c>
      <c r="LF2" s="456" t="e">
        <v>#N/A</v>
      </c>
      <c r="LG2" s="456" t="e">
        <v>#N/A</v>
      </c>
      <c r="LH2" s="456" t="e">
        <v>#N/A</v>
      </c>
      <c r="LI2" s="456" t="e">
        <v>#N/A</v>
      </c>
      <c r="LJ2" s="456" t="e">
        <v>#N/A</v>
      </c>
      <c r="LK2" s="456" t="e">
        <v>#N/A</v>
      </c>
      <c r="LL2" s="456" t="e">
        <v>#N/A</v>
      </c>
      <c r="LM2" s="456" t="e">
        <v>#N/A</v>
      </c>
      <c r="LN2" s="456" t="e">
        <v>#N/A</v>
      </c>
      <c r="LO2" s="456" t="e">
        <v>#N/A</v>
      </c>
      <c r="LP2" s="456" t="e">
        <v>#N/A</v>
      </c>
      <c r="LQ2" s="456" t="e">
        <v>#N/A</v>
      </c>
      <c r="LR2" s="456" t="e">
        <v>#N/A</v>
      </c>
      <c r="LS2" s="456" t="e">
        <v>#N/A</v>
      </c>
      <c r="LT2" s="456" t="e">
        <v>#N/A</v>
      </c>
      <c r="LU2" s="456" t="e">
        <v>#N/A</v>
      </c>
      <c r="LV2" s="456" t="e">
        <v>#N/A</v>
      </c>
      <c r="LW2" s="456" t="e">
        <v>#N/A</v>
      </c>
      <c r="LX2" s="456" t="e">
        <v>#N/A</v>
      </c>
      <c r="LY2" s="456" t="e">
        <v>#N/A</v>
      </c>
      <c r="LZ2" s="456" t="e">
        <v>#N/A</v>
      </c>
      <c r="MA2" s="456" t="e">
        <v>#N/A</v>
      </c>
      <c r="MB2" s="456" t="e">
        <v>#N/A</v>
      </c>
      <c r="MC2" s="456" t="e">
        <v>#N/A</v>
      </c>
      <c r="MD2" s="456" t="e">
        <v>#N/A</v>
      </c>
      <c r="ME2" s="456" t="e">
        <v>#N/A</v>
      </c>
      <c r="MF2" s="456" t="e">
        <v>#N/A</v>
      </c>
      <c r="MG2" s="456" t="e">
        <v>#N/A</v>
      </c>
      <c r="MH2" s="456" t="e">
        <v>#N/A</v>
      </c>
      <c r="MI2" s="456" t="e">
        <v>#N/A</v>
      </c>
      <c r="MJ2" s="456" t="e">
        <v>#N/A</v>
      </c>
      <c r="MK2" s="456" t="e">
        <v>#N/A</v>
      </c>
      <c r="ML2" s="456" t="e">
        <v>#N/A</v>
      </c>
      <c r="MM2" s="456" t="e">
        <v>#N/A</v>
      </c>
      <c r="MN2" s="456" t="e">
        <v>#N/A</v>
      </c>
      <c r="MO2" s="456" t="e">
        <v>#N/A</v>
      </c>
      <c r="MP2" s="456" t="e">
        <v>#N/A</v>
      </c>
      <c r="MQ2" s="456" t="e">
        <v>#N/A</v>
      </c>
      <c r="MR2" s="456" t="e">
        <v>#N/A</v>
      </c>
      <c r="MS2" s="456" t="e">
        <v>#N/A</v>
      </c>
      <c r="MT2" s="456" t="e">
        <v>#N/A</v>
      </c>
      <c r="MU2" s="456" t="e">
        <v>#N/A</v>
      </c>
      <c r="MV2" s="456" t="e">
        <v>#N/A</v>
      </c>
      <c r="MW2" s="456" t="e">
        <v>#N/A</v>
      </c>
      <c r="MX2" s="456" t="e">
        <v>#N/A</v>
      </c>
      <c r="MY2" s="456" t="e">
        <v>#N/A</v>
      </c>
      <c r="MZ2" s="456" t="e">
        <v>#N/A</v>
      </c>
      <c r="NA2" s="456" t="e">
        <v>#N/A</v>
      </c>
      <c r="NB2" s="456" t="e">
        <v>#N/A</v>
      </c>
      <c r="NC2" s="456" t="e">
        <v>#N/A</v>
      </c>
      <c r="ND2" s="456" t="e">
        <v>#N/A</v>
      </c>
      <c r="NE2" s="456" t="e">
        <v>#N/A</v>
      </c>
      <c r="NF2" s="456" t="e">
        <v>#N/A</v>
      </c>
      <c r="NG2" s="456" t="e">
        <v>#N/A</v>
      </c>
      <c r="NH2" s="456" t="e">
        <v>#N/A</v>
      </c>
      <c r="NI2" s="456" t="e">
        <v>#N/A</v>
      </c>
      <c r="NJ2" s="456" t="e">
        <v>#N/A</v>
      </c>
      <c r="NK2" s="456" t="e">
        <v>#N/A</v>
      </c>
      <c r="NL2" s="456" t="e">
        <v>#N/A</v>
      </c>
      <c r="NM2" s="456" t="e">
        <v>#N/A</v>
      </c>
      <c r="NN2" s="456" t="e">
        <v>#N/A</v>
      </c>
      <c r="NO2" s="456" t="e">
        <v>#N/A</v>
      </c>
      <c r="NP2" s="456" t="e">
        <v>#N/A</v>
      </c>
      <c r="NQ2" s="456" t="e">
        <v>#N/A</v>
      </c>
      <c r="NR2" s="456" t="e">
        <v>#N/A</v>
      </c>
      <c r="NS2" s="456" t="e">
        <v>#N/A</v>
      </c>
      <c r="NT2" s="456" t="e">
        <v>#N/A</v>
      </c>
      <c r="NU2" s="456" t="e">
        <v>#N/A</v>
      </c>
      <c r="NV2" s="456" t="e">
        <v>#N/A</v>
      </c>
      <c r="NW2" s="456" t="e">
        <v>#N/A</v>
      </c>
      <c r="NX2" s="456" t="e">
        <v>#N/A</v>
      </c>
      <c r="NY2" s="456" t="e">
        <v>#N/A</v>
      </c>
      <c r="NZ2" s="456" t="e">
        <v>#N/A</v>
      </c>
      <c r="OA2" s="456" t="e">
        <v>#N/A</v>
      </c>
      <c r="OB2" s="456" t="e">
        <v>#N/A</v>
      </c>
      <c r="OC2" s="456" t="e">
        <v>#N/A</v>
      </c>
      <c r="OD2" s="456" t="e">
        <v>#N/A</v>
      </c>
      <c r="OE2" s="456" t="e">
        <v>#N/A</v>
      </c>
      <c r="OF2" s="456" t="e">
        <v>#N/A</v>
      </c>
      <c r="OG2" s="456" t="e">
        <v>#N/A</v>
      </c>
      <c r="OH2" s="456" t="e">
        <v>#N/A</v>
      </c>
      <c r="OI2" s="456" t="e">
        <v>#N/A</v>
      </c>
      <c r="OJ2" s="456" t="e">
        <v>#N/A</v>
      </c>
      <c r="OK2" s="456" t="e">
        <v>#N/A</v>
      </c>
      <c r="OL2" s="456" t="e">
        <v>#N/A</v>
      </c>
      <c r="OM2" s="456" t="e">
        <v>#N/A</v>
      </c>
      <c r="ON2" s="456" t="e">
        <v>#N/A</v>
      </c>
      <c r="OO2" s="456" t="e">
        <v>#N/A</v>
      </c>
      <c r="OP2" s="456" t="e">
        <v>#N/A</v>
      </c>
      <c r="OQ2" s="456" t="e">
        <v>#N/A</v>
      </c>
      <c r="OR2" s="456" t="e">
        <v>#N/A</v>
      </c>
      <c r="OS2" s="456" t="e">
        <v>#N/A</v>
      </c>
      <c r="OT2" s="456" t="e">
        <v>#N/A</v>
      </c>
      <c r="OU2" s="456" t="e">
        <v>#N/A</v>
      </c>
      <c r="OV2" s="456" t="e">
        <v>#N/A</v>
      </c>
      <c r="OW2" s="456" t="e">
        <v>#N/A</v>
      </c>
      <c r="OX2" s="456" t="e">
        <v>#N/A</v>
      </c>
      <c r="OY2" s="456" t="e">
        <v>#N/A</v>
      </c>
      <c r="OZ2" s="456" t="e">
        <v>#N/A</v>
      </c>
      <c r="PA2" s="456" t="e">
        <v>#N/A</v>
      </c>
      <c r="PB2" s="456" t="e">
        <v>#N/A</v>
      </c>
      <c r="PC2" s="456" t="e">
        <v>#N/A</v>
      </c>
      <c r="PD2" s="456" t="e">
        <v>#N/A</v>
      </c>
      <c r="PE2" s="456" t="e">
        <v>#N/A</v>
      </c>
      <c r="PF2" s="456" t="e">
        <v>#N/A</v>
      </c>
      <c r="PG2" s="456" t="e">
        <v>#N/A</v>
      </c>
      <c r="PH2" s="456" t="e">
        <v>#N/A</v>
      </c>
      <c r="PI2" s="456" t="e">
        <v>#N/A</v>
      </c>
      <c r="PJ2" s="456" t="e">
        <v>#N/A</v>
      </c>
      <c r="PK2" s="456" t="e">
        <v>#N/A</v>
      </c>
      <c r="PL2" s="456" t="e">
        <v>#N/A</v>
      </c>
      <c r="PM2" s="456" t="e">
        <v>#N/A</v>
      </c>
      <c r="PN2" s="456" t="e">
        <v>#N/A</v>
      </c>
      <c r="PO2" s="456" t="e">
        <v>#N/A</v>
      </c>
      <c r="PP2" s="456" t="e">
        <v>#N/A</v>
      </c>
      <c r="PQ2" s="456" t="e">
        <v>#N/A</v>
      </c>
      <c r="PR2" s="456" t="e">
        <v>#N/A</v>
      </c>
      <c r="PS2" s="456" t="e">
        <v>#N/A</v>
      </c>
      <c r="PT2" s="456" t="e">
        <v>#N/A</v>
      </c>
      <c r="PU2" s="456" t="e">
        <v>#N/A</v>
      </c>
      <c r="PV2" s="456" t="e">
        <v>#N/A</v>
      </c>
      <c r="PW2" s="456" t="e">
        <v>#N/A</v>
      </c>
      <c r="PX2" s="456" t="e">
        <v>#N/A</v>
      </c>
      <c r="PY2" s="456" t="e">
        <v>#N/A</v>
      </c>
      <c r="PZ2" s="456" t="e">
        <v>#N/A</v>
      </c>
      <c r="QA2" s="456" t="e">
        <v>#N/A</v>
      </c>
      <c r="QB2" s="456" t="e">
        <v>#N/A</v>
      </c>
      <c r="QC2" s="456" t="e">
        <v>#N/A</v>
      </c>
      <c r="QD2" s="456" t="e">
        <v>#N/A</v>
      </c>
      <c r="QE2" s="456" t="e">
        <v>#N/A</v>
      </c>
      <c r="QF2" s="456" t="e">
        <v>#N/A</v>
      </c>
      <c r="QG2" s="456" t="e">
        <v>#N/A</v>
      </c>
      <c r="QH2" s="456" t="e">
        <v>#N/A</v>
      </c>
      <c r="QI2" s="456" t="e">
        <v>#N/A</v>
      </c>
      <c r="QJ2" s="456" t="e">
        <v>#N/A</v>
      </c>
      <c r="QK2" s="456" t="e">
        <v>#N/A</v>
      </c>
      <c r="QL2" s="456" t="e">
        <v>#N/A</v>
      </c>
      <c r="QM2" s="456" t="e">
        <v>#N/A</v>
      </c>
      <c r="QN2" s="456" t="e">
        <v>#N/A</v>
      </c>
      <c r="QO2" s="456" t="e">
        <v>#N/A</v>
      </c>
      <c r="QP2" s="456" t="e">
        <v>#N/A</v>
      </c>
      <c r="QQ2" s="456" t="e">
        <v>#N/A</v>
      </c>
      <c r="QR2" s="456" t="e">
        <v>#N/A</v>
      </c>
      <c r="QS2" s="456" t="e">
        <v>#N/A</v>
      </c>
      <c r="QT2" s="456" t="e">
        <v>#N/A</v>
      </c>
      <c r="QU2" s="456" t="e">
        <v>#N/A</v>
      </c>
      <c r="QV2" s="456" t="e">
        <v>#N/A</v>
      </c>
      <c r="QW2" s="456" t="e">
        <v>#N/A</v>
      </c>
      <c r="QX2" s="456" t="e">
        <v>#N/A</v>
      </c>
      <c r="QY2" s="456" t="e">
        <v>#N/A</v>
      </c>
      <c r="QZ2" s="456" t="e">
        <v>#N/A</v>
      </c>
      <c r="RA2" s="456" t="e">
        <v>#N/A</v>
      </c>
      <c r="RB2" s="456" t="e">
        <v>#N/A</v>
      </c>
      <c r="RC2" s="456" t="e">
        <v>#N/A</v>
      </c>
      <c r="RD2" s="456" t="e">
        <v>#N/A</v>
      </c>
      <c r="RE2" s="456" t="e">
        <v>#N/A</v>
      </c>
      <c r="RF2" s="456" t="e">
        <v>#N/A</v>
      </c>
      <c r="RG2" s="456" t="e">
        <v>#N/A</v>
      </c>
      <c r="RH2" s="456" t="e">
        <v>#N/A</v>
      </c>
      <c r="RI2" s="456" t="e">
        <v>#N/A</v>
      </c>
      <c r="RJ2" s="456" t="e">
        <v>#N/A</v>
      </c>
      <c r="RK2" s="456" t="e">
        <v>#N/A</v>
      </c>
      <c r="RL2" s="456" t="e">
        <v>#N/A</v>
      </c>
      <c r="RM2" s="456" t="e">
        <v>#N/A</v>
      </c>
      <c r="RN2" s="456" t="e">
        <v>#N/A</v>
      </c>
      <c r="RO2" s="456" t="e">
        <v>#N/A</v>
      </c>
      <c r="RP2" s="456" t="e">
        <v>#N/A</v>
      </c>
      <c r="RQ2" s="456" t="e">
        <v>#N/A</v>
      </c>
      <c r="RR2" s="456" t="e">
        <v>#N/A</v>
      </c>
      <c r="RS2" s="456" t="e">
        <v>#N/A</v>
      </c>
      <c r="RT2" s="456" t="e">
        <v>#N/A</v>
      </c>
      <c r="RU2" s="456" t="e">
        <v>#N/A</v>
      </c>
      <c r="RV2" s="456" t="e">
        <v>#N/A</v>
      </c>
      <c r="RW2" s="456" t="e">
        <v>#N/A</v>
      </c>
      <c r="RX2" s="456" t="e">
        <v>#N/A</v>
      </c>
      <c r="RY2" s="456" t="e">
        <v>#N/A</v>
      </c>
      <c r="RZ2" s="456" t="e">
        <v>#N/A</v>
      </c>
      <c r="SA2" s="456" t="e">
        <v>#N/A</v>
      </c>
      <c r="SB2" s="456" t="e">
        <v>#N/A</v>
      </c>
      <c r="SC2" s="456" t="e">
        <v>#N/A</v>
      </c>
      <c r="SD2" s="456" t="e">
        <v>#N/A</v>
      </c>
      <c r="SE2" s="456" t="e">
        <v>#N/A</v>
      </c>
      <c r="SF2" s="456" t="e">
        <v>#N/A</v>
      </c>
      <c r="SG2" s="456" t="e">
        <v>#N/A</v>
      </c>
      <c r="SH2" s="456" t="e">
        <v>#N/A</v>
      </c>
      <c r="SI2" s="456" t="e">
        <v>#N/A</v>
      </c>
      <c r="SJ2" s="456" t="e">
        <v>#N/A</v>
      </c>
      <c r="SK2" s="456" t="e">
        <v>#N/A</v>
      </c>
      <c r="SL2" s="456" t="e">
        <v>#N/A</v>
      </c>
      <c r="SM2" s="456" t="e">
        <v>#N/A</v>
      </c>
      <c r="SN2" s="456" t="e">
        <v>#N/A</v>
      </c>
      <c r="SO2" s="456" t="e">
        <v>#N/A</v>
      </c>
      <c r="SP2" s="456" t="e">
        <v>#N/A</v>
      </c>
      <c r="SQ2" s="456" t="e">
        <v>#N/A</v>
      </c>
      <c r="SR2" s="456" t="e">
        <v>#N/A</v>
      </c>
      <c r="SS2" s="456" t="e">
        <v>#N/A</v>
      </c>
      <c r="ST2" s="456" t="e">
        <v>#N/A</v>
      </c>
      <c r="SU2" s="456" t="e">
        <v>#N/A</v>
      </c>
      <c r="SV2" s="456" t="e">
        <v>#N/A</v>
      </c>
      <c r="SW2" s="456" t="e">
        <v>#N/A</v>
      </c>
      <c r="SX2" s="456" t="e">
        <v>#N/A</v>
      </c>
      <c r="SY2" s="456" t="e">
        <v>#N/A</v>
      </c>
      <c r="SZ2" s="456" t="e">
        <v>#N/A</v>
      </c>
      <c r="TA2" s="456" t="e">
        <v>#N/A</v>
      </c>
      <c r="TB2" s="456" t="e">
        <v>#N/A</v>
      </c>
      <c r="TC2" s="456" t="e">
        <v>#N/A</v>
      </c>
      <c r="TD2" s="456" t="e">
        <v>#N/A</v>
      </c>
      <c r="TE2" s="456" t="e">
        <v>#N/A</v>
      </c>
      <c r="TF2" s="456" t="e">
        <v>#N/A</v>
      </c>
      <c r="TG2" s="456" t="e">
        <v>#N/A</v>
      </c>
      <c r="TH2" s="456" t="e">
        <v>#N/A</v>
      </c>
      <c r="TI2" s="456" t="e">
        <v>#N/A</v>
      </c>
      <c r="TJ2" s="456" t="e">
        <v>#N/A</v>
      </c>
      <c r="TK2" s="456" t="e">
        <v>#N/A</v>
      </c>
      <c r="TL2" s="456" t="e">
        <v>#N/A</v>
      </c>
      <c r="TM2" s="456" t="e">
        <v>#N/A</v>
      </c>
      <c r="TN2" s="456" t="e">
        <v>#N/A</v>
      </c>
      <c r="TO2" s="456" t="e">
        <v>#N/A</v>
      </c>
      <c r="TP2" s="456" t="e">
        <v>#N/A</v>
      </c>
      <c r="TQ2" s="456" t="e">
        <v>#N/A</v>
      </c>
      <c r="TR2" s="456" t="e">
        <v>#N/A</v>
      </c>
      <c r="TS2" s="456" t="e">
        <v>#N/A</v>
      </c>
      <c r="TT2" s="456" t="e">
        <v>#N/A</v>
      </c>
      <c r="TU2" s="456" t="e">
        <v>#N/A</v>
      </c>
      <c r="TV2" s="456" t="e">
        <v>#N/A</v>
      </c>
      <c r="TW2" s="456" t="e">
        <v>#N/A</v>
      </c>
      <c r="TX2" s="456" t="e">
        <v>#N/A</v>
      </c>
      <c r="TY2" s="456" t="e">
        <v>#N/A</v>
      </c>
      <c r="TZ2" s="456" t="e">
        <v>#N/A</v>
      </c>
      <c r="UA2" s="456" t="e">
        <v>#N/A</v>
      </c>
      <c r="UB2" s="456" t="e">
        <v>#N/A</v>
      </c>
      <c r="UC2" s="456" t="e">
        <v>#N/A</v>
      </c>
      <c r="UD2" s="456" t="e">
        <v>#N/A</v>
      </c>
      <c r="UE2" s="456" t="e">
        <v>#N/A</v>
      </c>
      <c r="UF2" s="456" t="e">
        <v>#N/A</v>
      </c>
      <c r="UG2" s="456" t="e">
        <v>#N/A</v>
      </c>
      <c r="UH2" s="456" t="e">
        <v>#N/A</v>
      </c>
      <c r="UI2" s="456" t="e">
        <v>#N/A</v>
      </c>
      <c r="UJ2" s="456" t="e">
        <v>#N/A</v>
      </c>
      <c r="UK2" s="456" t="e">
        <v>#N/A</v>
      </c>
      <c r="UL2" s="456" t="e">
        <v>#N/A</v>
      </c>
      <c r="UM2" s="456" t="e">
        <v>#N/A</v>
      </c>
      <c r="UN2" s="456" t="e">
        <v>#N/A</v>
      </c>
      <c r="UO2" s="456" t="e">
        <v>#N/A</v>
      </c>
      <c r="UP2" s="456" t="e">
        <v>#N/A</v>
      </c>
      <c r="UQ2" s="456" t="e">
        <v>#N/A</v>
      </c>
      <c r="UR2" s="456" t="e">
        <v>#N/A</v>
      </c>
      <c r="US2" s="456" t="e">
        <v>#N/A</v>
      </c>
      <c r="UT2" s="456" t="e">
        <v>#N/A</v>
      </c>
      <c r="UU2" s="456" t="e">
        <v>#N/A</v>
      </c>
      <c r="UV2" s="456" t="e">
        <v>#N/A</v>
      </c>
      <c r="UW2" s="456" t="e">
        <v>#N/A</v>
      </c>
      <c r="UX2" s="456" t="e">
        <v>#N/A</v>
      </c>
      <c r="UY2" s="456" t="e">
        <v>#N/A</v>
      </c>
      <c r="UZ2" s="456" t="e">
        <v>#N/A</v>
      </c>
      <c r="VA2" s="456" t="e">
        <v>#N/A</v>
      </c>
      <c r="VB2" s="456" t="e">
        <v>#N/A</v>
      </c>
      <c r="VC2" s="456" t="e">
        <v>#N/A</v>
      </c>
      <c r="VD2" s="456" t="e">
        <v>#N/A</v>
      </c>
      <c r="VE2" s="456" t="e">
        <v>#N/A</v>
      </c>
      <c r="VF2" s="456" t="e">
        <v>#N/A</v>
      </c>
      <c r="VG2" s="456" t="e">
        <v>#N/A</v>
      </c>
      <c r="VH2" s="456" t="e">
        <v>#N/A</v>
      </c>
      <c r="VI2" s="456" t="e">
        <v>#N/A</v>
      </c>
      <c r="VJ2" s="456" t="e">
        <v>#N/A</v>
      </c>
      <c r="VK2" s="456" t="e">
        <v>#N/A</v>
      </c>
      <c r="VL2" s="456" t="e">
        <v>#N/A</v>
      </c>
      <c r="VM2" s="456" t="e">
        <v>#N/A</v>
      </c>
      <c r="VN2" s="456" t="e">
        <v>#N/A</v>
      </c>
      <c r="VO2" s="456" t="e">
        <v>#N/A</v>
      </c>
      <c r="VP2" s="456" t="e">
        <v>#N/A</v>
      </c>
      <c r="VQ2" s="456" t="e">
        <v>#N/A</v>
      </c>
      <c r="VR2" s="456" t="e">
        <v>#N/A</v>
      </c>
      <c r="VS2" s="456" t="e">
        <v>#N/A</v>
      </c>
      <c r="VT2" s="456" t="e">
        <v>#N/A</v>
      </c>
      <c r="VU2" s="456" t="e">
        <v>#N/A</v>
      </c>
      <c r="VV2" s="456" t="e">
        <v>#N/A</v>
      </c>
      <c r="VW2" s="456" t="e">
        <v>#N/A</v>
      </c>
      <c r="VX2" s="456" t="e">
        <v>#N/A</v>
      </c>
      <c r="VY2" s="456" t="e">
        <v>#N/A</v>
      </c>
      <c r="VZ2" s="456" t="e">
        <v>#N/A</v>
      </c>
      <c r="WA2" s="456" t="e">
        <v>#N/A</v>
      </c>
      <c r="WB2" s="456" t="e">
        <v>#N/A</v>
      </c>
      <c r="WC2" s="456" t="e">
        <v>#N/A</v>
      </c>
      <c r="WD2" s="456" t="e">
        <v>#N/A</v>
      </c>
      <c r="WE2" s="456" t="e">
        <v>#N/A</v>
      </c>
      <c r="WF2" s="456" t="e">
        <v>#N/A</v>
      </c>
      <c r="WG2" s="456" t="e">
        <v>#N/A</v>
      </c>
      <c r="WH2" s="456" t="e">
        <v>#N/A</v>
      </c>
      <c r="WI2" s="456" t="e">
        <v>#N/A</v>
      </c>
      <c r="WJ2" s="456" t="e">
        <v>#N/A</v>
      </c>
      <c r="WK2" s="456" t="e">
        <v>#N/A</v>
      </c>
      <c r="WL2" s="456" t="e">
        <v>#N/A</v>
      </c>
      <c r="WM2" s="456" t="e">
        <v>#N/A</v>
      </c>
      <c r="WN2" s="456" t="e">
        <v>#N/A</v>
      </c>
      <c r="WO2" s="456" t="e">
        <v>#N/A</v>
      </c>
      <c r="WP2" s="456" t="e">
        <v>#N/A</v>
      </c>
      <c r="WQ2" s="456" t="e">
        <v>#N/A</v>
      </c>
      <c r="WR2" s="456" t="e">
        <v>#N/A</v>
      </c>
      <c r="WS2" s="456" t="e">
        <v>#N/A</v>
      </c>
      <c r="WT2" s="456" t="e">
        <v>#N/A</v>
      </c>
      <c r="WU2" s="456" t="e">
        <v>#N/A</v>
      </c>
      <c r="WV2" s="456" t="e">
        <v>#N/A</v>
      </c>
      <c r="WW2" s="456" t="e">
        <v>#N/A</v>
      </c>
      <c r="WX2" s="456" t="e">
        <v>#N/A</v>
      </c>
      <c r="WY2" s="456" t="e">
        <v>#N/A</v>
      </c>
      <c r="WZ2" s="456" t="e">
        <v>#N/A</v>
      </c>
      <c r="XA2" s="456" t="e">
        <v>#N/A</v>
      </c>
      <c r="XB2" s="456" t="e">
        <v>#N/A</v>
      </c>
      <c r="XC2" s="456" t="e">
        <v>#N/A</v>
      </c>
      <c r="XD2" s="456" t="e">
        <v>#N/A</v>
      </c>
      <c r="XE2" s="456" t="e">
        <v>#N/A</v>
      </c>
      <c r="XF2" s="456" t="e">
        <v>#N/A</v>
      </c>
      <c r="XG2" s="456" t="e">
        <v>#N/A</v>
      </c>
      <c r="XH2" s="456" t="e">
        <v>#N/A</v>
      </c>
      <c r="XI2" s="456" t="e">
        <v>#N/A</v>
      </c>
      <c r="XJ2" s="456" t="e">
        <v>#N/A</v>
      </c>
      <c r="XK2" s="456" t="e">
        <v>#N/A</v>
      </c>
      <c r="XL2" s="456" t="e">
        <v>#N/A</v>
      </c>
      <c r="XM2" s="456" t="e">
        <v>#N/A</v>
      </c>
      <c r="XN2" s="456" t="e">
        <v>#N/A</v>
      </c>
      <c r="XO2" s="456" t="e">
        <v>#N/A</v>
      </c>
      <c r="XP2" s="456" t="e">
        <v>#N/A</v>
      </c>
      <c r="XQ2" s="456" t="e">
        <v>#N/A</v>
      </c>
      <c r="XR2" s="456" t="e">
        <v>#N/A</v>
      </c>
      <c r="XS2" s="456" t="e">
        <v>#N/A</v>
      </c>
      <c r="XT2" s="456" t="e">
        <v>#N/A</v>
      </c>
      <c r="XU2" s="456" t="e">
        <v>#N/A</v>
      </c>
      <c r="XV2" s="456" t="e">
        <v>#N/A</v>
      </c>
      <c r="XW2" s="456" t="e">
        <v>#N/A</v>
      </c>
      <c r="XX2" s="456" t="e">
        <v>#N/A</v>
      </c>
      <c r="XY2" s="456" t="e">
        <v>#N/A</v>
      </c>
      <c r="XZ2" s="456" t="e">
        <v>#N/A</v>
      </c>
      <c r="YA2" s="456" t="e">
        <v>#N/A</v>
      </c>
      <c r="YB2" s="456" t="e">
        <v>#N/A</v>
      </c>
      <c r="YC2" s="456" t="e">
        <v>#N/A</v>
      </c>
      <c r="YD2" s="456" t="e">
        <v>#N/A</v>
      </c>
      <c r="YE2" s="456" t="e">
        <v>#N/A</v>
      </c>
      <c r="YF2" s="456" t="e">
        <v>#N/A</v>
      </c>
      <c r="YG2" s="456" t="e">
        <v>#N/A</v>
      </c>
      <c r="YH2" s="456" t="e">
        <v>#N/A</v>
      </c>
      <c r="YI2" s="456" t="e">
        <v>#N/A</v>
      </c>
      <c r="YJ2" s="456" t="e">
        <v>#N/A</v>
      </c>
      <c r="YK2" s="456" t="e">
        <v>#N/A</v>
      </c>
      <c r="YL2" s="456" t="e">
        <v>#N/A</v>
      </c>
      <c r="YM2" s="456" t="e">
        <v>#N/A</v>
      </c>
      <c r="YN2" s="456" t="e">
        <v>#N/A</v>
      </c>
      <c r="YO2" s="456" t="e">
        <v>#N/A</v>
      </c>
      <c r="YP2" s="456" t="e">
        <v>#N/A</v>
      </c>
      <c r="YQ2" s="456" t="e">
        <v>#N/A</v>
      </c>
      <c r="YR2" s="456" t="e">
        <v>#N/A</v>
      </c>
      <c r="YS2" s="456" t="e">
        <v>#N/A</v>
      </c>
      <c r="YT2" s="456" t="e">
        <v>#N/A</v>
      </c>
      <c r="YU2" s="456" t="e">
        <v>#N/A</v>
      </c>
      <c r="YV2" s="456" t="e">
        <v>#N/A</v>
      </c>
      <c r="YW2" s="456" t="e">
        <v>#N/A</v>
      </c>
      <c r="YX2" s="456" t="e">
        <v>#N/A</v>
      </c>
      <c r="YY2" s="456" t="e">
        <v>#N/A</v>
      </c>
      <c r="YZ2" s="456" t="e">
        <v>#N/A</v>
      </c>
      <c r="ZA2" s="456" t="e">
        <v>#N/A</v>
      </c>
      <c r="ZB2" s="456" t="e">
        <v>#N/A</v>
      </c>
      <c r="ZC2" s="456" t="e">
        <v>#N/A</v>
      </c>
      <c r="ZD2" s="456" t="e">
        <v>#N/A</v>
      </c>
      <c r="ZE2" s="456" t="e">
        <v>#N/A</v>
      </c>
      <c r="ZF2" s="456" t="e">
        <v>#N/A</v>
      </c>
      <c r="ZG2" s="456" t="e">
        <v>#N/A</v>
      </c>
      <c r="ZH2" s="456" t="e">
        <v>#N/A</v>
      </c>
      <c r="ZI2" s="456" t="e">
        <v>#N/A</v>
      </c>
      <c r="ZJ2" s="456" t="e">
        <v>#N/A</v>
      </c>
      <c r="ZK2" s="456" t="e">
        <v>#N/A</v>
      </c>
      <c r="ZL2" s="456" t="e">
        <v>#N/A</v>
      </c>
      <c r="ZM2" s="456" t="e">
        <v>#N/A</v>
      </c>
      <c r="ZN2" s="456" t="e">
        <v>#N/A</v>
      </c>
      <c r="ZO2" s="456" t="e">
        <v>#N/A</v>
      </c>
      <c r="ZP2" s="456" t="e">
        <v>#N/A</v>
      </c>
      <c r="ZQ2" s="456" t="e">
        <v>#N/A</v>
      </c>
      <c r="ZR2" s="456" t="e">
        <v>#N/A</v>
      </c>
      <c r="ZS2" s="456" t="e">
        <v>#N/A</v>
      </c>
      <c r="ZT2" s="456" t="e">
        <v>#N/A</v>
      </c>
      <c r="ZU2" s="456" t="e">
        <v>#N/A</v>
      </c>
      <c r="ZV2" s="456" t="e">
        <v>#N/A</v>
      </c>
      <c r="ZW2" s="456" t="e">
        <v>#N/A</v>
      </c>
      <c r="ZX2" s="456" t="e">
        <v>#N/A</v>
      </c>
      <c r="ZY2" s="456" t="e">
        <v>#N/A</v>
      </c>
      <c r="ZZ2" s="456" t="e">
        <v>#N/A</v>
      </c>
      <c r="AAA2" s="456" t="e">
        <v>#N/A</v>
      </c>
    </row>
    <row r="3" spans="1:703" s="456" customFormat="1" x14ac:dyDescent="0.2">
      <c r="A3" s="456">
        <v>2294</v>
      </c>
      <c r="B3" s="456">
        <v>2139</v>
      </c>
      <c r="C3" s="456">
        <v>1961</v>
      </c>
      <c r="D3" s="456">
        <v>2053</v>
      </c>
      <c r="E3" s="456">
        <v>1883</v>
      </c>
      <c r="F3" s="456">
        <v>1768</v>
      </c>
      <c r="G3" s="456">
        <v>993</v>
      </c>
      <c r="H3" s="456">
        <v>918</v>
      </c>
      <c r="I3" s="456">
        <v>869</v>
      </c>
      <c r="J3" s="456">
        <v>855</v>
      </c>
      <c r="K3" s="456">
        <v>785</v>
      </c>
      <c r="L3" s="456">
        <v>776</v>
      </c>
      <c r="M3" s="456">
        <v>122</v>
      </c>
      <c r="N3" s="456">
        <v>118</v>
      </c>
      <c r="O3" s="456">
        <v>94</v>
      </c>
      <c r="P3" s="456">
        <v>113</v>
      </c>
      <c r="Q3" s="456">
        <v>106</v>
      </c>
      <c r="R3" s="456">
        <v>87</v>
      </c>
      <c r="S3" s="456">
        <v>158</v>
      </c>
      <c r="T3" s="456">
        <v>171</v>
      </c>
      <c r="U3" s="456">
        <v>142</v>
      </c>
      <c r="V3" s="456">
        <v>146</v>
      </c>
      <c r="W3" s="456">
        <v>154</v>
      </c>
      <c r="X3" s="456">
        <v>132</v>
      </c>
      <c r="Y3" s="456">
        <v>1021</v>
      </c>
      <c r="Z3" s="456">
        <v>932</v>
      </c>
      <c r="AA3" s="456">
        <v>856</v>
      </c>
      <c r="AB3" s="456">
        <v>939</v>
      </c>
      <c r="AC3" s="456">
        <v>838</v>
      </c>
      <c r="AD3" s="456">
        <v>773</v>
      </c>
      <c r="AE3" s="456" t="e">
        <v>#N/A</v>
      </c>
      <c r="AF3" s="456" t="e">
        <v>#N/A</v>
      </c>
      <c r="AG3" s="456" t="e">
        <v>#N/A</v>
      </c>
      <c r="AH3" s="456" t="e">
        <v>#N/A</v>
      </c>
      <c r="AI3" s="456" t="e">
        <v>#N/A</v>
      </c>
      <c r="AJ3" s="456" t="e">
        <v>#N/A</v>
      </c>
      <c r="AK3" s="456" t="e">
        <v>#N/A</v>
      </c>
      <c r="AL3" s="456" t="e">
        <v>#N/A</v>
      </c>
      <c r="AM3" s="456" t="e">
        <v>#N/A</v>
      </c>
      <c r="AN3" s="456" t="e">
        <v>#N/A</v>
      </c>
      <c r="AO3" s="456" t="e">
        <v>#N/A</v>
      </c>
      <c r="AP3" s="456" t="e">
        <v>#N/A</v>
      </c>
      <c r="AQ3" s="456" t="e">
        <v>#N/A</v>
      </c>
      <c r="AR3" s="456" t="e">
        <v>#N/A</v>
      </c>
      <c r="AS3" s="456" t="e">
        <v>#N/A</v>
      </c>
      <c r="AT3" s="456" t="e">
        <v>#N/A</v>
      </c>
      <c r="AU3" s="456" t="e">
        <v>#N/A</v>
      </c>
      <c r="AV3" s="456" t="e">
        <v>#N/A</v>
      </c>
      <c r="AW3" s="456" t="e">
        <v>#N/A</v>
      </c>
      <c r="AX3" s="456" t="e">
        <v>#N/A</v>
      </c>
      <c r="AY3" s="456" t="e">
        <v>#N/A</v>
      </c>
      <c r="AZ3" s="456" t="e">
        <v>#N/A</v>
      </c>
      <c r="BA3" s="456" t="e">
        <v>#N/A</v>
      </c>
      <c r="BB3" s="456" t="e">
        <v>#N/A</v>
      </c>
      <c r="BC3" s="456" t="e">
        <v>#N/A</v>
      </c>
      <c r="BD3" s="456" t="e">
        <v>#N/A</v>
      </c>
      <c r="BE3" s="456" t="e">
        <v>#N/A</v>
      </c>
      <c r="BF3" s="456" t="e">
        <v>#N/A</v>
      </c>
      <c r="BG3" s="456" t="e">
        <v>#N/A</v>
      </c>
      <c r="BH3" s="456" t="e">
        <v>#N/A</v>
      </c>
      <c r="BI3" s="456" t="e">
        <v>#N/A</v>
      </c>
      <c r="BJ3" s="456" t="e">
        <v>#N/A</v>
      </c>
      <c r="BK3" s="456" t="e">
        <v>#N/A</v>
      </c>
      <c r="BL3" s="456" t="e">
        <v>#N/A</v>
      </c>
      <c r="BM3" s="456" t="e">
        <v>#N/A</v>
      </c>
      <c r="BN3" s="456" t="e">
        <v>#N/A</v>
      </c>
      <c r="BO3" s="456" t="e">
        <v>#N/A</v>
      </c>
      <c r="BP3" s="456" t="e">
        <v>#N/A</v>
      </c>
      <c r="BQ3" s="456" t="e">
        <v>#N/A</v>
      </c>
      <c r="BR3" s="456" t="e">
        <v>#N/A</v>
      </c>
      <c r="BS3" s="456" t="e">
        <v>#N/A</v>
      </c>
      <c r="BT3" s="456" t="e">
        <v>#N/A</v>
      </c>
      <c r="BU3" s="456" t="e">
        <v>#N/A</v>
      </c>
      <c r="BV3" s="456" t="e">
        <v>#N/A</v>
      </c>
      <c r="BW3" s="456" t="e">
        <v>#N/A</v>
      </c>
      <c r="BX3" s="456" t="e">
        <v>#N/A</v>
      </c>
      <c r="BY3" s="456" t="e">
        <v>#N/A</v>
      </c>
      <c r="BZ3" s="456" t="e">
        <v>#N/A</v>
      </c>
      <c r="CA3" s="456" t="e">
        <v>#N/A</v>
      </c>
      <c r="CB3" s="456" t="e">
        <v>#N/A</v>
      </c>
      <c r="CC3" s="456" t="e">
        <v>#N/A</v>
      </c>
      <c r="CD3" s="456" t="e">
        <v>#N/A</v>
      </c>
      <c r="CE3" s="456" t="e">
        <v>#N/A</v>
      </c>
      <c r="CF3" s="456" t="e">
        <v>#N/A</v>
      </c>
      <c r="CG3" s="456" t="e">
        <v>#N/A</v>
      </c>
      <c r="CH3" s="456" t="e">
        <v>#N/A</v>
      </c>
      <c r="CI3" s="456" t="e">
        <v>#N/A</v>
      </c>
      <c r="CJ3" s="456" t="e">
        <v>#N/A</v>
      </c>
      <c r="CK3" s="456" t="e">
        <v>#N/A</v>
      </c>
      <c r="CL3" s="456" t="e">
        <v>#N/A</v>
      </c>
      <c r="CM3" s="456" t="e">
        <v>#N/A</v>
      </c>
      <c r="CN3" s="456" t="e">
        <v>#N/A</v>
      </c>
      <c r="CO3" s="456" t="e">
        <v>#N/A</v>
      </c>
      <c r="CP3" s="456" t="e">
        <v>#N/A</v>
      </c>
      <c r="CQ3" s="456" t="e">
        <v>#N/A</v>
      </c>
      <c r="CR3" s="456" t="e">
        <v>#N/A</v>
      </c>
      <c r="CS3" s="456" t="e">
        <v>#N/A</v>
      </c>
      <c r="CT3" s="456" t="e">
        <v>#N/A</v>
      </c>
      <c r="CU3" s="456" t="e">
        <v>#N/A</v>
      </c>
      <c r="CV3" s="456" t="e">
        <v>#N/A</v>
      </c>
      <c r="CW3" s="456" t="e">
        <v>#N/A</v>
      </c>
      <c r="CX3" s="456" t="e">
        <v>#N/A</v>
      </c>
      <c r="CY3" s="456" t="e">
        <v>#N/A</v>
      </c>
      <c r="CZ3" s="456" t="e">
        <v>#N/A</v>
      </c>
      <c r="DA3" s="456" t="e">
        <v>#N/A</v>
      </c>
      <c r="DB3" s="456" t="e">
        <v>#N/A</v>
      </c>
      <c r="DC3" s="456" t="e">
        <v>#N/A</v>
      </c>
      <c r="DD3" s="456" t="e">
        <v>#N/A</v>
      </c>
      <c r="DE3" s="456" t="e">
        <v>#N/A</v>
      </c>
      <c r="DF3" s="456" t="e">
        <v>#N/A</v>
      </c>
      <c r="DG3" s="456" t="e">
        <v>#N/A</v>
      </c>
      <c r="DH3" s="456" t="e">
        <v>#N/A</v>
      </c>
      <c r="DI3" s="456" t="e">
        <v>#N/A</v>
      </c>
      <c r="DJ3" s="456" t="e">
        <v>#N/A</v>
      </c>
      <c r="DK3" s="456" t="e">
        <v>#N/A</v>
      </c>
      <c r="DL3" s="456" t="e">
        <v>#N/A</v>
      </c>
      <c r="DM3" s="456" t="e">
        <v>#N/A</v>
      </c>
      <c r="DN3" s="456" t="e">
        <v>#N/A</v>
      </c>
      <c r="DO3" s="456" t="e">
        <v>#N/A</v>
      </c>
      <c r="DP3" s="456" t="e">
        <v>#N/A</v>
      </c>
      <c r="DQ3" s="456" t="e">
        <v>#N/A</v>
      </c>
      <c r="DR3" s="456" t="e">
        <v>#N/A</v>
      </c>
      <c r="DS3" s="456" t="e">
        <v>#N/A</v>
      </c>
      <c r="DT3" s="456" t="e">
        <v>#N/A</v>
      </c>
      <c r="DU3" s="456" t="e">
        <v>#N/A</v>
      </c>
      <c r="DV3" s="456" t="e">
        <v>#N/A</v>
      </c>
      <c r="DW3" s="456" t="e">
        <v>#N/A</v>
      </c>
      <c r="DX3" s="456" t="e">
        <v>#N/A</v>
      </c>
      <c r="DY3" s="456" t="e">
        <v>#N/A</v>
      </c>
      <c r="DZ3" s="456" t="e">
        <v>#N/A</v>
      </c>
      <c r="EA3" s="456" t="e">
        <v>#N/A</v>
      </c>
      <c r="EB3" s="456" t="e">
        <v>#N/A</v>
      </c>
      <c r="EC3" s="456" t="e">
        <v>#N/A</v>
      </c>
      <c r="ED3" s="456" t="e">
        <v>#N/A</v>
      </c>
      <c r="EE3" s="456" t="e">
        <v>#N/A</v>
      </c>
      <c r="EF3" s="456" t="e">
        <v>#N/A</v>
      </c>
      <c r="EG3" s="456" t="e">
        <v>#N/A</v>
      </c>
      <c r="EH3" s="456" t="e">
        <v>#N/A</v>
      </c>
      <c r="EI3" s="456" t="e">
        <v>#N/A</v>
      </c>
      <c r="EJ3" s="456" t="e">
        <v>#N/A</v>
      </c>
      <c r="EK3" s="456" t="e">
        <v>#N/A</v>
      </c>
      <c r="EL3" s="456" t="e">
        <v>#N/A</v>
      </c>
      <c r="EM3" s="456" t="e">
        <v>#N/A</v>
      </c>
      <c r="EN3" s="456" t="e">
        <v>#N/A</v>
      </c>
      <c r="EO3" s="456" t="e">
        <v>#N/A</v>
      </c>
      <c r="EP3" s="456" t="e">
        <v>#N/A</v>
      </c>
      <c r="EQ3" s="456" t="e">
        <v>#N/A</v>
      </c>
      <c r="ER3" s="456" t="e">
        <v>#N/A</v>
      </c>
      <c r="ES3" s="456" t="e">
        <v>#N/A</v>
      </c>
      <c r="ET3" s="456" t="e">
        <v>#N/A</v>
      </c>
      <c r="EU3" s="456" t="e">
        <v>#N/A</v>
      </c>
      <c r="EV3" s="456" t="e">
        <v>#N/A</v>
      </c>
      <c r="EW3" s="456" t="e">
        <v>#N/A</v>
      </c>
      <c r="EX3" s="456" t="e">
        <v>#N/A</v>
      </c>
      <c r="EY3" s="456" t="e">
        <v>#N/A</v>
      </c>
      <c r="EZ3" s="456" t="e">
        <v>#N/A</v>
      </c>
      <c r="FA3" s="456" t="e">
        <v>#N/A</v>
      </c>
      <c r="FB3" s="456" t="e">
        <v>#N/A</v>
      </c>
      <c r="FC3" s="456" t="e">
        <v>#N/A</v>
      </c>
      <c r="FD3" s="456" t="e">
        <v>#N/A</v>
      </c>
      <c r="FE3" s="456" t="e">
        <v>#N/A</v>
      </c>
      <c r="FF3" s="456" t="e">
        <v>#N/A</v>
      </c>
      <c r="FG3" s="456" t="e">
        <v>#N/A</v>
      </c>
      <c r="FH3" s="456" t="e">
        <v>#N/A</v>
      </c>
      <c r="FI3" s="456" t="e">
        <v>#N/A</v>
      </c>
      <c r="FJ3" s="456" t="e">
        <v>#N/A</v>
      </c>
      <c r="FK3" s="456" t="e">
        <v>#N/A</v>
      </c>
      <c r="FL3" s="456" t="e">
        <v>#N/A</v>
      </c>
      <c r="FM3" s="456" t="e">
        <v>#N/A</v>
      </c>
      <c r="FN3" s="456" t="e">
        <v>#N/A</v>
      </c>
      <c r="FO3" s="456" t="e">
        <v>#N/A</v>
      </c>
      <c r="FP3" s="456" t="e">
        <v>#N/A</v>
      </c>
      <c r="FQ3" s="456" t="e">
        <v>#N/A</v>
      </c>
      <c r="FR3" s="456" t="e">
        <v>#N/A</v>
      </c>
      <c r="FS3" s="456" t="e">
        <v>#N/A</v>
      </c>
      <c r="FT3" s="456" t="e">
        <v>#N/A</v>
      </c>
      <c r="FU3" s="456" t="e">
        <v>#N/A</v>
      </c>
      <c r="FV3" s="456" t="e">
        <v>#N/A</v>
      </c>
      <c r="FW3" s="456" t="e">
        <v>#N/A</v>
      </c>
      <c r="FX3" s="456" t="e">
        <v>#N/A</v>
      </c>
      <c r="FY3" s="456" t="e">
        <v>#N/A</v>
      </c>
      <c r="FZ3" s="456" t="e">
        <v>#N/A</v>
      </c>
      <c r="GA3" s="456" t="e">
        <v>#N/A</v>
      </c>
      <c r="GB3" s="456" t="e">
        <v>#N/A</v>
      </c>
      <c r="GC3" s="456" t="e">
        <v>#N/A</v>
      </c>
      <c r="GD3" s="456" t="e">
        <v>#N/A</v>
      </c>
      <c r="GE3" s="456" t="e">
        <v>#N/A</v>
      </c>
      <c r="GF3" s="456" t="e">
        <v>#N/A</v>
      </c>
      <c r="GG3" s="456" t="e">
        <v>#N/A</v>
      </c>
      <c r="GH3" s="456" t="e">
        <v>#N/A</v>
      </c>
      <c r="GI3" s="456" t="e">
        <v>#N/A</v>
      </c>
      <c r="GJ3" s="456" t="e">
        <v>#N/A</v>
      </c>
      <c r="GK3" s="456" t="e">
        <v>#N/A</v>
      </c>
      <c r="GL3" s="456" t="e">
        <v>#N/A</v>
      </c>
      <c r="GM3" s="456" t="e">
        <v>#N/A</v>
      </c>
      <c r="GN3" s="456" t="e">
        <v>#N/A</v>
      </c>
      <c r="GO3" s="456" t="e">
        <v>#N/A</v>
      </c>
      <c r="GP3" s="456" t="e">
        <v>#N/A</v>
      </c>
      <c r="GQ3" s="456" t="e">
        <v>#N/A</v>
      </c>
      <c r="GR3" s="456" t="e">
        <v>#N/A</v>
      </c>
      <c r="GS3" s="456" t="e">
        <v>#N/A</v>
      </c>
      <c r="GT3" s="456" t="e">
        <v>#N/A</v>
      </c>
      <c r="GU3" s="456" t="e">
        <v>#N/A</v>
      </c>
      <c r="GV3" s="456" t="e">
        <v>#N/A</v>
      </c>
      <c r="GW3" s="456" t="e">
        <v>#N/A</v>
      </c>
      <c r="GX3" s="456" t="e">
        <v>#N/A</v>
      </c>
      <c r="GY3" s="456" t="e">
        <v>#N/A</v>
      </c>
      <c r="GZ3" s="456" t="e">
        <v>#N/A</v>
      </c>
      <c r="HA3" s="456" t="e">
        <v>#N/A</v>
      </c>
      <c r="HB3" s="456" t="e">
        <v>#N/A</v>
      </c>
      <c r="HC3" s="456" t="e">
        <v>#N/A</v>
      </c>
      <c r="HD3" s="456" t="e">
        <v>#N/A</v>
      </c>
      <c r="HE3" s="456" t="e">
        <v>#N/A</v>
      </c>
      <c r="HF3" s="456" t="e">
        <v>#N/A</v>
      </c>
      <c r="HG3" s="456" t="e">
        <v>#N/A</v>
      </c>
      <c r="HH3" s="456" t="e">
        <v>#N/A</v>
      </c>
      <c r="HI3" s="456" t="e">
        <v>#N/A</v>
      </c>
      <c r="HJ3" s="456" t="e">
        <v>#N/A</v>
      </c>
      <c r="HK3" s="456" t="e">
        <v>#N/A</v>
      </c>
      <c r="HL3" s="456" t="e">
        <v>#N/A</v>
      </c>
      <c r="HM3" s="456" t="e">
        <v>#N/A</v>
      </c>
      <c r="HN3" s="456" t="e">
        <v>#N/A</v>
      </c>
      <c r="HO3" s="456" t="e">
        <v>#N/A</v>
      </c>
      <c r="HP3" s="456" t="e">
        <v>#N/A</v>
      </c>
      <c r="HQ3" s="456" t="e">
        <v>#N/A</v>
      </c>
      <c r="HR3" s="456" t="e">
        <v>#N/A</v>
      </c>
      <c r="HS3" s="456" t="e">
        <v>#N/A</v>
      </c>
      <c r="HT3" s="456" t="e">
        <v>#N/A</v>
      </c>
      <c r="HU3" s="456" t="e">
        <v>#N/A</v>
      </c>
      <c r="HV3" s="456" t="e">
        <v>#N/A</v>
      </c>
      <c r="HW3" s="456" t="e">
        <v>#N/A</v>
      </c>
      <c r="HX3" s="456" t="e">
        <v>#N/A</v>
      </c>
      <c r="HY3" s="456" t="e">
        <v>#N/A</v>
      </c>
      <c r="HZ3" s="456" t="e">
        <v>#N/A</v>
      </c>
      <c r="IA3" s="456" t="e">
        <v>#N/A</v>
      </c>
      <c r="IB3" s="456" t="e">
        <v>#N/A</v>
      </c>
      <c r="IC3" s="456" t="e">
        <v>#N/A</v>
      </c>
      <c r="ID3" s="456" t="e">
        <v>#N/A</v>
      </c>
      <c r="IE3" s="456" t="e">
        <v>#N/A</v>
      </c>
      <c r="IF3" s="456" t="e">
        <v>#N/A</v>
      </c>
      <c r="IG3" s="456" t="e">
        <v>#N/A</v>
      </c>
      <c r="IH3" s="456" t="e">
        <v>#N/A</v>
      </c>
      <c r="II3" s="456" t="e">
        <v>#N/A</v>
      </c>
      <c r="IJ3" s="456" t="e">
        <v>#N/A</v>
      </c>
      <c r="IK3" s="456" t="e">
        <v>#N/A</v>
      </c>
      <c r="IL3" s="456" t="e">
        <v>#N/A</v>
      </c>
      <c r="IM3" s="456" t="e">
        <v>#N/A</v>
      </c>
      <c r="IN3" s="456" t="e">
        <v>#N/A</v>
      </c>
      <c r="IO3" s="456" t="e">
        <v>#N/A</v>
      </c>
      <c r="IP3" s="456" t="e">
        <v>#N/A</v>
      </c>
      <c r="IQ3" s="456" t="e">
        <v>#N/A</v>
      </c>
      <c r="IR3" s="456" t="e">
        <v>#N/A</v>
      </c>
      <c r="IS3" s="456" t="e">
        <v>#N/A</v>
      </c>
      <c r="IT3" s="456" t="e">
        <v>#N/A</v>
      </c>
      <c r="IU3" s="456" t="e">
        <v>#N/A</v>
      </c>
      <c r="IV3" s="456" t="e">
        <v>#N/A</v>
      </c>
      <c r="IW3" s="456" t="e">
        <v>#N/A</v>
      </c>
      <c r="IX3" s="456" t="e">
        <v>#N/A</v>
      </c>
      <c r="IY3" s="456" t="e">
        <v>#N/A</v>
      </c>
      <c r="IZ3" s="456" t="e">
        <v>#N/A</v>
      </c>
      <c r="JA3" s="456" t="e">
        <v>#N/A</v>
      </c>
      <c r="JB3" s="456" t="e">
        <v>#N/A</v>
      </c>
      <c r="JC3" s="456" t="e">
        <v>#N/A</v>
      </c>
      <c r="JD3" s="456" t="e">
        <v>#N/A</v>
      </c>
      <c r="JE3" s="456" t="e">
        <v>#N/A</v>
      </c>
      <c r="JF3" s="456" t="e">
        <v>#N/A</v>
      </c>
      <c r="JG3" s="456" t="e">
        <v>#N/A</v>
      </c>
      <c r="JH3" s="456" t="e">
        <v>#N/A</v>
      </c>
      <c r="JI3" s="456" t="e">
        <v>#N/A</v>
      </c>
      <c r="JJ3" s="456" t="e">
        <v>#N/A</v>
      </c>
      <c r="JK3" s="456" t="e">
        <v>#N/A</v>
      </c>
      <c r="JL3" s="456" t="e">
        <v>#N/A</v>
      </c>
      <c r="JM3" s="456" t="e">
        <v>#N/A</v>
      </c>
      <c r="JN3" s="456" t="e">
        <v>#N/A</v>
      </c>
      <c r="JO3" s="456" t="e">
        <v>#N/A</v>
      </c>
      <c r="JP3" s="456" t="e">
        <v>#N/A</v>
      </c>
      <c r="JQ3" s="456" t="e">
        <v>#N/A</v>
      </c>
      <c r="JR3" s="456" t="e">
        <v>#N/A</v>
      </c>
      <c r="JS3" s="456" t="e">
        <v>#N/A</v>
      </c>
      <c r="JT3" s="456" t="e">
        <v>#N/A</v>
      </c>
      <c r="JU3" s="456" t="e">
        <v>#N/A</v>
      </c>
      <c r="JV3" s="456" t="e">
        <v>#N/A</v>
      </c>
      <c r="JW3" s="456" t="e">
        <v>#N/A</v>
      </c>
      <c r="JX3" s="456" t="e">
        <v>#N/A</v>
      </c>
      <c r="JY3" s="456" t="e">
        <v>#N/A</v>
      </c>
      <c r="JZ3" s="456" t="e">
        <v>#N/A</v>
      </c>
      <c r="KA3" s="456" t="e">
        <v>#N/A</v>
      </c>
      <c r="KB3" s="456" t="e">
        <v>#N/A</v>
      </c>
      <c r="KC3" s="456" t="e">
        <v>#N/A</v>
      </c>
      <c r="KD3" s="456" t="e">
        <v>#N/A</v>
      </c>
      <c r="KE3" s="456" t="e">
        <v>#N/A</v>
      </c>
      <c r="KF3" s="456" t="e">
        <v>#N/A</v>
      </c>
      <c r="KG3" s="456" t="e">
        <v>#N/A</v>
      </c>
      <c r="KH3" s="456" t="e">
        <v>#N/A</v>
      </c>
      <c r="KI3" s="456" t="e">
        <v>#N/A</v>
      </c>
      <c r="KJ3" s="456" t="e">
        <v>#N/A</v>
      </c>
      <c r="KK3" s="456" t="e">
        <v>#N/A</v>
      </c>
      <c r="KL3" s="456" t="e">
        <v>#N/A</v>
      </c>
      <c r="KM3" s="456" t="e">
        <v>#N/A</v>
      </c>
      <c r="KN3" s="456" t="e">
        <v>#N/A</v>
      </c>
      <c r="KO3" s="456" t="e">
        <v>#N/A</v>
      </c>
      <c r="KP3" s="456" t="e">
        <v>#N/A</v>
      </c>
      <c r="KQ3" s="456" t="e">
        <v>#N/A</v>
      </c>
      <c r="KR3" s="456" t="e">
        <v>#N/A</v>
      </c>
      <c r="KS3" s="456" t="e">
        <v>#N/A</v>
      </c>
      <c r="KT3" s="456" t="e">
        <v>#N/A</v>
      </c>
      <c r="KU3" s="456" t="e">
        <v>#N/A</v>
      </c>
      <c r="KV3" s="456" t="e">
        <v>#N/A</v>
      </c>
      <c r="KW3" s="456" t="e">
        <v>#N/A</v>
      </c>
      <c r="KX3" s="456" t="e">
        <v>#N/A</v>
      </c>
      <c r="KY3" s="456" t="e">
        <v>#N/A</v>
      </c>
      <c r="KZ3" s="456" t="e">
        <v>#N/A</v>
      </c>
      <c r="LA3" s="456" t="e">
        <v>#N/A</v>
      </c>
      <c r="LB3" s="456" t="e">
        <v>#N/A</v>
      </c>
      <c r="LC3" s="456" t="e">
        <v>#N/A</v>
      </c>
      <c r="LD3" s="456" t="e">
        <v>#N/A</v>
      </c>
      <c r="LE3" s="456" t="e">
        <v>#N/A</v>
      </c>
      <c r="LF3" s="456" t="e">
        <v>#N/A</v>
      </c>
      <c r="LG3" s="456" t="e">
        <v>#N/A</v>
      </c>
      <c r="LH3" s="456" t="e">
        <v>#N/A</v>
      </c>
      <c r="LI3" s="456" t="e">
        <v>#N/A</v>
      </c>
      <c r="LJ3" s="456" t="e">
        <v>#N/A</v>
      </c>
      <c r="LK3" s="456" t="e">
        <v>#N/A</v>
      </c>
      <c r="LL3" s="456" t="e">
        <v>#N/A</v>
      </c>
      <c r="LM3" s="456" t="e">
        <v>#N/A</v>
      </c>
      <c r="LN3" s="456" t="e">
        <v>#N/A</v>
      </c>
      <c r="LO3" s="456" t="e">
        <v>#N/A</v>
      </c>
      <c r="LP3" s="456" t="e">
        <v>#N/A</v>
      </c>
      <c r="LQ3" s="456" t="e">
        <v>#N/A</v>
      </c>
      <c r="LR3" s="456" t="e">
        <v>#N/A</v>
      </c>
      <c r="LS3" s="456" t="e">
        <v>#N/A</v>
      </c>
      <c r="LT3" s="456" t="e">
        <v>#N/A</v>
      </c>
      <c r="LU3" s="456" t="e">
        <v>#N/A</v>
      </c>
      <c r="LV3" s="456" t="e">
        <v>#N/A</v>
      </c>
      <c r="LW3" s="456" t="e">
        <v>#N/A</v>
      </c>
      <c r="LX3" s="456" t="e">
        <v>#N/A</v>
      </c>
      <c r="LY3" s="456" t="e">
        <v>#N/A</v>
      </c>
      <c r="LZ3" s="456" t="e">
        <v>#N/A</v>
      </c>
      <c r="MA3" s="456" t="e">
        <v>#N/A</v>
      </c>
      <c r="MB3" s="456" t="e">
        <v>#N/A</v>
      </c>
      <c r="MC3" s="456" t="e">
        <v>#N/A</v>
      </c>
      <c r="MD3" s="456" t="e">
        <v>#N/A</v>
      </c>
      <c r="ME3" s="456" t="e">
        <v>#N/A</v>
      </c>
      <c r="MF3" s="456" t="e">
        <v>#N/A</v>
      </c>
      <c r="MG3" s="456" t="e">
        <v>#N/A</v>
      </c>
      <c r="MH3" s="456" t="e">
        <v>#N/A</v>
      </c>
      <c r="MI3" s="456" t="e">
        <v>#N/A</v>
      </c>
      <c r="MJ3" s="456" t="e">
        <v>#N/A</v>
      </c>
      <c r="MK3" s="456" t="e">
        <v>#N/A</v>
      </c>
      <c r="ML3" s="456" t="e">
        <v>#N/A</v>
      </c>
      <c r="MM3" s="456" t="e">
        <v>#N/A</v>
      </c>
      <c r="MN3" s="456" t="e">
        <v>#N/A</v>
      </c>
      <c r="MO3" s="456" t="e">
        <v>#N/A</v>
      </c>
      <c r="MP3" s="456" t="e">
        <v>#N/A</v>
      </c>
      <c r="MQ3" s="456" t="e">
        <v>#N/A</v>
      </c>
      <c r="MR3" s="456" t="e">
        <v>#N/A</v>
      </c>
      <c r="MS3" s="456" t="e">
        <v>#N/A</v>
      </c>
      <c r="MT3" s="456" t="e">
        <v>#N/A</v>
      </c>
      <c r="MU3" s="456" t="e">
        <v>#N/A</v>
      </c>
      <c r="MV3" s="456" t="e">
        <v>#N/A</v>
      </c>
      <c r="MW3" s="456" t="e">
        <v>#N/A</v>
      </c>
      <c r="MX3" s="456" t="e">
        <v>#N/A</v>
      </c>
      <c r="MY3" s="456" t="e">
        <v>#N/A</v>
      </c>
      <c r="MZ3" s="456" t="e">
        <v>#N/A</v>
      </c>
      <c r="NA3" s="456" t="e">
        <v>#N/A</v>
      </c>
      <c r="NB3" s="456" t="e">
        <v>#N/A</v>
      </c>
      <c r="NC3" s="456" t="e">
        <v>#N/A</v>
      </c>
      <c r="ND3" s="456" t="e">
        <v>#N/A</v>
      </c>
      <c r="NE3" s="456" t="e">
        <v>#N/A</v>
      </c>
      <c r="NF3" s="456" t="e">
        <v>#N/A</v>
      </c>
      <c r="NG3" s="456" t="e">
        <v>#N/A</v>
      </c>
      <c r="NH3" s="456" t="e">
        <v>#N/A</v>
      </c>
      <c r="NI3" s="456" t="e">
        <v>#N/A</v>
      </c>
      <c r="NJ3" s="456" t="e">
        <v>#N/A</v>
      </c>
      <c r="NK3" s="456" t="e">
        <v>#N/A</v>
      </c>
      <c r="NL3" s="456" t="e">
        <v>#N/A</v>
      </c>
      <c r="NM3" s="456" t="e">
        <v>#N/A</v>
      </c>
      <c r="NN3" s="456" t="e">
        <v>#N/A</v>
      </c>
      <c r="NO3" s="456" t="e">
        <v>#N/A</v>
      </c>
      <c r="NP3" s="456" t="e">
        <v>#N/A</v>
      </c>
      <c r="NQ3" s="456" t="e">
        <v>#N/A</v>
      </c>
      <c r="NR3" s="456" t="e">
        <v>#N/A</v>
      </c>
      <c r="NS3" s="456" t="e">
        <v>#N/A</v>
      </c>
      <c r="NT3" s="456" t="e">
        <v>#N/A</v>
      </c>
      <c r="NU3" s="456" t="e">
        <v>#N/A</v>
      </c>
      <c r="NV3" s="456" t="e">
        <v>#N/A</v>
      </c>
      <c r="NW3" s="456" t="e">
        <v>#N/A</v>
      </c>
      <c r="NX3" s="456" t="e">
        <v>#N/A</v>
      </c>
      <c r="NY3" s="456" t="e">
        <v>#N/A</v>
      </c>
      <c r="NZ3" s="456" t="e">
        <v>#N/A</v>
      </c>
      <c r="OA3" s="456" t="e">
        <v>#N/A</v>
      </c>
      <c r="OB3" s="456" t="e">
        <v>#N/A</v>
      </c>
      <c r="OC3" s="456" t="e">
        <v>#N/A</v>
      </c>
      <c r="OD3" s="456" t="e">
        <v>#N/A</v>
      </c>
      <c r="OE3" s="456" t="e">
        <v>#N/A</v>
      </c>
      <c r="OF3" s="456" t="e">
        <v>#N/A</v>
      </c>
      <c r="OG3" s="456" t="e">
        <v>#N/A</v>
      </c>
      <c r="OH3" s="456" t="e">
        <v>#N/A</v>
      </c>
      <c r="OI3" s="456" t="e">
        <v>#N/A</v>
      </c>
      <c r="OJ3" s="456" t="e">
        <v>#N/A</v>
      </c>
      <c r="OK3" s="456" t="e">
        <v>#N/A</v>
      </c>
      <c r="OL3" s="456" t="e">
        <v>#N/A</v>
      </c>
      <c r="OM3" s="456" t="e">
        <v>#N/A</v>
      </c>
      <c r="ON3" s="456" t="e">
        <v>#N/A</v>
      </c>
      <c r="OO3" s="456" t="e">
        <v>#N/A</v>
      </c>
      <c r="OP3" s="456" t="e">
        <v>#N/A</v>
      </c>
      <c r="OQ3" s="456" t="e">
        <v>#N/A</v>
      </c>
      <c r="OR3" s="456" t="e">
        <v>#N/A</v>
      </c>
      <c r="OS3" s="456" t="e">
        <v>#N/A</v>
      </c>
      <c r="OT3" s="456" t="e">
        <v>#N/A</v>
      </c>
      <c r="OU3" s="456" t="e">
        <v>#N/A</v>
      </c>
      <c r="OV3" s="456" t="e">
        <v>#N/A</v>
      </c>
      <c r="OW3" s="456" t="e">
        <v>#N/A</v>
      </c>
      <c r="OX3" s="456" t="e">
        <v>#N/A</v>
      </c>
      <c r="OY3" s="456" t="e">
        <v>#N/A</v>
      </c>
      <c r="OZ3" s="456" t="e">
        <v>#N/A</v>
      </c>
      <c r="PA3" s="456" t="e">
        <v>#N/A</v>
      </c>
      <c r="PB3" s="456" t="e">
        <v>#N/A</v>
      </c>
      <c r="PC3" s="456" t="e">
        <v>#N/A</v>
      </c>
      <c r="PD3" s="456" t="e">
        <v>#N/A</v>
      </c>
      <c r="PE3" s="456" t="e">
        <v>#N/A</v>
      </c>
      <c r="PF3" s="456" t="e">
        <v>#N/A</v>
      </c>
      <c r="PG3" s="456" t="e">
        <v>#N/A</v>
      </c>
      <c r="PH3" s="456" t="e">
        <v>#N/A</v>
      </c>
      <c r="PI3" s="456" t="e">
        <v>#N/A</v>
      </c>
      <c r="PJ3" s="456" t="e">
        <v>#N/A</v>
      </c>
      <c r="PK3" s="456" t="e">
        <v>#N/A</v>
      </c>
      <c r="PL3" s="456" t="e">
        <v>#N/A</v>
      </c>
      <c r="PM3" s="456" t="e">
        <v>#N/A</v>
      </c>
      <c r="PN3" s="456" t="e">
        <v>#N/A</v>
      </c>
      <c r="PO3" s="456" t="e">
        <v>#N/A</v>
      </c>
      <c r="PP3" s="456" t="e">
        <v>#N/A</v>
      </c>
      <c r="PQ3" s="456" t="e">
        <v>#N/A</v>
      </c>
      <c r="PR3" s="456" t="e">
        <v>#N/A</v>
      </c>
      <c r="PS3" s="456" t="e">
        <v>#N/A</v>
      </c>
      <c r="PT3" s="456" t="e">
        <v>#N/A</v>
      </c>
      <c r="PU3" s="456" t="e">
        <v>#N/A</v>
      </c>
      <c r="PV3" s="456" t="e">
        <v>#N/A</v>
      </c>
      <c r="PW3" s="456" t="e">
        <v>#N/A</v>
      </c>
      <c r="PX3" s="456" t="e">
        <v>#N/A</v>
      </c>
      <c r="PY3" s="456" t="e">
        <v>#N/A</v>
      </c>
      <c r="PZ3" s="456" t="e">
        <v>#N/A</v>
      </c>
      <c r="QA3" s="456" t="e">
        <v>#N/A</v>
      </c>
      <c r="QB3" s="456" t="e">
        <v>#N/A</v>
      </c>
      <c r="QC3" s="456" t="e">
        <v>#N/A</v>
      </c>
      <c r="QD3" s="456" t="e">
        <v>#N/A</v>
      </c>
      <c r="QE3" s="456" t="e">
        <v>#N/A</v>
      </c>
      <c r="QF3" s="456" t="e">
        <v>#N/A</v>
      </c>
      <c r="QG3" s="456" t="e">
        <v>#N/A</v>
      </c>
      <c r="QH3" s="456" t="e">
        <v>#N/A</v>
      </c>
      <c r="QI3" s="456" t="e">
        <v>#N/A</v>
      </c>
      <c r="QJ3" s="456" t="e">
        <v>#N/A</v>
      </c>
      <c r="QK3" s="456" t="e">
        <v>#N/A</v>
      </c>
      <c r="QL3" s="456" t="e">
        <v>#N/A</v>
      </c>
      <c r="QM3" s="456" t="e">
        <v>#N/A</v>
      </c>
      <c r="QN3" s="456" t="e">
        <v>#N/A</v>
      </c>
      <c r="QO3" s="456" t="e">
        <v>#N/A</v>
      </c>
      <c r="QP3" s="456" t="e">
        <v>#N/A</v>
      </c>
      <c r="QQ3" s="456" t="e">
        <v>#N/A</v>
      </c>
      <c r="QR3" s="456" t="e">
        <v>#N/A</v>
      </c>
      <c r="QS3" s="456" t="e">
        <v>#N/A</v>
      </c>
      <c r="QT3" s="456" t="e">
        <v>#N/A</v>
      </c>
      <c r="QU3" s="456" t="e">
        <v>#N/A</v>
      </c>
      <c r="QV3" s="456" t="e">
        <v>#N/A</v>
      </c>
      <c r="QW3" s="456" t="e">
        <v>#N/A</v>
      </c>
      <c r="QX3" s="456" t="e">
        <v>#N/A</v>
      </c>
      <c r="QY3" s="456" t="e">
        <v>#N/A</v>
      </c>
      <c r="QZ3" s="456" t="e">
        <v>#N/A</v>
      </c>
      <c r="RA3" s="456" t="e">
        <v>#N/A</v>
      </c>
      <c r="RB3" s="456" t="e">
        <v>#N/A</v>
      </c>
      <c r="RC3" s="456" t="e">
        <v>#N/A</v>
      </c>
      <c r="RD3" s="456" t="e">
        <v>#N/A</v>
      </c>
      <c r="RE3" s="456" t="e">
        <v>#N/A</v>
      </c>
      <c r="RF3" s="456" t="e">
        <v>#N/A</v>
      </c>
      <c r="RG3" s="456" t="e">
        <v>#N/A</v>
      </c>
      <c r="RH3" s="456" t="e">
        <v>#N/A</v>
      </c>
      <c r="RI3" s="456" t="e">
        <v>#N/A</v>
      </c>
      <c r="RJ3" s="456" t="e">
        <v>#N/A</v>
      </c>
      <c r="RK3" s="456" t="e">
        <v>#N/A</v>
      </c>
      <c r="RL3" s="456" t="e">
        <v>#N/A</v>
      </c>
      <c r="RM3" s="456" t="e">
        <v>#N/A</v>
      </c>
      <c r="RN3" s="456" t="e">
        <v>#N/A</v>
      </c>
      <c r="RO3" s="456" t="e">
        <v>#N/A</v>
      </c>
      <c r="RP3" s="456" t="e">
        <v>#N/A</v>
      </c>
      <c r="RQ3" s="456" t="e">
        <v>#N/A</v>
      </c>
      <c r="RR3" s="456" t="e">
        <v>#N/A</v>
      </c>
      <c r="RS3" s="456" t="e">
        <v>#N/A</v>
      </c>
      <c r="RT3" s="456" t="e">
        <v>#N/A</v>
      </c>
      <c r="RU3" s="456" t="e">
        <v>#N/A</v>
      </c>
      <c r="RV3" s="456" t="e">
        <v>#N/A</v>
      </c>
      <c r="RW3" s="456" t="e">
        <v>#N/A</v>
      </c>
      <c r="RX3" s="456" t="e">
        <v>#N/A</v>
      </c>
      <c r="RY3" s="456" t="e">
        <v>#N/A</v>
      </c>
      <c r="RZ3" s="456" t="e">
        <v>#N/A</v>
      </c>
      <c r="SA3" s="456" t="e">
        <v>#N/A</v>
      </c>
      <c r="SB3" s="456" t="e">
        <v>#N/A</v>
      </c>
      <c r="SC3" s="456" t="e">
        <v>#N/A</v>
      </c>
      <c r="SD3" s="456" t="e">
        <v>#N/A</v>
      </c>
      <c r="SE3" s="456" t="e">
        <v>#N/A</v>
      </c>
      <c r="SF3" s="456" t="e">
        <v>#N/A</v>
      </c>
      <c r="SG3" s="456" t="e">
        <v>#N/A</v>
      </c>
      <c r="SH3" s="456" t="e">
        <v>#N/A</v>
      </c>
      <c r="SI3" s="456" t="e">
        <v>#N/A</v>
      </c>
      <c r="SJ3" s="456" t="e">
        <v>#N/A</v>
      </c>
      <c r="SK3" s="456" t="e">
        <v>#N/A</v>
      </c>
      <c r="SL3" s="456" t="e">
        <v>#N/A</v>
      </c>
      <c r="SM3" s="456" t="e">
        <v>#N/A</v>
      </c>
      <c r="SN3" s="456" t="e">
        <v>#N/A</v>
      </c>
      <c r="SO3" s="456" t="e">
        <v>#N/A</v>
      </c>
      <c r="SP3" s="456" t="e">
        <v>#N/A</v>
      </c>
      <c r="SQ3" s="456" t="e">
        <v>#N/A</v>
      </c>
      <c r="SR3" s="456" t="e">
        <v>#N/A</v>
      </c>
      <c r="SS3" s="456" t="e">
        <v>#N/A</v>
      </c>
      <c r="ST3" s="456" t="e">
        <v>#N/A</v>
      </c>
      <c r="SU3" s="456" t="e">
        <v>#N/A</v>
      </c>
      <c r="SV3" s="456" t="e">
        <v>#N/A</v>
      </c>
      <c r="SW3" s="456" t="e">
        <v>#N/A</v>
      </c>
      <c r="SX3" s="456" t="e">
        <v>#N/A</v>
      </c>
      <c r="SY3" s="456" t="e">
        <v>#N/A</v>
      </c>
      <c r="SZ3" s="456" t="e">
        <v>#N/A</v>
      </c>
      <c r="TA3" s="456" t="e">
        <v>#N/A</v>
      </c>
      <c r="TB3" s="456" t="e">
        <v>#N/A</v>
      </c>
      <c r="TC3" s="456" t="e">
        <v>#N/A</v>
      </c>
      <c r="TD3" s="456" t="e">
        <v>#N/A</v>
      </c>
      <c r="TE3" s="456" t="e">
        <v>#N/A</v>
      </c>
      <c r="TF3" s="456" t="e">
        <v>#N/A</v>
      </c>
      <c r="TG3" s="456" t="e">
        <v>#N/A</v>
      </c>
      <c r="TH3" s="456" t="e">
        <v>#N/A</v>
      </c>
      <c r="TI3" s="456" t="e">
        <v>#N/A</v>
      </c>
      <c r="TJ3" s="456" t="e">
        <v>#N/A</v>
      </c>
      <c r="TK3" s="456" t="e">
        <v>#N/A</v>
      </c>
      <c r="TL3" s="456" t="e">
        <v>#N/A</v>
      </c>
      <c r="TM3" s="456" t="e">
        <v>#N/A</v>
      </c>
      <c r="TN3" s="456" t="e">
        <v>#N/A</v>
      </c>
      <c r="TO3" s="456" t="e">
        <v>#N/A</v>
      </c>
      <c r="TP3" s="456" t="e">
        <v>#N/A</v>
      </c>
      <c r="TQ3" s="456" t="e">
        <v>#N/A</v>
      </c>
      <c r="TR3" s="456" t="e">
        <v>#N/A</v>
      </c>
      <c r="TS3" s="456" t="e">
        <v>#N/A</v>
      </c>
      <c r="TT3" s="456" t="e">
        <v>#N/A</v>
      </c>
      <c r="TU3" s="456" t="e">
        <v>#N/A</v>
      </c>
      <c r="TV3" s="456" t="e">
        <v>#N/A</v>
      </c>
      <c r="TW3" s="456" t="e">
        <v>#N/A</v>
      </c>
      <c r="TX3" s="456" t="e">
        <v>#N/A</v>
      </c>
      <c r="TY3" s="456" t="e">
        <v>#N/A</v>
      </c>
      <c r="TZ3" s="456" t="e">
        <v>#N/A</v>
      </c>
      <c r="UA3" s="456" t="e">
        <v>#N/A</v>
      </c>
      <c r="UB3" s="456" t="e">
        <v>#N/A</v>
      </c>
      <c r="UC3" s="456" t="e">
        <v>#N/A</v>
      </c>
      <c r="UD3" s="456" t="e">
        <v>#N/A</v>
      </c>
      <c r="UE3" s="456" t="e">
        <v>#N/A</v>
      </c>
      <c r="UF3" s="456" t="e">
        <v>#N/A</v>
      </c>
      <c r="UG3" s="456" t="e">
        <v>#N/A</v>
      </c>
      <c r="UH3" s="456" t="e">
        <v>#N/A</v>
      </c>
      <c r="UI3" s="456" t="e">
        <v>#N/A</v>
      </c>
      <c r="UJ3" s="456" t="e">
        <v>#N/A</v>
      </c>
      <c r="UK3" s="456" t="e">
        <v>#N/A</v>
      </c>
      <c r="UL3" s="456" t="e">
        <v>#N/A</v>
      </c>
      <c r="UM3" s="456" t="e">
        <v>#N/A</v>
      </c>
      <c r="UN3" s="456" t="e">
        <v>#N/A</v>
      </c>
      <c r="UO3" s="456" t="e">
        <v>#N/A</v>
      </c>
      <c r="UP3" s="456" t="e">
        <v>#N/A</v>
      </c>
      <c r="UQ3" s="456" t="e">
        <v>#N/A</v>
      </c>
      <c r="UR3" s="456" t="e">
        <v>#N/A</v>
      </c>
      <c r="US3" s="456" t="e">
        <v>#N/A</v>
      </c>
      <c r="UT3" s="456" t="e">
        <v>#N/A</v>
      </c>
      <c r="UU3" s="456" t="e">
        <v>#N/A</v>
      </c>
      <c r="UV3" s="456" t="e">
        <v>#N/A</v>
      </c>
      <c r="UW3" s="456" t="e">
        <v>#N/A</v>
      </c>
      <c r="UX3" s="456" t="e">
        <v>#N/A</v>
      </c>
      <c r="UY3" s="456" t="e">
        <v>#N/A</v>
      </c>
      <c r="UZ3" s="456" t="e">
        <v>#N/A</v>
      </c>
      <c r="VA3" s="456" t="e">
        <v>#N/A</v>
      </c>
      <c r="VB3" s="456" t="e">
        <v>#N/A</v>
      </c>
      <c r="VC3" s="456" t="e">
        <v>#N/A</v>
      </c>
      <c r="VD3" s="456" t="e">
        <v>#N/A</v>
      </c>
      <c r="VE3" s="456" t="e">
        <v>#N/A</v>
      </c>
      <c r="VF3" s="456" t="e">
        <v>#N/A</v>
      </c>
      <c r="VG3" s="456" t="e">
        <v>#N/A</v>
      </c>
      <c r="VH3" s="456" t="e">
        <v>#N/A</v>
      </c>
      <c r="VI3" s="456" t="e">
        <v>#N/A</v>
      </c>
      <c r="VJ3" s="456" t="e">
        <v>#N/A</v>
      </c>
      <c r="VK3" s="456" t="e">
        <v>#N/A</v>
      </c>
      <c r="VL3" s="456" t="e">
        <v>#N/A</v>
      </c>
      <c r="VM3" s="456" t="e">
        <v>#N/A</v>
      </c>
      <c r="VN3" s="456" t="e">
        <v>#N/A</v>
      </c>
      <c r="VO3" s="456" t="e">
        <v>#N/A</v>
      </c>
      <c r="VP3" s="456" t="e">
        <v>#N/A</v>
      </c>
      <c r="VQ3" s="456" t="e">
        <v>#N/A</v>
      </c>
      <c r="VR3" s="456" t="e">
        <v>#N/A</v>
      </c>
      <c r="VS3" s="456" t="e">
        <v>#N/A</v>
      </c>
      <c r="VT3" s="456" t="e">
        <v>#N/A</v>
      </c>
      <c r="VU3" s="456" t="e">
        <v>#N/A</v>
      </c>
      <c r="VV3" s="456" t="e">
        <v>#N/A</v>
      </c>
      <c r="VW3" s="456" t="e">
        <v>#N/A</v>
      </c>
      <c r="VX3" s="456" t="e">
        <v>#N/A</v>
      </c>
      <c r="VY3" s="456" t="e">
        <v>#N/A</v>
      </c>
      <c r="VZ3" s="456" t="e">
        <v>#N/A</v>
      </c>
      <c r="WA3" s="456" t="e">
        <v>#N/A</v>
      </c>
      <c r="WB3" s="456" t="e">
        <v>#N/A</v>
      </c>
      <c r="WC3" s="456" t="e">
        <v>#N/A</v>
      </c>
      <c r="WD3" s="456" t="e">
        <v>#N/A</v>
      </c>
      <c r="WE3" s="456" t="e">
        <v>#N/A</v>
      </c>
      <c r="WF3" s="456" t="e">
        <v>#N/A</v>
      </c>
      <c r="WG3" s="456" t="e">
        <v>#N/A</v>
      </c>
      <c r="WH3" s="456" t="e">
        <v>#N/A</v>
      </c>
      <c r="WI3" s="456" t="e">
        <v>#N/A</v>
      </c>
      <c r="WJ3" s="456" t="e">
        <v>#N/A</v>
      </c>
      <c r="WK3" s="456" t="e">
        <v>#N/A</v>
      </c>
      <c r="WL3" s="456" t="e">
        <v>#N/A</v>
      </c>
      <c r="WM3" s="456" t="e">
        <v>#N/A</v>
      </c>
      <c r="WN3" s="456" t="e">
        <v>#N/A</v>
      </c>
      <c r="WO3" s="456" t="e">
        <v>#N/A</v>
      </c>
      <c r="WP3" s="456" t="e">
        <v>#N/A</v>
      </c>
      <c r="WQ3" s="456" t="e">
        <v>#N/A</v>
      </c>
      <c r="WR3" s="456" t="e">
        <v>#N/A</v>
      </c>
      <c r="WS3" s="456" t="e">
        <v>#N/A</v>
      </c>
      <c r="WT3" s="456" t="e">
        <v>#N/A</v>
      </c>
      <c r="WU3" s="456" t="e">
        <v>#N/A</v>
      </c>
      <c r="WV3" s="456" t="e">
        <v>#N/A</v>
      </c>
      <c r="WW3" s="456" t="e">
        <v>#N/A</v>
      </c>
      <c r="WX3" s="456" t="e">
        <v>#N/A</v>
      </c>
      <c r="WY3" s="456" t="e">
        <v>#N/A</v>
      </c>
      <c r="WZ3" s="456" t="e">
        <v>#N/A</v>
      </c>
      <c r="XA3" s="456" t="e">
        <v>#N/A</v>
      </c>
      <c r="XB3" s="456" t="e">
        <v>#N/A</v>
      </c>
      <c r="XC3" s="456" t="e">
        <v>#N/A</v>
      </c>
      <c r="XD3" s="456" t="e">
        <v>#N/A</v>
      </c>
      <c r="XE3" s="456" t="e">
        <v>#N/A</v>
      </c>
      <c r="XF3" s="456" t="e">
        <v>#N/A</v>
      </c>
      <c r="XG3" s="456" t="e">
        <v>#N/A</v>
      </c>
      <c r="XH3" s="456" t="e">
        <v>#N/A</v>
      </c>
      <c r="XI3" s="456" t="e">
        <v>#N/A</v>
      </c>
      <c r="XJ3" s="456" t="e">
        <v>#N/A</v>
      </c>
      <c r="XK3" s="456" t="e">
        <v>#N/A</v>
      </c>
      <c r="XL3" s="456" t="e">
        <v>#N/A</v>
      </c>
      <c r="XM3" s="456" t="e">
        <v>#N/A</v>
      </c>
      <c r="XN3" s="456" t="e">
        <v>#N/A</v>
      </c>
      <c r="XO3" s="456" t="e">
        <v>#N/A</v>
      </c>
      <c r="XP3" s="456" t="e">
        <v>#N/A</v>
      </c>
      <c r="XQ3" s="456" t="e">
        <v>#N/A</v>
      </c>
      <c r="XR3" s="456" t="e">
        <v>#N/A</v>
      </c>
      <c r="XS3" s="456" t="e">
        <v>#N/A</v>
      </c>
      <c r="XT3" s="456" t="e">
        <v>#N/A</v>
      </c>
      <c r="XU3" s="456" t="e">
        <v>#N/A</v>
      </c>
      <c r="XV3" s="456" t="e">
        <v>#N/A</v>
      </c>
      <c r="XW3" s="456" t="e">
        <v>#N/A</v>
      </c>
      <c r="XX3" s="456" t="e">
        <v>#N/A</v>
      </c>
      <c r="XY3" s="456" t="e">
        <v>#N/A</v>
      </c>
      <c r="XZ3" s="456" t="e">
        <v>#N/A</v>
      </c>
      <c r="YA3" s="456" t="e">
        <v>#N/A</v>
      </c>
      <c r="YB3" s="456" t="e">
        <v>#N/A</v>
      </c>
      <c r="YC3" s="456" t="e">
        <v>#N/A</v>
      </c>
      <c r="YD3" s="456" t="e">
        <v>#N/A</v>
      </c>
      <c r="YE3" s="456" t="e">
        <v>#N/A</v>
      </c>
      <c r="YF3" s="456" t="e">
        <v>#N/A</v>
      </c>
      <c r="YG3" s="456" t="e">
        <v>#N/A</v>
      </c>
      <c r="YH3" s="456" t="e">
        <v>#N/A</v>
      </c>
      <c r="YI3" s="456" t="e">
        <v>#N/A</v>
      </c>
      <c r="YJ3" s="456" t="e">
        <v>#N/A</v>
      </c>
      <c r="YK3" s="456" t="e">
        <v>#N/A</v>
      </c>
      <c r="YL3" s="456" t="e">
        <v>#N/A</v>
      </c>
      <c r="YM3" s="456" t="e">
        <v>#N/A</v>
      </c>
      <c r="YN3" s="456" t="e">
        <v>#N/A</v>
      </c>
      <c r="YO3" s="456" t="e">
        <v>#N/A</v>
      </c>
      <c r="YP3" s="456" t="e">
        <v>#N/A</v>
      </c>
      <c r="YQ3" s="456" t="e">
        <v>#N/A</v>
      </c>
      <c r="YR3" s="456" t="e">
        <v>#N/A</v>
      </c>
      <c r="YS3" s="456" t="e">
        <v>#N/A</v>
      </c>
      <c r="YT3" s="456" t="e">
        <v>#N/A</v>
      </c>
      <c r="YU3" s="456" t="e">
        <v>#N/A</v>
      </c>
      <c r="YV3" s="456" t="e">
        <v>#N/A</v>
      </c>
      <c r="YW3" s="456" t="e">
        <v>#N/A</v>
      </c>
      <c r="YX3" s="456" t="e">
        <v>#N/A</v>
      </c>
      <c r="YY3" s="456" t="e">
        <v>#N/A</v>
      </c>
      <c r="YZ3" s="456" t="e">
        <v>#N/A</v>
      </c>
      <c r="ZA3" s="456" t="e">
        <v>#N/A</v>
      </c>
      <c r="ZB3" s="456" t="e">
        <v>#N/A</v>
      </c>
      <c r="ZC3" s="456" t="e">
        <v>#N/A</v>
      </c>
      <c r="ZD3" s="456" t="e">
        <v>#N/A</v>
      </c>
      <c r="ZE3" s="456" t="e">
        <v>#N/A</v>
      </c>
      <c r="ZF3" s="456" t="e">
        <v>#N/A</v>
      </c>
      <c r="ZG3" s="456" t="e">
        <v>#N/A</v>
      </c>
      <c r="ZH3" s="456" t="e">
        <v>#N/A</v>
      </c>
      <c r="ZI3" s="456" t="e">
        <v>#N/A</v>
      </c>
      <c r="ZJ3" s="456" t="e">
        <v>#N/A</v>
      </c>
      <c r="ZK3" s="456" t="e">
        <v>#N/A</v>
      </c>
      <c r="ZL3" s="456" t="e">
        <v>#N/A</v>
      </c>
      <c r="ZM3" s="456" t="e">
        <v>#N/A</v>
      </c>
      <c r="ZN3" s="456" t="e">
        <v>#N/A</v>
      </c>
      <c r="ZO3" s="456" t="e">
        <v>#N/A</v>
      </c>
      <c r="ZP3" s="456" t="e">
        <v>#N/A</v>
      </c>
      <c r="ZQ3" s="456" t="e">
        <v>#N/A</v>
      </c>
      <c r="ZR3" s="456" t="e">
        <v>#N/A</v>
      </c>
      <c r="ZS3" s="456" t="e">
        <v>#N/A</v>
      </c>
      <c r="ZT3" s="456" t="e">
        <v>#N/A</v>
      </c>
      <c r="ZU3" s="456" t="e">
        <v>#N/A</v>
      </c>
      <c r="ZV3" s="456" t="e">
        <v>#N/A</v>
      </c>
      <c r="ZW3" s="456" t="e">
        <v>#N/A</v>
      </c>
      <c r="ZX3" s="456" t="e">
        <v>#N/A</v>
      </c>
      <c r="ZY3" s="456" t="e">
        <v>#N/A</v>
      </c>
      <c r="ZZ3" s="456" t="e">
        <v>#N/A</v>
      </c>
      <c r="AAA3" s="456" t="e">
        <v>#N/A</v>
      </c>
    </row>
    <row r="4" spans="1:703" s="456" customFormat="1" x14ac:dyDescent="0.2">
      <c r="A4" s="456">
        <v>261</v>
      </c>
      <c r="B4" s="456">
        <v>311</v>
      </c>
      <c r="C4" s="456">
        <v>284</v>
      </c>
      <c r="D4" s="456">
        <v>178</v>
      </c>
      <c r="E4" s="456">
        <v>227</v>
      </c>
      <c r="F4" s="456">
        <v>205</v>
      </c>
      <c r="G4" s="456">
        <v>129</v>
      </c>
      <c r="H4" s="456">
        <v>136</v>
      </c>
      <c r="I4" s="456">
        <v>112</v>
      </c>
      <c r="J4" s="456">
        <v>91</v>
      </c>
      <c r="K4" s="456">
        <v>95</v>
      </c>
      <c r="L4" s="456">
        <v>74</v>
      </c>
      <c r="M4" s="456">
        <v>13</v>
      </c>
      <c r="N4" s="456">
        <v>18</v>
      </c>
      <c r="O4" s="456">
        <v>28</v>
      </c>
      <c r="P4" s="456">
        <v>8</v>
      </c>
      <c r="Q4" s="456">
        <v>14</v>
      </c>
      <c r="R4" s="456">
        <v>24</v>
      </c>
      <c r="S4" s="456">
        <v>17</v>
      </c>
      <c r="T4" s="456">
        <v>27</v>
      </c>
      <c r="U4" s="456">
        <v>25</v>
      </c>
      <c r="V4" s="456">
        <v>13</v>
      </c>
      <c r="W4" s="456">
        <v>21</v>
      </c>
      <c r="X4" s="456">
        <v>22</v>
      </c>
      <c r="Y4" s="456">
        <v>102</v>
      </c>
      <c r="Z4" s="456">
        <v>130</v>
      </c>
      <c r="AA4" s="456">
        <v>119</v>
      </c>
      <c r="AB4" s="456">
        <v>66</v>
      </c>
      <c r="AC4" s="456">
        <v>97</v>
      </c>
      <c r="AD4" s="456">
        <v>85</v>
      </c>
      <c r="AE4" s="456" t="e">
        <v>#N/A</v>
      </c>
      <c r="AF4" s="456" t="e">
        <v>#N/A</v>
      </c>
      <c r="AG4" s="456" t="e">
        <v>#N/A</v>
      </c>
      <c r="AH4" s="456" t="e">
        <v>#N/A</v>
      </c>
      <c r="AI4" s="456" t="e">
        <v>#N/A</v>
      </c>
      <c r="AJ4" s="456" t="e">
        <v>#N/A</v>
      </c>
      <c r="AK4" s="456" t="e">
        <v>#N/A</v>
      </c>
      <c r="AL4" s="456" t="e">
        <v>#N/A</v>
      </c>
      <c r="AM4" s="456" t="e">
        <v>#N/A</v>
      </c>
      <c r="AN4" s="456" t="e">
        <v>#N/A</v>
      </c>
      <c r="AO4" s="456" t="e">
        <v>#N/A</v>
      </c>
      <c r="AP4" s="456" t="e">
        <v>#N/A</v>
      </c>
      <c r="AQ4" s="456" t="e">
        <v>#N/A</v>
      </c>
      <c r="AR4" s="456" t="e">
        <v>#N/A</v>
      </c>
      <c r="AS4" s="456" t="e">
        <v>#N/A</v>
      </c>
      <c r="AT4" s="456" t="e">
        <v>#N/A</v>
      </c>
      <c r="AU4" s="456" t="e">
        <v>#N/A</v>
      </c>
      <c r="AV4" s="456" t="e">
        <v>#N/A</v>
      </c>
      <c r="AW4" s="456" t="e">
        <v>#N/A</v>
      </c>
      <c r="AX4" s="456" t="e">
        <v>#N/A</v>
      </c>
      <c r="AY4" s="456" t="e">
        <v>#N/A</v>
      </c>
      <c r="AZ4" s="456" t="e">
        <v>#N/A</v>
      </c>
      <c r="BA4" s="456" t="e">
        <v>#N/A</v>
      </c>
      <c r="BB4" s="456" t="e">
        <v>#N/A</v>
      </c>
      <c r="BC4" s="456" t="e">
        <v>#N/A</v>
      </c>
      <c r="BD4" s="456" t="e">
        <v>#N/A</v>
      </c>
      <c r="BE4" s="456" t="e">
        <v>#N/A</v>
      </c>
      <c r="BF4" s="456" t="e">
        <v>#N/A</v>
      </c>
      <c r="BG4" s="456" t="e">
        <v>#N/A</v>
      </c>
      <c r="BH4" s="456" t="e">
        <v>#N/A</v>
      </c>
      <c r="BI4" s="456" t="e">
        <v>#N/A</v>
      </c>
      <c r="BJ4" s="456" t="e">
        <v>#N/A</v>
      </c>
      <c r="BK4" s="456" t="e">
        <v>#N/A</v>
      </c>
      <c r="BL4" s="456" t="e">
        <v>#N/A</v>
      </c>
      <c r="BM4" s="456" t="e">
        <v>#N/A</v>
      </c>
      <c r="BN4" s="456" t="e">
        <v>#N/A</v>
      </c>
      <c r="BO4" s="456" t="e">
        <v>#N/A</v>
      </c>
      <c r="BP4" s="456" t="e">
        <v>#N/A</v>
      </c>
      <c r="BQ4" s="456" t="e">
        <v>#N/A</v>
      </c>
      <c r="BR4" s="456" t="e">
        <v>#N/A</v>
      </c>
      <c r="BS4" s="456" t="e">
        <v>#N/A</v>
      </c>
      <c r="BT4" s="456" t="e">
        <v>#N/A</v>
      </c>
      <c r="BU4" s="456" t="e">
        <v>#N/A</v>
      </c>
      <c r="BV4" s="456" t="e">
        <v>#N/A</v>
      </c>
      <c r="BW4" s="456" t="e">
        <v>#N/A</v>
      </c>
      <c r="BX4" s="456" t="e">
        <v>#N/A</v>
      </c>
      <c r="BY4" s="456" t="e">
        <v>#N/A</v>
      </c>
      <c r="BZ4" s="456" t="e">
        <v>#N/A</v>
      </c>
      <c r="CA4" s="456" t="e">
        <v>#N/A</v>
      </c>
      <c r="CB4" s="456" t="e">
        <v>#N/A</v>
      </c>
      <c r="CC4" s="456" t="e">
        <v>#N/A</v>
      </c>
      <c r="CD4" s="456" t="e">
        <v>#N/A</v>
      </c>
      <c r="CE4" s="456" t="e">
        <v>#N/A</v>
      </c>
      <c r="CF4" s="456" t="e">
        <v>#N/A</v>
      </c>
      <c r="CG4" s="456" t="e">
        <v>#N/A</v>
      </c>
      <c r="CH4" s="456" t="e">
        <v>#N/A</v>
      </c>
      <c r="CI4" s="456" t="e">
        <v>#N/A</v>
      </c>
      <c r="CJ4" s="456" t="e">
        <v>#N/A</v>
      </c>
      <c r="CK4" s="456" t="e">
        <v>#N/A</v>
      </c>
      <c r="CL4" s="456" t="e">
        <v>#N/A</v>
      </c>
      <c r="CM4" s="456" t="e">
        <v>#N/A</v>
      </c>
      <c r="CN4" s="456" t="e">
        <v>#N/A</v>
      </c>
      <c r="CO4" s="456" t="e">
        <v>#N/A</v>
      </c>
      <c r="CP4" s="456" t="e">
        <v>#N/A</v>
      </c>
      <c r="CQ4" s="456" t="e">
        <v>#N/A</v>
      </c>
      <c r="CR4" s="456" t="e">
        <v>#N/A</v>
      </c>
      <c r="CS4" s="456" t="e">
        <v>#N/A</v>
      </c>
      <c r="CT4" s="456" t="e">
        <v>#N/A</v>
      </c>
      <c r="CU4" s="456" t="e">
        <v>#N/A</v>
      </c>
      <c r="CV4" s="456" t="e">
        <v>#N/A</v>
      </c>
      <c r="CW4" s="456" t="e">
        <v>#N/A</v>
      </c>
      <c r="CX4" s="456" t="e">
        <v>#N/A</v>
      </c>
      <c r="CY4" s="456" t="e">
        <v>#N/A</v>
      </c>
      <c r="CZ4" s="456" t="e">
        <v>#N/A</v>
      </c>
      <c r="DA4" s="456" t="e">
        <v>#N/A</v>
      </c>
      <c r="DB4" s="456" t="e">
        <v>#N/A</v>
      </c>
      <c r="DC4" s="456" t="e">
        <v>#N/A</v>
      </c>
      <c r="DD4" s="456" t="e">
        <v>#N/A</v>
      </c>
      <c r="DE4" s="456" t="e">
        <v>#N/A</v>
      </c>
      <c r="DF4" s="456" t="e">
        <v>#N/A</v>
      </c>
      <c r="DG4" s="456" t="e">
        <v>#N/A</v>
      </c>
      <c r="DH4" s="456" t="e">
        <v>#N/A</v>
      </c>
      <c r="DI4" s="456" t="e">
        <v>#N/A</v>
      </c>
      <c r="DJ4" s="456" t="e">
        <v>#N/A</v>
      </c>
      <c r="DK4" s="456" t="e">
        <v>#N/A</v>
      </c>
      <c r="DL4" s="456" t="e">
        <v>#N/A</v>
      </c>
      <c r="DM4" s="456" t="e">
        <v>#N/A</v>
      </c>
      <c r="DN4" s="456" t="e">
        <v>#N/A</v>
      </c>
      <c r="DO4" s="456" t="e">
        <v>#N/A</v>
      </c>
      <c r="DP4" s="456" t="e">
        <v>#N/A</v>
      </c>
      <c r="DQ4" s="456" t="e">
        <v>#N/A</v>
      </c>
      <c r="DR4" s="456" t="e">
        <v>#N/A</v>
      </c>
      <c r="DS4" s="456" t="e">
        <v>#N/A</v>
      </c>
      <c r="DT4" s="456" t="e">
        <v>#N/A</v>
      </c>
      <c r="DU4" s="456" t="e">
        <v>#N/A</v>
      </c>
      <c r="DV4" s="456" t="e">
        <v>#N/A</v>
      </c>
      <c r="DW4" s="456" t="e">
        <v>#N/A</v>
      </c>
      <c r="DX4" s="456" t="e">
        <v>#N/A</v>
      </c>
      <c r="DY4" s="456" t="e">
        <v>#N/A</v>
      </c>
      <c r="DZ4" s="456" t="e">
        <v>#N/A</v>
      </c>
      <c r="EA4" s="456" t="e">
        <v>#N/A</v>
      </c>
      <c r="EB4" s="456" t="e">
        <v>#N/A</v>
      </c>
      <c r="EC4" s="456" t="e">
        <v>#N/A</v>
      </c>
      <c r="ED4" s="456" t="e">
        <v>#N/A</v>
      </c>
      <c r="EE4" s="456" t="e">
        <v>#N/A</v>
      </c>
      <c r="EF4" s="456" t="e">
        <v>#N/A</v>
      </c>
      <c r="EG4" s="456" t="e">
        <v>#N/A</v>
      </c>
      <c r="EH4" s="456" t="e">
        <v>#N/A</v>
      </c>
      <c r="EI4" s="456" t="e">
        <v>#N/A</v>
      </c>
      <c r="EJ4" s="456" t="e">
        <v>#N/A</v>
      </c>
      <c r="EK4" s="456" t="e">
        <v>#N/A</v>
      </c>
      <c r="EL4" s="456" t="e">
        <v>#N/A</v>
      </c>
      <c r="EM4" s="456" t="e">
        <v>#N/A</v>
      </c>
      <c r="EN4" s="456" t="e">
        <v>#N/A</v>
      </c>
      <c r="EO4" s="456" t="e">
        <v>#N/A</v>
      </c>
      <c r="EP4" s="456" t="e">
        <v>#N/A</v>
      </c>
      <c r="EQ4" s="456" t="e">
        <v>#N/A</v>
      </c>
      <c r="ER4" s="456" t="e">
        <v>#N/A</v>
      </c>
      <c r="ES4" s="456" t="e">
        <v>#N/A</v>
      </c>
      <c r="ET4" s="456" t="e">
        <v>#N/A</v>
      </c>
      <c r="EU4" s="456" t="e">
        <v>#N/A</v>
      </c>
      <c r="EV4" s="456" t="e">
        <v>#N/A</v>
      </c>
      <c r="EW4" s="456" t="e">
        <v>#N/A</v>
      </c>
      <c r="EX4" s="456" t="e">
        <v>#N/A</v>
      </c>
      <c r="EY4" s="456" t="e">
        <v>#N/A</v>
      </c>
      <c r="EZ4" s="456" t="e">
        <v>#N/A</v>
      </c>
      <c r="FA4" s="456" t="e">
        <v>#N/A</v>
      </c>
      <c r="FB4" s="456" t="e">
        <v>#N/A</v>
      </c>
      <c r="FC4" s="456" t="e">
        <v>#N/A</v>
      </c>
      <c r="FD4" s="456" t="e">
        <v>#N/A</v>
      </c>
      <c r="FE4" s="456" t="e">
        <v>#N/A</v>
      </c>
      <c r="FF4" s="456" t="e">
        <v>#N/A</v>
      </c>
      <c r="FG4" s="456" t="e">
        <v>#N/A</v>
      </c>
      <c r="FH4" s="456" t="e">
        <v>#N/A</v>
      </c>
      <c r="FI4" s="456" t="e">
        <v>#N/A</v>
      </c>
      <c r="FJ4" s="456" t="e">
        <v>#N/A</v>
      </c>
      <c r="FK4" s="456" t="e">
        <v>#N/A</v>
      </c>
      <c r="FL4" s="456" t="e">
        <v>#N/A</v>
      </c>
      <c r="FM4" s="456" t="e">
        <v>#N/A</v>
      </c>
      <c r="FN4" s="456" t="e">
        <v>#N/A</v>
      </c>
      <c r="FO4" s="456" t="e">
        <v>#N/A</v>
      </c>
      <c r="FP4" s="456" t="e">
        <v>#N/A</v>
      </c>
      <c r="FQ4" s="456" t="e">
        <v>#N/A</v>
      </c>
      <c r="FR4" s="456" t="e">
        <v>#N/A</v>
      </c>
      <c r="FS4" s="456" t="e">
        <v>#N/A</v>
      </c>
      <c r="FT4" s="456" t="e">
        <v>#N/A</v>
      </c>
      <c r="FU4" s="456" t="e">
        <v>#N/A</v>
      </c>
      <c r="FV4" s="456" t="e">
        <v>#N/A</v>
      </c>
      <c r="FW4" s="456" t="e">
        <v>#N/A</v>
      </c>
      <c r="FX4" s="456" t="e">
        <v>#N/A</v>
      </c>
      <c r="FY4" s="456" t="e">
        <v>#N/A</v>
      </c>
      <c r="FZ4" s="456" t="e">
        <v>#N/A</v>
      </c>
      <c r="GA4" s="456" t="e">
        <v>#N/A</v>
      </c>
      <c r="GB4" s="456" t="e">
        <v>#N/A</v>
      </c>
      <c r="GC4" s="456" t="e">
        <v>#N/A</v>
      </c>
      <c r="GD4" s="456" t="e">
        <v>#N/A</v>
      </c>
      <c r="GE4" s="456" t="e">
        <v>#N/A</v>
      </c>
      <c r="GF4" s="456" t="e">
        <v>#N/A</v>
      </c>
      <c r="GG4" s="456" t="e">
        <v>#N/A</v>
      </c>
      <c r="GH4" s="456" t="e">
        <v>#N/A</v>
      </c>
      <c r="GI4" s="456" t="e">
        <v>#N/A</v>
      </c>
      <c r="GJ4" s="456" t="e">
        <v>#N/A</v>
      </c>
      <c r="GK4" s="456" t="e">
        <v>#N/A</v>
      </c>
      <c r="GL4" s="456" t="e">
        <v>#N/A</v>
      </c>
      <c r="GM4" s="456" t="e">
        <v>#N/A</v>
      </c>
      <c r="GN4" s="456" t="e">
        <v>#N/A</v>
      </c>
      <c r="GO4" s="456" t="e">
        <v>#N/A</v>
      </c>
      <c r="GP4" s="456" t="e">
        <v>#N/A</v>
      </c>
      <c r="GQ4" s="456" t="e">
        <v>#N/A</v>
      </c>
      <c r="GR4" s="456" t="e">
        <v>#N/A</v>
      </c>
      <c r="GS4" s="456" t="e">
        <v>#N/A</v>
      </c>
      <c r="GT4" s="456" t="e">
        <v>#N/A</v>
      </c>
      <c r="GU4" s="456" t="e">
        <v>#N/A</v>
      </c>
      <c r="GV4" s="456" t="e">
        <v>#N/A</v>
      </c>
      <c r="GW4" s="456" t="e">
        <v>#N/A</v>
      </c>
      <c r="GX4" s="456" t="e">
        <v>#N/A</v>
      </c>
      <c r="GY4" s="456" t="e">
        <v>#N/A</v>
      </c>
      <c r="GZ4" s="456" t="e">
        <v>#N/A</v>
      </c>
      <c r="HA4" s="456" t="e">
        <v>#N/A</v>
      </c>
      <c r="HB4" s="456" t="e">
        <v>#N/A</v>
      </c>
      <c r="HC4" s="456" t="e">
        <v>#N/A</v>
      </c>
      <c r="HD4" s="456" t="e">
        <v>#N/A</v>
      </c>
      <c r="HE4" s="456" t="e">
        <v>#N/A</v>
      </c>
      <c r="HF4" s="456" t="e">
        <v>#N/A</v>
      </c>
      <c r="HG4" s="456" t="e">
        <v>#N/A</v>
      </c>
      <c r="HH4" s="456" t="e">
        <v>#N/A</v>
      </c>
      <c r="HI4" s="456" t="e">
        <v>#N/A</v>
      </c>
      <c r="HJ4" s="456" t="e">
        <v>#N/A</v>
      </c>
      <c r="HK4" s="456" t="e">
        <v>#N/A</v>
      </c>
      <c r="HL4" s="456" t="e">
        <v>#N/A</v>
      </c>
      <c r="HM4" s="456" t="e">
        <v>#N/A</v>
      </c>
      <c r="HN4" s="456" t="e">
        <v>#N/A</v>
      </c>
      <c r="HO4" s="456" t="e">
        <v>#N/A</v>
      </c>
      <c r="HP4" s="456" t="e">
        <v>#N/A</v>
      </c>
      <c r="HQ4" s="456" t="e">
        <v>#N/A</v>
      </c>
      <c r="HR4" s="456" t="e">
        <v>#N/A</v>
      </c>
      <c r="HS4" s="456" t="e">
        <v>#N/A</v>
      </c>
      <c r="HT4" s="456" t="e">
        <v>#N/A</v>
      </c>
      <c r="HU4" s="456" t="e">
        <v>#N/A</v>
      </c>
      <c r="HV4" s="456" t="e">
        <v>#N/A</v>
      </c>
      <c r="HW4" s="456" t="e">
        <v>#N/A</v>
      </c>
      <c r="HX4" s="456" t="e">
        <v>#N/A</v>
      </c>
      <c r="HY4" s="456" t="e">
        <v>#N/A</v>
      </c>
      <c r="HZ4" s="456" t="e">
        <v>#N/A</v>
      </c>
      <c r="IA4" s="456" t="e">
        <v>#N/A</v>
      </c>
      <c r="IB4" s="456" t="e">
        <v>#N/A</v>
      </c>
      <c r="IC4" s="456" t="e">
        <v>#N/A</v>
      </c>
      <c r="ID4" s="456" t="e">
        <v>#N/A</v>
      </c>
      <c r="IE4" s="456" t="e">
        <v>#N/A</v>
      </c>
      <c r="IF4" s="456" t="e">
        <v>#N/A</v>
      </c>
      <c r="IG4" s="456" t="e">
        <v>#N/A</v>
      </c>
      <c r="IH4" s="456" t="e">
        <v>#N/A</v>
      </c>
      <c r="II4" s="456" t="e">
        <v>#N/A</v>
      </c>
      <c r="IJ4" s="456" t="e">
        <v>#N/A</v>
      </c>
      <c r="IK4" s="456" t="e">
        <v>#N/A</v>
      </c>
      <c r="IL4" s="456" t="e">
        <v>#N/A</v>
      </c>
      <c r="IM4" s="456" t="e">
        <v>#N/A</v>
      </c>
      <c r="IN4" s="456" t="e">
        <v>#N/A</v>
      </c>
      <c r="IO4" s="456" t="e">
        <v>#N/A</v>
      </c>
      <c r="IP4" s="456" t="e">
        <v>#N/A</v>
      </c>
      <c r="IQ4" s="456" t="e">
        <v>#N/A</v>
      </c>
      <c r="IR4" s="456" t="e">
        <v>#N/A</v>
      </c>
      <c r="IS4" s="456" t="e">
        <v>#N/A</v>
      </c>
      <c r="IT4" s="456" t="e">
        <v>#N/A</v>
      </c>
      <c r="IU4" s="456" t="e">
        <v>#N/A</v>
      </c>
      <c r="IV4" s="456" t="e">
        <v>#N/A</v>
      </c>
      <c r="IW4" s="456" t="e">
        <v>#N/A</v>
      </c>
      <c r="IX4" s="456" t="e">
        <v>#N/A</v>
      </c>
      <c r="IY4" s="456" t="e">
        <v>#N/A</v>
      </c>
      <c r="IZ4" s="456" t="e">
        <v>#N/A</v>
      </c>
      <c r="JA4" s="456" t="e">
        <v>#N/A</v>
      </c>
      <c r="JB4" s="456" t="e">
        <v>#N/A</v>
      </c>
      <c r="JC4" s="456" t="e">
        <v>#N/A</v>
      </c>
      <c r="JD4" s="456" t="e">
        <v>#N/A</v>
      </c>
      <c r="JE4" s="456" t="e">
        <v>#N/A</v>
      </c>
      <c r="JF4" s="456" t="e">
        <v>#N/A</v>
      </c>
      <c r="JG4" s="456" t="e">
        <v>#N/A</v>
      </c>
      <c r="JH4" s="456" t="e">
        <v>#N/A</v>
      </c>
      <c r="JI4" s="456" t="e">
        <v>#N/A</v>
      </c>
      <c r="JJ4" s="456" t="e">
        <v>#N/A</v>
      </c>
      <c r="JK4" s="456" t="e">
        <v>#N/A</v>
      </c>
      <c r="JL4" s="456" t="e">
        <v>#N/A</v>
      </c>
      <c r="JM4" s="456" t="e">
        <v>#N/A</v>
      </c>
      <c r="JN4" s="456" t="e">
        <v>#N/A</v>
      </c>
      <c r="JO4" s="456" t="e">
        <v>#N/A</v>
      </c>
      <c r="JP4" s="456" t="e">
        <v>#N/A</v>
      </c>
      <c r="JQ4" s="456" t="e">
        <v>#N/A</v>
      </c>
      <c r="JR4" s="456" t="e">
        <v>#N/A</v>
      </c>
      <c r="JS4" s="456" t="e">
        <v>#N/A</v>
      </c>
      <c r="JT4" s="456" t="e">
        <v>#N/A</v>
      </c>
      <c r="JU4" s="456" t="e">
        <v>#N/A</v>
      </c>
      <c r="JV4" s="456" t="e">
        <v>#N/A</v>
      </c>
      <c r="JW4" s="456" t="e">
        <v>#N/A</v>
      </c>
      <c r="JX4" s="456" t="e">
        <v>#N/A</v>
      </c>
      <c r="JY4" s="456" t="e">
        <v>#N/A</v>
      </c>
      <c r="JZ4" s="456" t="e">
        <v>#N/A</v>
      </c>
      <c r="KA4" s="456" t="e">
        <v>#N/A</v>
      </c>
      <c r="KB4" s="456" t="e">
        <v>#N/A</v>
      </c>
      <c r="KC4" s="456" t="e">
        <v>#N/A</v>
      </c>
      <c r="KD4" s="456" t="e">
        <v>#N/A</v>
      </c>
      <c r="KE4" s="456" t="e">
        <v>#N/A</v>
      </c>
      <c r="KF4" s="456" t="e">
        <v>#N/A</v>
      </c>
      <c r="KG4" s="456" t="e">
        <v>#N/A</v>
      </c>
      <c r="KH4" s="456" t="e">
        <v>#N/A</v>
      </c>
      <c r="KI4" s="456" t="e">
        <v>#N/A</v>
      </c>
      <c r="KJ4" s="456" t="e">
        <v>#N/A</v>
      </c>
      <c r="KK4" s="456" t="e">
        <v>#N/A</v>
      </c>
      <c r="KL4" s="456" t="e">
        <v>#N/A</v>
      </c>
      <c r="KM4" s="456" t="e">
        <v>#N/A</v>
      </c>
      <c r="KN4" s="456" t="e">
        <v>#N/A</v>
      </c>
      <c r="KO4" s="456" t="e">
        <v>#N/A</v>
      </c>
      <c r="KP4" s="456" t="e">
        <v>#N/A</v>
      </c>
      <c r="KQ4" s="456" t="e">
        <v>#N/A</v>
      </c>
      <c r="KR4" s="456" t="e">
        <v>#N/A</v>
      </c>
      <c r="KS4" s="456" t="e">
        <v>#N/A</v>
      </c>
      <c r="KT4" s="456" t="e">
        <v>#N/A</v>
      </c>
      <c r="KU4" s="456" t="e">
        <v>#N/A</v>
      </c>
      <c r="KV4" s="456" t="e">
        <v>#N/A</v>
      </c>
      <c r="KW4" s="456" t="e">
        <v>#N/A</v>
      </c>
      <c r="KX4" s="456" t="e">
        <v>#N/A</v>
      </c>
      <c r="KY4" s="456" t="e">
        <v>#N/A</v>
      </c>
      <c r="KZ4" s="456" t="e">
        <v>#N/A</v>
      </c>
      <c r="LA4" s="456" t="e">
        <v>#N/A</v>
      </c>
      <c r="LB4" s="456" t="e">
        <v>#N/A</v>
      </c>
      <c r="LC4" s="456" t="e">
        <v>#N/A</v>
      </c>
      <c r="LD4" s="456" t="e">
        <v>#N/A</v>
      </c>
      <c r="LE4" s="456" t="e">
        <v>#N/A</v>
      </c>
      <c r="LF4" s="456" t="e">
        <v>#N/A</v>
      </c>
      <c r="LG4" s="456" t="e">
        <v>#N/A</v>
      </c>
      <c r="LH4" s="456" t="e">
        <v>#N/A</v>
      </c>
      <c r="LI4" s="456" t="e">
        <v>#N/A</v>
      </c>
      <c r="LJ4" s="456" t="e">
        <v>#N/A</v>
      </c>
      <c r="LK4" s="456" t="e">
        <v>#N/A</v>
      </c>
      <c r="LL4" s="456" t="e">
        <v>#N/A</v>
      </c>
      <c r="LM4" s="456" t="e">
        <v>#N/A</v>
      </c>
      <c r="LN4" s="456" t="e">
        <v>#N/A</v>
      </c>
      <c r="LO4" s="456" t="e">
        <v>#N/A</v>
      </c>
      <c r="LP4" s="456" t="e">
        <v>#N/A</v>
      </c>
      <c r="LQ4" s="456" t="e">
        <v>#N/A</v>
      </c>
      <c r="LR4" s="456" t="e">
        <v>#N/A</v>
      </c>
      <c r="LS4" s="456" t="e">
        <v>#N/A</v>
      </c>
      <c r="LT4" s="456" t="e">
        <v>#N/A</v>
      </c>
      <c r="LU4" s="456" t="e">
        <v>#N/A</v>
      </c>
      <c r="LV4" s="456" t="e">
        <v>#N/A</v>
      </c>
      <c r="LW4" s="456" t="e">
        <v>#N/A</v>
      </c>
      <c r="LX4" s="456" t="e">
        <v>#N/A</v>
      </c>
      <c r="LY4" s="456" t="e">
        <v>#N/A</v>
      </c>
      <c r="LZ4" s="456" t="e">
        <v>#N/A</v>
      </c>
      <c r="MA4" s="456" t="e">
        <v>#N/A</v>
      </c>
      <c r="MB4" s="456" t="e">
        <v>#N/A</v>
      </c>
      <c r="MC4" s="456" t="e">
        <v>#N/A</v>
      </c>
      <c r="MD4" s="456" t="e">
        <v>#N/A</v>
      </c>
      <c r="ME4" s="456" t="e">
        <v>#N/A</v>
      </c>
      <c r="MF4" s="456" t="e">
        <v>#N/A</v>
      </c>
      <c r="MG4" s="456" t="e">
        <v>#N/A</v>
      </c>
      <c r="MH4" s="456" t="e">
        <v>#N/A</v>
      </c>
      <c r="MI4" s="456" t="e">
        <v>#N/A</v>
      </c>
      <c r="MJ4" s="456" t="e">
        <v>#N/A</v>
      </c>
      <c r="MK4" s="456" t="e">
        <v>#N/A</v>
      </c>
      <c r="ML4" s="456" t="e">
        <v>#N/A</v>
      </c>
      <c r="MM4" s="456" t="e">
        <v>#N/A</v>
      </c>
      <c r="MN4" s="456" t="e">
        <v>#N/A</v>
      </c>
      <c r="MO4" s="456" t="e">
        <v>#N/A</v>
      </c>
      <c r="MP4" s="456" t="e">
        <v>#N/A</v>
      </c>
      <c r="MQ4" s="456" t="e">
        <v>#N/A</v>
      </c>
      <c r="MR4" s="456" t="e">
        <v>#N/A</v>
      </c>
      <c r="MS4" s="456" t="e">
        <v>#N/A</v>
      </c>
      <c r="MT4" s="456" t="e">
        <v>#N/A</v>
      </c>
      <c r="MU4" s="456" t="e">
        <v>#N/A</v>
      </c>
      <c r="MV4" s="456" t="e">
        <v>#N/A</v>
      </c>
      <c r="MW4" s="456" t="e">
        <v>#N/A</v>
      </c>
      <c r="MX4" s="456" t="e">
        <v>#N/A</v>
      </c>
      <c r="MY4" s="456" t="e">
        <v>#N/A</v>
      </c>
      <c r="MZ4" s="456" t="e">
        <v>#N/A</v>
      </c>
      <c r="NA4" s="456" t="e">
        <v>#N/A</v>
      </c>
      <c r="NB4" s="456" t="e">
        <v>#N/A</v>
      </c>
      <c r="NC4" s="456" t="e">
        <v>#N/A</v>
      </c>
      <c r="ND4" s="456" t="e">
        <v>#N/A</v>
      </c>
      <c r="NE4" s="456" t="e">
        <v>#N/A</v>
      </c>
      <c r="NF4" s="456" t="e">
        <v>#N/A</v>
      </c>
      <c r="NG4" s="456" t="e">
        <v>#N/A</v>
      </c>
      <c r="NH4" s="456" t="e">
        <v>#N/A</v>
      </c>
      <c r="NI4" s="456" t="e">
        <v>#N/A</v>
      </c>
      <c r="NJ4" s="456" t="e">
        <v>#N/A</v>
      </c>
      <c r="NK4" s="456" t="e">
        <v>#N/A</v>
      </c>
      <c r="NL4" s="456" t="e">
        <v>#N/A</v>
      </c>
      <c r="NM4" s="456" t="e">
        <v>#N/A</v>
      </c>
      <c r="NN4" s="456" t="e">
        <v>#N/A</v>
      </c>
      <c r="NO4" s="456" t="e">
        <v>#N/A</v>
      </c>
      <c r="NP4" s="456" t="e">
        <v>#N/A</v>
      </c>
      <c r="NQ4" s="456" t="e">
        <v>#N/A</v>
      </c>
      <c r="NR4" s="456" t="e">
        <v>#N/A</v>
      </c>
      <c r="NS4" s="456" t="e">
        <v>#N/A</v>
      </c>
      <c r="NT4" s="456" t="e">
        <v>#N/A</v>
      </c>
      <c r="NU4" s="456" t="e">
        <v>#N/A</v>
      </c>
      <c r="NV4" s="456" t="e">
        <v>#N/A</v>
      </c>
      <c r="NW4" s="456" t="e">
        <v>#N/A</v>
      </c>
      <c r="NX4" s="456" t="e">
        <v>#N/A</v>
      </c>
      <c r="NY4" s="456" t="e">
        <v>#N/A</v>
      </c>
      <c r="NZ4" s="456" t="e">
        <v>#N/A</v>
      </c>
      <c r="OA4" s="456" t="e">
        <v>#N/A</v>
      </c>
      <c r="OB4" s="456" t="e">
        <v>#N/A</v>
      </c>
      <c r="OC4" s="456" t="e">
        <v>#N/A</v>
      </c>
      <c r="OD4" s="456" t="e">
        <v>#N/A</v>
      </c>
      <c r="OE4" s="456" t="e">
        <v>#N/A</v>
      </c>
      <c r="OF4" s="456" t="e">
        <v>#N/A</v>
      </c>
      <c r="OG4" s="456" t="e">
        <v>#N/A</v>
      </c>
      <c r="OH4" s="456" t="e">
        <v>#N/A</v>
      </c>
      <c r="OI4" s="456" t="e">
        <v>#N/A</v>
      </c>
      <c r="OJ4" s="456" t="e">
        <v>#N/A</v>
      </c>
      <c r="OK4" s="456" t="e">
        <v>#N/A</v>
      </c>
      <c r="OL4" s="456" t="e">
        <v>#N/A</v>
      </c>
      <c r="OM4" s="456" t="e">
        <v>#N/A</v>
      </c>
      <c r="ON4" s="456" t="e">
        <v>#N/A</v>
      </c>
      <c r="OO4" s="456" t="e">
        <v>#N/A</v>
      </c>
      <c r="OP4" s="456" t="e">
        <v>#N/A</v>
      </c>
      <c r="OQ4" s="456" t="e">
        <v>#N/A</v>
      </c>
      <c r="OR4" s="456" t="e">
        <v>#N/A</v>
      </c>
      <c r="OS4" s="456" t="e">
        <v>#N/A</v>
      </c>
      <c r="OT4" s="456" t="e">
        <v>#N/A</v>
      </c>
      <c r="OU4" s="456" t="e">
        <v>#N/A</v>
      </c>
      <c r="OV4" s="456" t="e">
        <v>#N/A</v>
      </c>
      <c r="OW4" s="456" t="e">
        <v>#N/A</v>
      </c>
      <c r="OX4" s="456" t="e">
        <v>#N/A</v>
      </c>
      <c r="OY4" s="456" t="e">
        <v>#N/A</v>
      </c>
      <c r="OZ4" s="456" t="e">
        <v>#N/A</v>
      </c>
      <c r="PA4" s="456" t="e">
        <v>#N/A</v>
      </c>
      <c r="PB4" s="456" t="e">
        <v>#N/A</v>
      </c>
      <c r="PC4" s="456" t="e">
        <v>#N/A</v>
      </c>
      <c r="PD4" s="456" t="e">
        <v>#N/A</v>
      </c>
      <c r="PE4" s="456" t="e">
        <v>#N/A</v>
      </c>
      <c r="PF4" s="456" t="e">
        <v>#N/A</v>
      </c>
      <c r="PG4" s="456" t="e">
        <v>#N/A</v>
      </c>
      <c r="PH4" s="456" t="e">
        <v>#N/A</v>
      </c>
      <c r="PI4" s="456" t="e">
        <v>#N/A</v>
      </c>
      <c r="PJ4" s="456" t="e">
        <v>#N/A</v>
      </c>
      <c r="PK4" s="456" t="e">
        <v>#N/A</v>
      </c>
      <c r="PL4" s="456" t="e">
        <v>#N/A</v>
      </c>
      <c r="PM4" s="456" t="e">
        <v>#N/A</v>
      </c>
      <c r="PN4" s="456" t="e">
        <v>#N/A</v>
      </c>
      <c r="PO4" s="456" t="e">
        <v>#N/A</v>
      </c>
      <c r="PP4" s="456" t="e">
        <v>#N/A</v>
      </c>
      <c r="PQ4" s="456" t="e">
        <v>#N/A</v>
      </c>
      <c r="PR4" s="456" t="e">
        <v>#N/A</v>
      </c>
      <c r="PS4" s="456" t="e">
        <v>#N/A</v>
      </c>
      <c r="PT4" s="456" t="e">
        <v>#N/A</v>
      </c>
      <c r="PU4" s="456" t="e">
        <v>#N/A</v>
      </c>
      <c r="PV4" s="456" t="e">
        <v>#N/A</v>
      </c>
      <c r="PW4" s="456" t="e">
        <v>#N/A</v>
      </c>
      <c r="PX4" s="456" t="e">
        <v>#N/A</v>
      </c>
      <c r="PY4" s="456" t="e">
        <v>#N/A</v>
      </c>
      <c r="PZ4" s="456" t="e">
        <v>#N/A</v>
      </c>
      <c r="QA4" s="456" t="e">
        <v>#N/A</v>
      </c>
      <c r="QB4" s="456" t="e">
        <v>#N/A</v>
      </c>
      <c r="QC4" s="456" t="e">
        <v>#N/A</v>
      </c>
      <c r="QD4" s="456" t="e">
        <v>#N/A</v>
      </c>
      <c r="QE4" s="456" t="e">
        <v>#N/A</v>
      </c>
      <c r="QF4" s="456" t="e">
        <v>#N/A</v>
      </c>
      <c r="QG4" s="456" t="e">
        <v>#N/A</v>
      </c>
      <c r="QH4" s="456" t="e">
        <v>#N/A</v>
      </c>
      <c r="QI4" s="456" t="e">
        <v>#N/A</v>
      </c>
      <c r="QJ4" s="456" t="e">
        <v>#N/A</v>
      </c>
      <c r="QK4" s="456" t="e">
        <v>#N/A</v>
      </c>
      <c r="QL4" s="456" t="e">
        <v>#N/A</v>
      </c>
      <c r="QM4" s="456" t="e">
        <v>#N/A</v>
      </c>
      <c r="QN4" s="456" t="e">
        <v>#N/A</v>
      </c>
      <c r="QO4" s="456" t="e">
        <v>#N/A</v>
      </c>
      <c r="QP4" s="456" t="e">
        <v>#N/A</v>
      </c>
      <c r="QQ4" s="456" t="e">
        <v>#N/A</v>
      </c>
      <c r="QR4" s="456" t="e">
        <v>#N/A</v>
      </c>
      <c r="QS4" s="456" t="e">
        <v>#N/A</v>
      </c>
      <c r="QT4" s="456" t="e">
        <v>#N/A</v>
      </c>
      <c r="QU4" s="456" t="e">
        <v>#N/A</v>
      </c>
      <c r="QV4" s="456" t="e">
        <v>#N/A</v>
      </c>
      <c r="QW4" s="456" t="e">
        <v>#N/A</v>
      </c>
      <c r="QX4" s="456" t="e">
        <v>#N/A</v>
      </c>
      <c r="QY4" s="456" t="e">
        <v>#N/A</v>
      </c>
      <c r="QZ4" s="456" t="e">
        <v>#N/A</v>
      </c>
      <c r="RA4" s="456" t="e">
        <v>#N/A</v>
      </c>
      <c r="RB4" s="456" t="e">
        <v>#N/A</v>
      </c>
      <c r="RC4" s="456" t="e">
        <v>#N/A</v>
      </c>
      <c r="RD4" s="456" t="e">
        <v>#N/A</v>
      </c>
      <c r="RE4" s="456" t="e">
        <v>#N/A</v>
      </c>
      <c r="RF4" s="456" t="e">
        <v>#N/A</v>
      </c>
      <c r="RG4" s="456" t="e">
        <v>#N/A</v>
      </c>
      <c r="RH4" s="456" t="e">
        <v>#N/A</v>
      </c>
      <c r="RI4" s="456" t="e">
        <v>#N/A</v>
      </c>
      <c r="RJ4" s="456" t="e">
        <v>#N/A</v>
      </c>
      <c r="RK4" s="456" t="e">
        <v>#N/A</v>
      </c>
      <c r="RL4" s="456" t="e">
        <v>#N/A</v>
      </c>
      <c r="RM4" s="456" t="e">
        <v>#N/A</v>
      </c>
      <c r="RN4" s="456" t="e">
        <v>#N/A</v>
      </c>
      <c r="RO4" s="456" t="e">
        <v>#N/A</v>
      </c>
      <c r="RP4" s="456" t="e">
        <v>#N/A</v>
      </c>
      <c r="RQ4" s="456" t="e">
        <v>#N/A</v>
      </c>
      <c r="RR4" s="456" t="e">
        <v>#N/A</v>
      </c>
      <c r="RS4" s="456" t="e">
        <v>#N/A</v>
      </c>
      <c r="RT4" s="456" t="e">
        <v>#N/A</v>
      </c>
      <c r="RU4" s="456" t="e">
        <v>#N/A</v>
      </c>
      <c r="RV4" s="456" t="e">
        <v>#N/A</v>
      </c>
      <c r="RW4" s="456" t="e">
        <v>#N/A</v>
      </c>
      <c r="RX4" s="456" t="e">
        <v>#N/A</v>
      </c>
      <c r="RY4" s="456" t="e">
        <v>#N/A</v>
      </c>
      <c r="RZ4" s="456" t="e">
        <v>#N/A</v>
      </c>
      <c r="SA4" s="456" t="e">
        <v>#N/A</v>
      </c>
      <c r="SB4" s="456" t="e">
        <v>#N/A</v>
      </c>
      <c r="SC4" s="456" t="e">
        <v>#N/A</v>
      </c>
      <c r="SD4" s="456" t="e">
        <v>#N/A</v>
      </c>
      <c r="SE4" s="456" t="e">
        <v>#N/A</v>
      </c>
      <c r="SF4" s="456" t="e">
        <v>#N/A</v>
      </c>
      <c r="SG4" s="456" t="e">
        <v>#N/A</v>
      </c>
      <c r="SH4" s="456" t="e">
        <v>#N/A</v>
      </c>
      <c r="SI4" s="456" t="e">
        <v>#N/A</v>
      </c>
      <c r="SJ4" s="456" t="e">
        <v>#N/A</v>
      </c>
      <c r="SK4" s="456" t="e">
        <v>#N/A</v>
      </c>
      <c r="SL4" s="456" t="e">
        <v>#N/A</v>
      </c>
      <c r="SM4" s="456" t="e">
        <v>#N/A</v>
      </c>
      <c r="SN4" s="456" t="e">
        <v>#N/A</v>
      </c>
      <c r="SO4" s="456" t="e">
        <v>#N/A</v>
      </c>
      <c r="SP4" s="456" t="e">
        <v>#N/A</v>
      </c>
      <c r="SQ4" s="456" t="e">
        <v>#N/A</v>
      </c>
      <c r="SR4" s="456" t="e">
        <v>#N/A</v>
      </c>
      <c r="SS4" s="456" t="e">
        <v>#N/A</v>
      </c>
      <c r="ST4" s="456" t="e">
        <v>#N/A</v>
      </c>
      <c r="SU4" s="456" t="e">
        <v>#N/A</v>
      </c>
      <c r="SV4" s="456" t="e">
        <v>#N/A</v>
      </c>
      <c r="SW4" s="456" t="e">
        <v>#N/A</v>
      </c>
      <c r="SX4" s="456" t="e">
        <v>#N/A</v>
      </c>
      <c r="SY4" s="456" t="e">
        <v>#N/A</v>
      </c>
      <c r="SZ4" s="456" t="e">
        <v>#N/A</v>
      </c>
      <c r="TA4" s="456" t="e">
        <v>#N/A</v>
      </c>
      <c r="TB4" s="456" t="e">
        <v>#N/A</v>
      </c>
      <c r="TC4" s="456" t="e">
        <v>#N/A</v>
      </c>
      <c r="TD4" s="456" t="e">
        <v>#N/A</v>
      </c>
      <c r="TE4" s="456" t="e">
        <v>#N/A</v>
      </c>
      <c r="TF4" s="456" t="e">
        <v>#N/A</v>
      </c>
      <c r="TG4" s="456" t="e">
        <v>#N/A</v>
      </c>
      <c r="TH4" s="456" t="e">
        <v>#N/A</v>
      </c>
      <c r="TI4" s="456" t="e">
        <v>#N/A</v>
      </c>
      <c r="TJ4" s="456" t="e">
        <v>#N/A</v>
      </c>
      <c r="TK4" s="456" t="e">
        <v>#N/A</v>
      </c>
      <c r="TL4" s="456" t="e">
        <v>#N/A</v>
      </c>
      <c r="TM4" s="456" t="e">
        <v>#N/A</v>
      </c>
      <c r="TN4" s="456" t="e">
        <v>#N/A</v>
      </c>
      <c r="TO4" s="456" t="e">
        <v>#N/A</v>
      </c>
      <c r="TP4" s="456" t="e">
        <v>#N/A</v>
      </c>
      <c r="TQ4" s="456" t="e">
        <v>#N/A</v>
      </c>
      <c r="TR4" s="456" t="e">
        <v>#N/A</v>
      </c>
      <c r="TS4" s="456" t="e">
        <v>#N/A</v>
      </c>
      <c r="TT4" s="456" t="e">
        <v>#N/A</v>
      </c>
      <c r="TU4" s="456" t="e">
        <v>#N/A</v>
      </c>
      <c r="TV4" s="456" t="e">
        <v>#N/A</v>
      </c>
      <c r="TW4" s="456" t="e">
        <v>#N/A</v>
      </c>
      <c r="TX4" s="456" t="e">
        <v>#N/A</v>
      </c>
      <c r="TY4" s="456" t="e">
        <v>#N/A</v>
      </c>
      <c r="TZ4" s="456" t="e">
        <v>#N/A</v>
      </c>
      <c r="UA4" s="456" t="e">
        <v>#N/A</v>
      </c>
      <c r="UB4" s="456" t="e">
        <v>#N/A</v>
      </c>
      <c r="UC4" s="456" t="e">
        <v>#N/A</v>
      </c>
      <c r="UD4" s="456" t="e">
        <v>#N/A</v>
      </c>
      <c r="UE4" s="456" t="e">
        <v>#N/A</v>
      </c>
      <c r="UF4" s="456" t="e">
        <v>#N/A</v>
      </c>
      <c r="UG4" s="456" t="e">
        <v>#N/A</v>
      </c>
      <c r="UH4" s="456" t="e">
        <v>#N/A</v>
      </c>
      <c r="UI4" s="456" t="e">
        <v>#N/A</v>
      </c>
      <c r="UJ4" s="456" t="e">
        <v>#N/A</v>
      </c>
      <c r="UK4" s="456" t="e">
        <v>#N/A</v>
      </c>
      <c r="UL4" s="456" t="e">
        <v>#N/A</v>
      </c>
      <c r="UM4" s="456" t="e">
        <v>#N/A</v>
      </c>
      <c r="UN4" s="456" t="e">
        <v>#N/A</v>
      </c>
      <c r="UO4" s="456" t="e">
        <v>#N/A</v>
      </c>
      <c r="UP4" s="456" t="e">
        <v>#N/A</v>
      </c>
      <c r="UQ4" s="456" t="e">
        <v>#N/A</v>
      </c>
      <c r="UR4" s="456" t="e">
        <v>#N/A</v>
      </c>
      <c r="US4" s="456" t="e">
        <v>#N/A</v>
      </c>
      <c r="UT4" s="456" t="e">
        <v>#N/A</v>
      </c>
      <c r="UU4" s="456" t="e">
        <v>#N/A</v>
      </c>
      <c r="UV4" s="456" t="e">
        <v>#N/A</v>
      </c>
      <c r="UW4" s="456" t="e">
        <v>#N/A</v>
      </c>
      <c r="UX4" s="456" t="e">
        <v>#N/A</v>
      </c>
      <c r="UY4" s="456" t="e">
        <v>#N/A</v>
      </c>
      <c r="UZ4" s="456" t="e">
        <v>#N/A</v>
      </c>
      <c r="VA4" s="456" t="e">
        <v>#N/A</v>
      </c>
      <c r="VB4" s="456" t="e">
        <v>#N/A</v>
      </c>
      <c r="VC4" s="456" t="e">
        <v>#N/A</v>
      </c>
      <c r="VD4" s="456" t="e">
        <v>#N/A</v>
      </c>
      <c r="VE4" s="456" t="e">
        <v>#N/A</v>
      </c>
      <c r="VF4" s="456" t="e">
        <v>#N/A</v>
      </c>
      <c r="VG4" s="456" t="e">
        <v>#N/A</v>
      </c>
      <c r="VH4" s="456" t="e">
        <v>#N/A</v>
      </c>
      <c r="VI4" s="456" t="e">
        <v>#N/A</v>
      </c>
      <c r="VJ4" s="456" t="e">
        <v>#N/A</v>
      </c>
      <c r="VK4" s="456" t="e">
        <v>#N/A</v>
      </c>
      <c r="VL4" s="456" t="e">
        <v>#N/A</v>
      </c>
      <c r="VM4" s="456" t="e">
        <v>#N/A</v>
      </c>
      <c r="VN4" s="456" t="e">
        <v>#N/A</v>
      </c>
      <c r="VO4" s="456" t="e">
        <v>#N/A</v>
      </c>
      <c r="VP4" s="456" t="e">
        <v>#N/A</v>
      </c>
      <c r="VQ4" s="456" t="e">
        <v>#N/A</v>
      </c>
      <c r="VR4" s="456" t="e">
        <v>#N/A</v>
      </c>
      <c r="VS4" s="456" t="e">
        <v>#N/A</v>
      </c>
      <c r="VT4" s="456" t="e">
        <v>#N/A</v>
      </c>
      <c r="VU4" s="456" t="e">
        <v>#N/A</v>
      </c>
      <c r="VV4" s="456" t="e">
        <v>#N/A</v>
      </c>
      <c r="VW4" s="456" t="e">
        <v>#N/A</v>
      </c>
      <c r="VX4" s="456" t="e">
        <v>#N/A</v>
      </c>
      <c r="VY4" s="456" t="e">
        <v>#N/A</v>
      </c>
      <c r="VZ4" s="456" t="e">
        <v>#N/A</v>
      </c>
      <c r="WA4" s="456" t="e">
        <v>#N/A</v>
      </c>
      <c r="WB4" s="456" t="e">
        <v>#N/A</v>
      </c>
      <c r="WC4" s="456" t="e">
        <v>#N/A</v>
      </c>
      <c r="WD4" s="456" t="e">
        <v>#N/A</v>
      </c>
      <c r="WE4" s="456" t="e">
        <v>#N/A</v>
      </c>
      <c r="WF4" s="456" t="e">
        <v>#N/A</v>
      </c>
      <c r="WG4" s="456" t="e">
        <v>#N/A</v>
      </c>
      <c r="WH4" s="456" t="e">
        <v>#N/A</v>
      </c>
      <c r="WI4" s="456" t="e">
        <v>#N/A</v>
      </c>
      <c r="WJ4" s="456" t="e">
        <v>#N/A</v>
      </c>
      <c r="WK4" s="456" t="e">
        <v>#N/A</v>
      </c>
      <c r="WL4" s="456" t="e">
        <v>#N/A</v>
      </c>
      <c r="WM4" s="456" t="e">
        <v>#N/A</v>
      </c>
      <c r="WN4" s="456" t="e">
        <v>#N/A</v>
      </c>
      <c r="WO4" s="456" t="e">
        <v>#N/A</v>
      </c>
      <c r="WP4" s="456" t="e">
        <v>#N/A</v>
      </c>
      <c r="WQ4" s="456" t="e">
        <v>#N/A</v>
      </c>
      <c r="WR4" s="456" t="e">
        <v>#N/A</v>
      </c>
      <c r="WS4" s="456" t="e">
        <v>#N/A</v>
      </c>
      <c r="WT4" s="456" t="e">
        <v>#N/A</v>
      </c>
      <c r="WU4" s="456" t="e">
        <v>#N/A</v>
      </c>
      <c r="WV4" s="456" t="e">
        <v>#N/A</v>
      </c>
      <c r="WW4" s="456" t="e">
        <v>#N/A</v>
      </c>
      <c r="WX4" s="456" t="e">
        <v>#N/A</v>
      </c>
      <c r="WY4" s="456" t="e">
        <v>#N/A</v>
      </c>
      <c r="WZ4" s="456" t="e">
        <v>#N/A</v>
      </c>
      <c r="XA4" s="456" t="e">
        <v>#N/A</v>
      </c>
      <c r="XB4" s="456" t="e">
        <v>#N/A</v>
      </c>
      <c r="XC4" s="456" t="e">
        <v>#N/A</v>
      </c>
      <c r="XD4" s="456" t="e">
        <v>#N/A</v>
      </c>
      <c r="XE4" s="456" t="e">
        <v>#N/A</v>
      </c>
      <c r="XF4" s="456" t="e">
        <v>#N/A</v>
      </c>
      <c r="XG4" s="456" t="e">
        <v>#N/A</v>
      </c>
      <c r="XH4" s="456" t="e">
        <v>#N/A</v>
      </c>
      <c r="XI4" s="456" t="e">
        <v>#N/A</v>
      </c>
      <c r="XJ4" s="456" t="e">
        <v>#N/A</v>
      </c>
      <c r="XK4" s="456" t="e">
        <v>#N/A</v>
      </c>
      <c r="XL4" s="456" t="e">
        <v>#N/A</v>
      </c>
      <c r="XM4" s="456" t="e">
        <v>#N/A</v>
      </c>
      <c r="XN4" s="456" t="e">
        <v>#N/A</v>
      </c>
      <c r="XO4" s="456" t="e">
        <v>#N/A</v>
      </c>
      <c r="XP4" s="456" t="e">
        <v>#N/A</v>
      </c>
      <c r="XQ4" s="456" t="e">
        <v>#N/A</v>
      </c>
      <c r="XR4" s="456" t="e">
        <v>#N/A</v>
      </c>
      <c r="XS4" s="456" t="e">
        <v>#N/A</v>
      </c>
      <c r="XT4" s="456" t="e">
        <v>#N/A</v>
      </c>
      <c r="XU4" s="456" t="e">
        <v>#N/A</v>
      </c>
      <c r="XV4" s="456" t="e">
        <v>#N/A</v>
      </c>
      <c r="XW4" s="456" t="e">
        <v>#N/A</v>
      </c>
      <c r="XX4" s="456" t="e">
        <v>#N/A</v>
      </c>
      <c r="XY4" s="456" t="e">
        <v>#N/A</v>
      </c>
      <c r="XZ4" s="456" t="e">
        <v>#N/A</v>
      </c>
      <c r="YA4" s="456" t="e">
        <v>#N/A</v>
      </c>
      <c r="YB4" s="456" t="e">
        <v>#N/A</v>
      </c>
      <c r="YC4" s="456" t="e">
        <v>#N/A</v>
      </c>
      <c r="YD4" s="456" t="e">
        <v>#N/A</v>
      </c>
      <c r="YE4" s="456" t="e">
        <v>#N/A</v>
      </c>
      <c r="YF4" s="456" t="e">
        <v>#N/A</v>
      </c>
      <c r="YG4" s="456" t="e">
        <v>#N/A</v>
      </c>
      <c r="YH4" s="456" t="e">
        <v>#N/A</v>
      </c>
      <c r="YI4" s="456" t="e">
        <v>#N/A</v>
      </c>
      <c r="YJ4" s="456" t="e">
        <v>#N/A</v>
      </c>
      <c r="YK4" s="456" t="e">
        <v>#N/A</v>
      </c>
      <c r="YL4" s="456" t="e">
        <v>#N/A</v>
      </c>
      <c r="YM4" s="456" t="e">
        <v>#N/A</v>
      </c>
      <c r="YN4" s="456" t="e">
        <v>#N/A</v>
      </c>
      <c r="YO4" s="456" t="e">
        <v>#N/A</v>
      </c>
      <c r="YP4" s="456" t="e">
        <v>#N/A</v>
      </c>
      <c r="YQ4" s="456" t="e">
        <v>#N/A</v>
      </c>
      <c r="YR4" s="456" t="e">
        <v>#N/A</v>
      </c>
      <c r="YS4" s="456" t="e">
        <v>#N/A</v>
      </c>
      <c r="YT4" s="456" t="e">
        <v>#N/A</v>
      </c>
      <c r="YU4" s="456" t="e">
        <v>#N/A</v>
      </c>
      <c r="YV4" s="456" t="e">
        <v>#N/A</v>
      </c>
      <c r="YW4" s="456" t="e">
        <v>#N/A</v>
      </c>
      <c r="YX4" s="456" t="e">
        <v>#N/A</v>
      </c>
      <c r="YY4" s="456" t="e">
        <v>#N/A</v>
      </c>
      <c r="YZ4" s="456" t="e">
        <v>#N/A</v>
      </c>
      <c r="ZA4" s="456" t="e">
        <v>#N/A</v>
      </c>
      <c r="ZB4" s="456" t="e">
        <v>#N/A</v>
      </c>
      <c r="ZC4" s="456" t="e">
        <v>#N/A</v>
      </c>
      <c r="ZD4" s="456" t="e">
        <v>#N/A</v>
      </c>
      <c r="ZE4" s="456" t="e">
        <v>#N/A</v>
      </c>
      <c r="ZF4" s="456" t="e">
        <v>#N/A</v>
      </c>
      <c r="ZG4" s="456" t="e">
        <v>#N/A</v>
      </c>
      <c r="ZH4" s="456" t="e">
        <v>#N/A</v>
      </c>
      <c r="ZI4" s="456" t="e">
        <v>#N/A</v>
      </c>
      <c r="ZJ4" s="456" t="e">
        <v>#N/A</v>
      </c>
      <c r="ZK4" s="456" t="e">
        <v>#N/A</v>
      </c>
      <c r="ZL4" s="456" t="e">
        <v>#N/A</v>
      </c>
      <c r="ZM4" s="456" t="e">
        <v>#N/A</v>
      </c>
      <c r="ZN4" s="456" t="e">
        <v>#N/A</v>
      </c>
      <c r="ZO4" s="456" t="e">
        <v>#N/A</v>
      </c>
      <c r="ZP4" s="456" t="e">
        <v>#N/A</v>
      </c>
      <c r="ZQ4" s="456" t="e">
        <v>#N/A</v>
      </c>
      <c r="ZR4" s="456" t="e">
        <v>#N/A</v>
      </c>
      <c r="ZS4" s="456" t="e">
        <v>#N/A</v>
      </c>
      <c r="ZT4" s="456" t="e">
        <v>#N/A</v>
      </c>
      <c r="ZU4" s="456" t="e">
        <v>#N/A</v>
      </c>
      <c r="ZV4" s="456" t="e">
        <v>#N/A</v>
      </c>
      <c r="ZW4" s="456" t="e">
        <v>#N/A</v>
      </c>
      <c r="ZX4" s="456" t="e">
        <v>#N/A</v>
      </c>
      <c r="ZY4" s="456" t="e">
        <v>#N/A</v>
      </c>
      <c r="ZZ4" s="456" t="e">
        <v>#N/A</v>
      </c>
      <c r="AAA4" s="456" t="e">
        <v>#N/A</v>
      </c>
    </row>
    <row r="5" spans="1:703" s="456" customFormat="1" x14ac:dyDescent="0.2">
      <c r="A5" s="456">
        <v>0</v>
      </c>
      <c r="B5" s="456">
        <v>0</v>
      </c>
      <c r="C5" s="456">
        <v>0</v>
      </c>
      <c r="D5" s="456">
        <v>0</v>
      </c>
      <c r="E5" s="456">
        <v>0</v>
      </c>
      <c r="F5" s="456">
        <v>0</v>
      </c>
      <c r="G5" s="456">
        <v>0</v>
      </c>
      <c r="H5" s="456">
        <v>0</v>
      </c>
      <c r="I5" s="456">
        <v>0</v>
      </c>
      <c r="J5" s="456">
        <v>0</v>
      </c>
      <c r="K5" s="456">
        <v>0</v>
      </c>
      <c r="L5" s="456">
        <v>0</v>
      </c>
      <c r="M5" s="456">
        <v>0</v>
      </c>
      <c r="N5" s="456">
        <v>0</v>
      </c>
      <c r="O5" s="456">
        <v>0</v>
      </c>
      <c r="P5" s="456">
        <v>0</v>
      </c>
      <c r="Q5" s="456">
        <v>0</v>
      </c>
      <c r="R5" s="456">
        <v>0</v>
      </c>
      <c r="S5" s="456">
        <v>0</v>
      </c>
      <c r="T5" s="456">
        <v>0</v>
      </c>
      <c r="U5" s="456">
        <v>0</v>
      </c>
      <c r="V5" s="456">
        <v>0</v>
      </c>
      <c r="W5" s="456">
        <v>0</v>
      </c>
      <c r="X5" s="456">
        <v>0</v>
      </c>
      <c r="Y5" s="456">
        <v>0</v>
      </c>
      <c r="Z5" s="456">
        <v>0</v>
      </c>
      <c r="AA5" s="456">
        <v>0</v>
      </c>
      <c r="AB5" s="456">
        <v>0</v>
      </c>
      <c r="AC5" s="456">
        <v>0</v>
      </c>
      <c r="AD5" s="456">
        <v>0</v>
      </c>
      <c r="AE5" s="456" t="e">
        <v>#N/A</v>
      </c>
      <c r="AF5" s="456" t="e">
        <v>#N/A</v>
      </c>
      <c r="AG5" s="456" t="e">
        <v>#N/A</v>
      </c>
      <c r="AH5" s="456" t="e">
        <v>#N/A</v>
      </c>
      <c r="AI5" s="456" t="e">
        <v>#N/A</v>
      </c>
      <c r="AJ5" s="456" t="e">
        <v>#N/A</v>
      </c>
      <c r="AK5" s="456" t="e">
        <v>#N/A</v>
      </c>
      <c r="AL5" s="456" t="e">
        <v>#N/A</v>
      </c>
      <c r="AM5" s="456" t="e">
        <v>#N/A</v>
      </c>
      <c r="AN5" s="456" t="e">
        <v>#N/A</v>
      </c>
      <c r="AO5" s="456" t="e">
        <v>#N/A</v>
      </c>
      <c r="AP5" s="456" t="e">
        <v>#N/A</v>
      </c>
      <c r="AQ5" s="456" t="e">
        <v>#N/A</v>
      </c>
      <c r="AR5" s="456" t="e">
        <v>#N/A</v>
      </c>
      <c r="AS5" s="456" t="e">
        <v>#N/A</v>
      </c>
      <c r="AT5" s="456" t="e">
        <v>#N/A</v>
      </c>
      <c r="AU5" s="456" t="e">
        <v>#N/A</v>
      </c>
      <c r="AV5" s="456" t="e">
        <v>#N/A</v>
      </c>
      <c r="AW5" s="456" t="e">
        <v>#N/A</v>
      </c>
      <c r="AX5" s="456" t="e">
        <v>#N/A</v>
      </c>
      <c r="AY5" s="456" t="e">
        <v>#N/A</v>
      </c>
      <c r="AZ5" s="456" t="e">
        <v>#N/A</v>
      </c>
      <c r="BA5" s="456" t="e">
        <v>#N/A</v>
      </c>
      <c r="BB5" s="456" t="e">
        <v>#N/A</v>
      </c>
      <c r="BC5" s="456" t="e">
        <v>#N/A</v>
      </c>
      <c r="BD5" s="456" t="e">
        <v>#N/A</v>
      </c>
      <c r="BE5" s="456" t="e">
        <v>#N/A</v>
      </c>
      <c r="BF5" s="456" t="e">
        <v>#N/A</v>
      </c>
      <c r="BG5" s="456" t="e">
        <v>#N/A</v>
      </c>
      <c r="BH5" s="456" t="e">
        <v>#N/A</v>
      </c>
      <c r="BI5" s="456" t="e">
        <v>#N/A</v>
      </c>
      <c r="BJ5" s="456" t="e">
        <v>#N/A</v>
      </c>
      <c r="BK5" s="456" t="e">
        <v>#N/A</v>
      </c>
      <c r="BL5" s="456" t="e">
        <v>#N/A</v>
      </c>
      <c r="BM5" s="456" t="e">
        <v>#N/A</v>
      </c>
      <c r="BN5" s="456" t="e">
        <v>#N/A</v>
      </c>
      <c r="BO5" s="456" t="e">
        <v>#N/A</v>
      </c>
      <c r="BP5" s="456" t="e">
        <v>#N/A</v>
      </c>
      <c r="BQ5" s="456" t="e">
        <v>#N/A</v>
      </c>
      <c r="BR5" s="456" t="e">
        <v>#N/A</v>
      </c>
      <c r="BS5" s="456" t="e">
        <v>#N/A</v>
      </c>
      <c r="BT5" s="456" t="e">
        <v>#N/A</v>
      </c>
      <c r="BU5" s="456" t="e">
        <v>#N/A</v>
      </c>
      <c r="BV5" s="456" t="e">
        <v>#N/A</v>
      </c>
      <c r="BW5" s="456" t="e">
        <v>#N/A</v>
      </c>
      <c r="BX5" s="456" t="e">
        <v>#N/A</v>
      </c>
      <c r="BY5" s="456" t="e">
        <v>#N/A</v>
      </c>
      <c r="BZ5" s="456" t="e">
        <v>#N/A</v>
      </c>
      <c r="CA5" s="456" t="e">
        <v>#N/A</v>
      </c>
      <c r="CB5" s="456" t="e">
        <v>#N/A</v>
      </c>
      <c r="CC5" s="456" t="e">
        <v>#N/A</v>
      </c>
      <c r="CD5" s="456" t="e">
        <v>#N/A</v>
      </c>
      <c r="CE5" s="456" t="e">
        <v>#N/A</v>
      </c>
      <c r="CF5" s="456" t="e">
        <v>#N/A</v>
      </c>
      <c r="CG5" s="456" t="e">
        <v>#N/A</v>
      </c>
      <c r="CH5" s="456" t="e">
        <v>#N/A</v>
      </c>
      <c r="CI5" s="456" t="e">
        <v>#N/A</v>
      </c>
      <c r="CJ5" s="456" t="e">
        <v>#N/A</v>
      </c>
      <c r="CK5" s="456" t="e">
        <v>#N/A</v>
      </c>
      <c r="CL5" s="456" t="e">
        <v>#N/A</v>
      </c>
      <c r="CM5" s="456" t="e">
        <v>#N/A</v>
      </c>
      <c r="CN5" s="456" t="e">
        <v>#N/A</v>
      </c>
      <c r="CO5" s="456" t="e">
        <v>#N/A</v>
      </c>
      <c r="CP5" s="456" t="e">
        <v>#N/A</v>
      </c>
      <c r="CQ5" s="456" t="e">
        <v>#N/A</v>
      </c>
      <c r="CR5" s="456" t="e">
        <v>#N/A</v>
      </c>
      <c r="CS5" s="456" t="e">
        <v>#N/A</v>
      </c>
      <c r="CT5" s="456" t="e">
        <v>#N/A</v>
      </c>
      <c r="CU5" s="456" t="e">
        <v>#N/A</v>
      </c>
      <c r="CV5" s="456" t="e">
        <v>#N/A</v>
      </c>
      <c r="CW5" s="456" t="e">
        <v>#N/A</v>
      </c>
      <c r="CX5" s="456" t="e">
        <v>#N/A</v>
      </c>
      <c r="CY5" s="456" t="e">
        <v>#N/A</v>
      </c>
      <c r="CZ5" s="456" t="e">
        <v>#N/A</v>
      </c>
      <c r="DA5" s="456" t="e">
        <v>#N/A</v>
      </c>
      <c r="DB5" s="456" t="e">
        <v>#N/A</v>
      </c>
      <c r="DC5" s="456" t="e">
        <v>#N/A</v>
      </c>
      <c r="DD5" s="456" t="e">
        <v>#N/A</v>
      </c>
      <c r="DE5" s="456" t="e">
        <v>#N/A</v>
      </c>
      <c r="DF5" s="456" t="e">
        <v>#N/A</v>
      </c>
      <c r="DG5" s="456" t="e">
        <v>#N/A</v>
      </c>
      <c r="DH5" s="456" t="e">
        <v>#N/A</v>
      </c>
      <c r="DI5" s="456" t="e">
        <v>#N/A</v>
      </c>
      <c r="DJ5" s="456" t="e">
        <v>#N/A</v>
      </c>
      <c r="DK5" s="456" t="e">
        <v>#N/A</v>
      </c>
      <c r="DL5" s="456" t="e">
        <v>#N/A</v>
      </c>
      <c r="DM5" s="456" t="e">
        <v>#N/A</v>
      </c>
      <c r="DN5" s="456" t="e">
        <v>#N/A</v>
      </c>
      <c r="DO5" s="456" t="e">
        <v>#N/A</v>
      </c>
      <c r="DP5" s="456" t="e">
        <v>#N/A</v>
      </c>
      <c r="DQ5" s="456" t="e">
        <v>#N/A</v>
      </c>
      <c r="DR5" s="456" t="e">
        <v>#N/A</v>
      </c>
      <c r="DS5" s="456" t="e">
        <v>#N/A</v>
      </c>
      <c r="DT5" s="456" t="e">
        <v>#N/A</v>
      </c>
      <c r="DU5" s="456" t="e">
        <v>#N/A</v>
      </c>
      <c r="DV5" s="456" t="e">
        <v>#N/A</v>
      </c>
      <c r="DW5" s="456" t="e">
        <v>#N/A</v>
      </c>
      <c r="DX5" s="456" t="e">
        <v>#N/A</v>
      </c>
      <c r="DY5" s="456" t="e">
        <v>#N/A</v>
      </c>
      <c r="DZ5" s="456" t="e">
        <v>#N/A</v>
      </c>
      <c r="EA5" s="456" t="e">
        <v>#N/A</v>
      </c>
      <c r="EB5" s="456" t="e">
        <v>#N/A</v>
      </c>
      <c r="EC5" s="456" t="e">
        <v>#N/A</v>
      </c>
      <c r="ED5" s="456" t="e">
        <v>#N/A</v>
      </c>
      <c r="EE5" s="456" t="e">
        <v>#N/A</v>
      </c>
      <c r="EF5" s="456" t="e">
        <v>#N/A</v>
      </c>
      <c r="EG5" s="456" t="e">
        <v>#N/A</v>
      </c>
      <c r="EH5" s="456" t="e">
        <v>#N/A</v>
      </c>
      <c r="EI5" s="456" t="e">
        <v>#N/A</v>
      </c>
      <c r="EJ5" s="456" t="e">
        <v>#N/A</v>
      </c>
      <c r="EK5" s="456" t="e">
        <v>#N/A</v>
      </c>
      <c r="EL5" s="456" t="e">
        <v>#N/A</v>
      </c>
      <c r="EM5" s="456" t="e">
        <v>#N/A</v>
      </c>
      <c r="EN5" s="456" t="e">
        <v>#N/A</v>
      </c>
      <c r="EO5" s="456" t="e">
        <v>#N/A</v>
      </c>
      <c r="EP5" s="456" t="e">
        <v>#N/A</v>
      </c>
      <c r="EQ5" s="456" t="e">
        <v>#N/A</v>
      </c>
      <c r="ER5" s="456" t="e">
        <v>#N/A</v>
      </c>
      <c r="ES5" s="456" t="e">
        <v>#N/A</v>
      </c>
      <c r="ET5" s="456" t="e">
        <v>#N/A</v>
      </c>
      <c r="EU5" s="456" t="e">
        <v>#N/A</v>
      </c>
      <c r="EV5" s="456" t="e">
        <v>#N/A</v>
      </c>
      <c r="EW5" s="456" t="e">
        <v>#N/A</v>
      </c>
      <c r="EX5" s="456" t="e">
        <v>#N/A</v>
      </c>
      <c r="EY5" s="456" t="e">
        <v>#N/A</v>
      </c>
      <c r="EZ5" s="456" t="e">
        <v>#N/A</v>
      </c>
      <c r="FA5" s="456" t="e">
        <v>#N/A</v>
      </c>
      <c r="FB5" s="456" t="e">
        <v>#N/A</v>
      </c>
      <c r="FC5" s="456" t="e">
        <v>#N/A</v>
      </c>
      <c r="FD5" s="456" t="e">
        <v>#N/A</v>
      </c>
      <c r="FE5" s="456" t="e">
        <v>#N/A</v>
      </c>
      <c r="FF5" s="456" t="e">
        <v>#N/A</v>
      </c>
      <c r="FG5" s="456" t="e">
        <v>#N/A</v>
      </c>
      <c r="FH5" s="456" t="e">
        <v>#N/A</v>
      </c>
      <c r="FI5" s="456" t="e">
        <v>#N/A</v>
      </c>
      <c r="FJ5" s="456" t="e">
        <v>#N/A</v>
      </c>
      <c r="FK5" s="456" t="e">
        <v>#N/A</v>
      </c>
      <c r="FL5" s="456" t="e">
        <v>#N/A</v>
      </c>
      <c r="FM5" s="456" t="e">
        <v>#N/A</v>
      </c>
      <c r="FN5" s="456" t="e">
        <v>#N/A</v>
      </c>
      <c r="FO5" s="456" t="e">
        <v>#N/A</v>
      </c>
      <c r="FP5" s="456" t="e">
        <v>#N/A</v>
      </c>
      <c r="FQ5" s="456" t="e">
        <v>#N/A</v>
      </c>
      <c r="FR5" s="456" t="e">
        <v>#N/A</v>
      </c>
      <c r="FS5" s="456" t="e">
        <v>#N/A</v>
      </c>
      <c r="FT5" s="456" t="e">
        <v>#N/A</v>
      </c>
      <c r="FU5" s="456" t="e">
        <v>#N/A</v>
      </c>
      <c r="FV5" s="456" t="e">
        <v>#N/A</v>
      </c>
      <c r="FW5" s="456" t="e">
        <v>#N/A</v>
      </c>
      <c r="FX5" s="456" t="e">
        <v>#N/A</v>
      </c>
      <c r="FY5" s="456" t="e">
        <v>#N/A</v>
      </c>
      <c r="FZ5" s="456" t="e">
        <v>#N/A</v>
      </c>
      <c r="GA5" s="456" t="e">
        <v>#N/A</v>
      </c>
      <c r="GB5" s="456" t="e">
        <v>#N/A</v>
      </c>
      <c r="GC5" s="456" t="e">
        <v>#N/A</v>
      </c>
      <c r="GD5" s="456" t="e">
        <v>#N/A</v>
      </c>
      <c r="GE5" s="456" t="e">
        <v>#N/A</v>
      </c>
      <c r="GF5" s="456" t="e">
        <v>#N/A</v>
      </c>
      <c r="GG5" s="456" t="e">
        <v>#N/A</v>
      </c>
      <c r="GH5" s="456" t="e">
        <v>#N/A</v>
      </c>
      <c r="GI5" s="456" t="e">
        <v>#N/A</v>
      </c>
      <c r="GJ5" s="456" t="e">
        <v>#N/A</v>
      </c>
      <c r="GK5" s="456" t="e">
        <v>#N/A</v>
      </c>
      <c r="GL5" s="456" t="e">
        <v>#N/A</v>
      </c>
      <c r="GM5" s="456" t="e">
        <v>#N/A</v>
      </c>
      <c r="GN5" s="456" t="e">
        <v>#N/A</v>
      </c>
      <c r="GO5" s="456" t="e">
        <v>#N/A</v>
      </c>
      <c r="GP5" s="456" t="e">
        <v>#N/A</v>
      </c>
      <c r="GQ5" s="456" t="e">
        <v>#N/A</v>
      </c>
      <c r="GR5" s="456" t="e">
        <v>#N/A</v>
      </c>
      <c r="GS5" s="456" t="e">
        <v>#N/A</v>
      </c>
      <c r="GT5" s="456" t="e">
        <v>#N/A</v>
      </c>
      <c r="GU5" s="456" t="e">
        <v>#N/A</v>
      </c>
      <c r="GV5" s="456" t="e">
        <v>#N/A</v>
      </c>
      <c r="GW5" s="456" t="e">
        <v>#N/A</v>
      </c>
      <c r="GX5" s="456" t="e">
        <v>#N/A</v>
      </c>
      <c r="GY5" s="456" t="e">
        <v>#N/A</v>
      </c>
      <c r="GZ5" s="456" t="e">
        <v>#N/A</v>
      </c>
      <c r="HA5" s="456" t="e">
        <v>#N/A</v>
      </c>
      <c r="HB5" s="456" t="e">
        <v>#N/A</v>
      </c>
      <c r="HC5" s="456" t="e">
        <v>#N/A</v>
      </c>
      <c r="HD5" s="456" t="e">
        <v>#N/A</v>
      </c>
      <c r="HE5" s="456" t="e">
        <v>#N/A</v>
      </c>
      <c r="HF5" s="456" t="e">
        <v>#N/A</v>
      </c>
      <c r="HG5" s="456" t="e">
        <v>#N/A</v>
      </c>
      <c r="HH5" s="456" t="e">
        <v>#N/A</v>
      </c>
      <c r="HI5" s="456" t="e">
        <v>#N/A</v>
      </c>
      <c r="HJ5" s="456" t="e">
        <v>#N/A</v>
      </c>
      <c r="HK5" s="456" t="e">
        <v>#N/A</v>
      </c>
      <c r="HL5" s="456" t="e">
        <v>#N/A</v>
      </c>
      <c r="HM5" s="456" t="e">
        <v>#N/A</v>
      </c>
      <c r="HN5" s="456" t="e">
        <v>#N/A</v>
      </c>
      <c r="HO5" s="456" t="e">
        <v>#N/A</v>
      </c>
      <c r="HP5" s="456" t="e">
        <v>#N/A</v>
      </c>
      <c r="HQ5" s="456" t="e">
        <v>#N/A</v>
      </c>
      <c r="HR5" s="456" t="e">
        <v>#N/A</v>
      </c>
      <c r="HS5" s="456" t="e">
        <v>#N/A</v>
      </c>
      <c r="HT5" s="456" t="e">
        <v>#N/A</v>
      </c>
      <c r="HU5" s="456" t="e">
        <v>#N/A</v>
      </c>
      <c r="HV5" s="456" t="e">
        <v>#N/A</v>
      </c>
      <c r="HW5" s="456" t="e">
        <v>#N/A</v>
      </c>
      <c r="HX5" s="456" t="e">
        <v>#N/A</v>
      </c>
      <c r="HY5" s="456" t="e">
        <v>#N/A</v>
      </c>
      <c r="HZ5" s="456" t="e">
        <v>#N/A</v>
      </c>
      <c r="IA5" s="456" t="e">
        <v>#N/A</v>
      </c>
      <c r="IB5" s="456" t="e">
        <v>#N/A</v>
      </c>
      <c r="IC5" s="456" t="e">
        <v>#N/A</v>
      </c>
      <c r="ID5" s="456" t="e">
        <v>#N/A</v>
      </c>
      <c r="IE5" s="456" t="e">
        <v>#N/A</v>
      </c>
      <c r="IF5" s="456" t="e">
        <v>#N/A</v>
      </c>
      <c r="IG5" s="456" t="e">
        <v>#N/A</v>
      </c>
      <c r="IH5" s="456" t="e">
        <v>#N/A</v>
      </c>
      <c r="II5" s="456" t="e">
        <v>#N/A</v>
      </c>
      <c r="IJ5" s="456" t="e">
        <v>#N/A</v>
      </c>
      <c r="IK5" s="456" t="e">
        <v>#N/A</v>
      </c>
      <c r="IL5" s="456" t="e">
        <v>#N/A</v>
      </c>
      <c r="IM5" s="456" t="e">
        <v>#N/A</v>
      </c>
      <c r="IN5" s="456" t="e">
        <v>#N/A</v>
      </c>
      <c r="IO5" s="456" t="e">
        <v>#N/A</v>
      </c>
      <c r="IP5" s="456" t="e">
        <v>#N/A</v>
      </c>
      <c r="IQ5" s="456" t="e">
        <v>#N/A</v>
      </c>
      <c r="IR5" s="456" t="e">
        <v>#N/A</v>
      </c>
      <c r="IS5" s="456" t="e">
        <v>#N/A</v>
      </c>
      <c r="IT5" s="456" t="e">
        <v>#N/A</v>
      </c>
      <c r="IU5" s="456" t="e">
        <v>#N/A</v>
      </c>
      <c r="IV5" s="456" t="e">
        <v>#N/A</v>
      </c>
      <c r="IW5" s="456" t="e">
        <v>#N/A</v>
      </c>
      <c r="IX5" s="456" t="e">
        <v>#N/A</v>
      </c>
      <c r="IY5" s="456" t="e">
        <v>#N/A</v>
      </c>
      <c r="IZ5" s="456" t="e">
        <v>#N/A</v>
      </c>
      <c r="JA5" s="456" t="e">
        <v>#N/A</v>
      </c>
      <c r="JB5" s="456" t="e">
        <v>#N/A</v>
      </c>
      <c r="JC5" s="456" t="e">
        <v>#N/A</v>
      </c>
      <c r="JD5" s="456" t="e">
        <v>#N/A</v>
      </c>
      <c r="JE5" s="456" t="e">
        <v>#N/A</v>
      </c>
      <c r="JF5" s="456" t="e">
        <v>#N/A</v>
      </c>
      <c r="JG5" s="456" t="e">
        <v>#N/A</v>
      </c>
      <c r="JH5" s="456" t="e">
        <v>#N/A</v>
      </c>
      <c r="JI5" s="456" t="e">
        <v>#N/A</v>
      </c>
      <c r="JJ5" s="456" t="e">
        <v>#N/A</v>
      </c>
      <c r="JK5" s="456" t="e">
        <v>#N/A</v>
      </c>
      <c r="JL5" s="456" t="e">
        <v>#N/A</v>
      </c>
      <c r="JM5" s="456" t="e">
        <v>#N/A</v>
      </c>
      <c r="JN5" s="456" t="e">
        <v>#N/A</v>
      </c>
      <c r="JO5" s="456" t="e">
        <v>#N/A</v>
      </c>
      <c r="JP5" s="456" t="e">
        <v>#N/A</v>
      </c>
      <c r="JQ5" s="456" t="e">
        <v>#N/A</v>
      </c>
      <c r="JR5" s="456" t="e">
        <v>#N/A</v>
      </c>
      <c r="JS5" s="456" t="e">
        <v>#N/A</v>
      </c>
      <c r="JT5" s="456" t="e">
        <v>#N/A</v>
      </c>
      <c r="JU5" s="456" t="e">
        <v>#N/A</v>
      </c>
      <c r="JV5" s="456" t="e">
        <v>#N/A</v>
      </c>
      <c r="JW5" s="456" t="e">
        <v>#N/A</v>
      </c>
      <c r="JX5" s="456" t="e">
        <v>#N/A</v>
      </c>
      <c r="JY5" s="456" t="e">
        <v>#N/A</v>
      </c>
      <c r="JZ5" s="456" t="e">
        <v>#N/A</v>
      </c>
      <c r="KA5" s="456" t="e">
        <v>#N/A</v>
      </c>
      <c r="KB5" s="456" t="e">
        <v>#N/A</v>
      </c>
      <c r="KC5" s="456" t="e">
        <v>#N/A</v>
      </c>
      <c r="KD5" s="456" t="e">
        <v>#N/A</v>
      </c>
      <c r="KE5" s="456" t="e">
        <v>#N/A</v>
      </c>
      <c r="KF5" s="456" t="e">
        <v>#N/A</v>
      </c>
      <c r="KG5" s="456" t="e">
        <v>#N/A</v>
      </c>
      <c r="KH5" s="456" t="e">
        <v>#N/A</v>
      </c>
      <c r="KI5" s="456" t="e">
        <v>#N/A</v>
      </c>
      <c r="KJ5" s="456" t="e">
        <v>#N/A</v>
      </c>
      <c r="KK5" s="456" t="e">
        <v>#N/A</v>
      </c>
      <c r="KL5" s="456" t="e">
        <v>#N/A</v>
      </c>
      <c r="KM5" s="456" t="e">
        <v>#N/A</v>
      </c>
      <c r="KN5" s="456" t="e">
        <v>#N/A</v>
      </c>
      <c r="KO5" s="456" t="e">
        <v>#N/A</v>
      </c>
      <c r="KP5" s="456" t="e">
        <v>#N/A</v>
      </c>
      <c r="KQ5" s="456" t="e">
        <v>#N/A</v>
      </c>
      <c r="KR5" s="456" t="e">
        <v>#N/A</v>
      </c>
      <c r="KS5" s="456" t="e">
        <v>#N/A</v>
      </c>
      <c r="KT5" s="456" t="e">
        <v>#N/A</v>
      </c>
      <c r="KU5" s="456" t="e">
        <v>#N/A</v>
      </c>
      <c r="KV5" s="456" t="e">
        <v>#N/A</v>
      </c>
      <c r="KW5" s="456" t="e">
        <v>#N/A</v>
      </c>
      <c r="KX5" s="456" t="e">
        <v>#N/A</v>
      </c>
      <c r="KY5" s="456" t="e">
        <v>#N/A</v>
      </c>
      <c r="KZ5" s="456" t="e">
        <v>#N/A</v>
      </c>
      <c r="LA5" s="456" t="e">
        <v>#N/A</v>
      </c>
      <c r="LB5" s="456" t="e">
        <v>#N/A</v>
      </c>
      <c r="LC5" s="456" t="e">
        <v>#N/A</v>
      </c>
      <c r="LD5" s="456" t="e">
        <v>#N/A</v>
      </c>
      <c r="LE5" s="456" t="e">
        <v>#N/A</v>
      </c>
      <c r="LF5" s="456" t="e">
        <v>#N/A</v>
      </c>
      <c r="LG5" s="456" t="e">
        <v>#N/A</v>
      </c>
      <c r="LH5" s="456" t="e">
        <v>#N/A</v>
      </c>
      <c r="LI5" s="456" t="e">
        <v>#N/A</v>
      </c>
      <c r="LJ5" s="456" t="e">
        <v>#N/A</v>
      </c>
      <c r="LK5" s="456" t="e">
        <v>#N/A</v>
      </c>
      <c r="LL5" s="456" t="e">
        <v>#N/A</v>
      </c>
      <c r="LM5" s="456" t="e">
        <v>#N/A</v>
      </c>
      <c r="LN5" s="456" t="e">
        <v>#N/A</v>
      </c>
      <c r="LO5" s="456" t="e">
        <v>#N/A</v>
      </c>
      <c r="LP5" s="456" t="e">
        <v>#N/A</v>
      </c>
      <c r="LQ5" s="456" t="e">
        <v>#N/A</v>
      </c>
      <c r="LR5" s="456" t="e">
        <v>#N/A</v>
      </c>
      <c r="LS5" s="456" t="e">
        <v>#N/A</v>
      </c>
      <c r="LT5" s="456" t="e">
        <v>#N/A</v>
      </c>
      <c r="LU5" s="456" t="e">
        <v>#N/A</v>
      </c>
      <c r="LV5" s="456" t="e">
        <v>#N/A</v>
      </c>
      <c r="LW5" s="456" t="e">
        <v>#N/A</v>
      </c>
      <c r="LX5" s="456" t="e">
        <v>#N/A</v>
      </c>
      <c r="LY5" s="456" t="e">
        <v>#N/A</v>
      </c>
      <c r="LZ5" s="456" t="e">
        <v>#N/A</v>
      </c>
      <c r="MA5" s="456" t="e">
        <v>#N/A</v>
      </c>
      <c r="MB5" s="456" t="e">
        <v>#N/A</v>
      </c>
      <c r="MC5" s="456" t="e">
        <v>#N/A</v>
      </c>
      <c r="MD5" s="456" t="e">
        <v>#N/A</v>
      </c>
      <c r="ME5" s="456" t="e">
        <v>#N/A</v>
      </c>
      <c r="MF5" s="456" t="e">
        <v>#N/A</v>
      </c>
      <c r="MG5" s="456" t="e">
        <v>#N/A</v>
      </c>
      <c r="MH5" s="456" t="e">
        <v>#N/A</v>
      </c>
      <c r="MI5" s="456" t="e">
        <v>#N/A</v>
      </c>
      <c r="MJ5" s="456" t="e">
        <v>#N/A</v>
      </c>
      <c r="MK5" s="456" t="e">
        <v>#N/A</v>
      </c>
      <c r="ML5" s="456" t="e">
        <v>#N/A</v>
      </c>
      <c r="MM5" s="456" t="e">
        <v>#N/A</v>
      </c>
      <c r="MN5" s="456" t="e">
        <v>#N/A</v>
      </c>
      <c r="MO5" s="456" t="e">
        <v>#N/A</v>
      </c>
      <c r="MP5" s="456" t="e">
        <v>#N/A</v>
      </c>
      <c r="MQ5" s="456" t="e">
        <v>#N/A</v>
      </c>
      <c r="MR5" s="456" t="e">
        <v>#N/A</v>
      </c>
      <c r="MS5" s="456" t="e">
        <v>#N/A</v>
      </c>
      <c r="MT5" s="456" t="e">
        <v>#N/A</v>
      </c>
      <c r="MU5" s="456" t="e">
        <v>#N/A</v>
      </c>
      <c r="MV5" s="456" t="e">
        <v>#N/A</v>
      </c>
      <c r="MW5" s="456" t="e">
        <v>#N/A</v>
      </c>
      <c r="MX5" s="456" t="e">
        <v>#N/A</v>
      </c>
      <c r="MY5" s="456" t="e">
        <v>#N/A</v>
      </c>
      <c r="MZ5" s="456" t="e">
        <v>#N/A</v>
      </c>
      <c r="NA5" s="456" t="e">
        <v>#N/A</v>
      </c>
      <c r="NB5" s="456" t="e">
        <v>#N/A</v>
      </c>
      <c r="NC5" s="456" t="e">
        <v>#N/A</v>
      </c>
      <c r="ND5" s="456" t="e">
        <v>#N/A</v>
      </c>
      <c r="NE5" s="456" t="e">
        <v>#N/A</v>
      </c>
      <c r="NF5" s="456" t="e">
        <v>#N/A</v>
      </c>
      <c r="NG5" s="456" t="e">
        <v>#N/A</v>
      </c>
      <c r="NH5" s="456" t="e">
        <v>#N/A</v>
      </c>
      <c r="NI5" s="456" t="e">
        <v>#N/A</v>
      </c>
      <c r="NJ5" s="456" t="e">
        <v>#N/A</v>
      </c>
      <c r="NK5" s="456" t="e">
        <v>#N/A</v>
      </c>
      <c r="NL5" s="456" t="e">
        <v>#N/A</v>
      </c>
      <c r="NM5" s="456" t="e">
        <v>#N/A</v>
      </c>
      <c r="NN5" s="456" t="e">
        <v>#N/A</v>
      </c>
      <c r="NO5" s="456" t="e">
        <v>#N/A</v>
      </c>
      <c r="NP5" s="456" t="e">
        <v>#N/A</v>
      </c>
      <c r="NQ5" s="456" t="e">
        <v>#N/A</v>
      </c>
      <c r="NR5" s="456" t="e">
        <v>#N/A</v>
      </c>
      <c r="NS5" s="456" t="e">
        <v>#N/A</v>
      </c>
      <c r="NT5" s="456" t="e">
        <v>#N/A</v>
      </c>
      <c r="NU5" s="456" t="e">
        <v>#N/A</v>
      </c>
      <c r="NV5" s="456" t="e">
        <v>#N/A</v>
      </c>
      <c r="NW5" s="456" t="e">
        <v>#N/A</v>
      </c>
      <c r="NX5" s="456" t="e">
        <v>#N/A</v>
      </c>
      <c r="NY5" s="456" t="e">
        <v>#N/A</v>
      </c>
      <c r="NZ5" s="456" t="e">
        <v>#N/A</v>
      </c>
      <c r="OA5" s="456" t="e">
        <v>#N/A</v>
      </c>
      <c r="OB5" s="456" t="e">
        <v>#N/A</v>
      </c>
      <c r="OC5" s="456" t="e">
        <v>#N/A</v>
      </c>
      <c r="OD5" s="456" t="e">
        <v>#N/A</v>
      </c>
      <c r="OE5" s="456" t="e">
        <v>#N/A</v>
      </c>
      <c r="OF5" s="456" t="e">
        <v>#N/A</v>
      </c>
      <c r="OG5" s="456" t="e">
        <v>#N/A</v>
      </c>
      <c r="OH5" s="456" t="e">
        <v>#N/A</v>
      </c>
      <c r="OI5" s="456" t="e">
        <v>#N/A</v>
      </c>
      <c r="OJ5" s="456" t="e">
        <v>#N/A</v>
      </c>
      <c r="OK5" s="456" t="e">
        <v>#N/A</v>
      </c>
      <c r="OL5" s="456" t="e">
        <v>#N/A</v>
      </c>
      <c r="OM5" s="456" t="e">
        <v>#N/A</v>
      </c>
      <c r="ON5" s="456" t="e">
        <v>#N/A</v>
      </c>
      <c r="OO5" s="456" t="e">
        <v>#N/A</v>
      </c>
      <c r="OP5" s="456" t="e">
        <v>#N/A</v>
      </c>
      <c r="OQ5" s="456" t="e">
        <v>#N/A</v>
      </c>
      <c r="OR5" s="456" t="e">
        <v>#N/A</v>
      </c>
      <c r="OS5" s="456" t="e">
        <v>#N/A</v>
      </c>
      <c r="OT5" s="456" t="e">
        <v>#N/A</v>
      </c>
      <c r="OU5" s="456" t="e">
        <v>#N/A</v>
      </c>
      <c r="OV5" s="456" t="e">
        <v>#N/A</v>
      </c>
      <c r="OW5" s="456" t="e">
        <v>#N/A</v>
      </c>
      <c r="OX5" s="456" t="e">
        <v>#N/A</v>
      </c>
      <c r="OY5" s="456" t="e">
        <v>#N/A</v>
      </c>
      <c r="OZ5" s="456" t="e">
        <v>#N/A</v>
      </c>
      <c r="PA5" s="456" t="e">
        <v>#N/A</v>
      </c>
      <c r="PB5" s="456" t="e">
        <v>#N/A</v>
      </c>
      <c r="PC5" s="456" t="e">
        <v>#N/A</v>
      </c>
      <c r="PD5" s="456" t="e">
        <v>#N/A</v>
      </c>
      <c r="PE5" s="456" t="e">
        <v>#N/A</v>
      </c>
      <c r="PF5" s="456" t="e">
        <v>#N/A</v>
      </c>
      <c r="PG5" s="456" t="e">
        <v>#N/A</v>
      </c>
      <c r="PH5" s="456" t="e">
        <v>#N/A</v>
      </c>
      <c r="PI5" s="456" t="e">
        <v>#N/A</v>
      </c>
      <c r="PJ5" s="456" t="e">
        <v>#N/A</v>
      </c>
      <c r="PK5" s="456" t="e">
        <v>#N/A</v>
      </c>
      <c r="PL5" s="456" t="e">
        <v>#N/A</v>
      </c>
      <c r="PM5" s="456" t="e">
        <v>#N/A</v>
      </c>
      <c r="PN5" s="456" t="e">
        <v>#N/A</v>
      </c>
      <c r="PO5" s="456" t="e">
        <v>#N/A</v>
      </c>
      <c r="PP5" s="456" t="e">
        <v>#N/A</v>
      </c>
      <c r="PQ5" s="456" t="e">
        <v>#N/A</v>
      </c>
      <c r="PR5" s="456" t="e">
        <v>#N/A</v>
      </c>
      <c r="PS5" s="456" t="e">
        <v>#N/A</v>
      </c>
      <c r="PT5" s="456" t="e">
        <v>#N/A</v>
      </c>
      <c r="PU5" s="456" t="e">
        <v>#N/A</v>
      </c>
      <c r="PV5" s="456" t="e">
        <v>#N/A</v>
      </c>
      <c r="PW5" s="456" t="e">
        <v>#N/A</v>
      </c>
      <c r="PX5" s="456" t="e">
        <v>#N/A</v>
      </c>
      <c r="PY5" s="456" t="e">
        <v>#N/A</v>
      </c>
      <c r="PZ5" s="456" t="e">
        <v>#N/A</v>
      </c>
      <c r="QA5" s="456" t="e">
        <v>#N/A</v>
      </c>
      <c r="QB5" s="456" t="e">
        <v>#N/A</v>
      </c>
      <c r="QC5" s="456" t="e">
        <v>#N/A</v>
      </c>
      <c r="QD5" s="456" t="e">
        <v>#N/A</v>
      </c>
      <c r="QE5" s="456" t="e">
        <v>#N/A</v>
      </c>
      <c r="QF5" s="456" t="e">
        <v>#N/A</v>
      </c>
      <c r="QG5" s="456" t="e">
        <v>#N/A</v>
      </c>
      <c r="QH5" s="456" t="e">
        <v>#N/A</v>
      </c>
      <c r="QI5" s="456" t="e">
        <v>#N/A</v>
      </c>
      <c r="QJ5" s="456" t="e">
        <v>#N/A</v>
      </c>
      <c r="QK5" s="456" t="e">
        <v>#N/A</v>
      </c>
      <c r="QL5" s="456" t="e">
        <v>#N/A</v>
      </c>
      <c r="QM5" s="456" t="e">
        <v>#N/A</v>
      </c>
      <c r="QN5" s="456" t="e">
        <v>#N/A</v>
      </c>
      <c r="QO5" s="456" t="e">
        <v>#N/A</v>
      </c>
      <c r="QP5" s="456" t="e">
        <v>#N/A</v>
      </c>
      <c r="QQ5" s="456" t="e">
        <v>#N/A</v>
      </c>
      <c r="QR5" s="456" t="e">
        <v>#N/A</v>
      </c>
      <c r="QS5" s="456" t="e">
        <v>#N/A</v>
      </c>
      <c r="QT5" s="456" t="e">
        <v>#N/A</v>
      </c>
      <c r="QU5" s="456" t="e">
        <v>#N/A</v>
      </c>
      <c r="QV5" s="456" t="e">
        <v>#N/A</v>
      </c>
      <c r="QW5" s="456" t="e">
        <v>#N/A</v>
      </c>
      <c r="QX5" s="456" t="e">
        <v>#N/A</v>
      </c>
      <c r="QY5" s="456" t="e">
        <v>#N/A</v>
      </c>
      <c r="QZ5" s="456" t="e">
        <v>#N/A</v>
      </c>
      <c r="RA5" s="456" t="e">
        <v>#N/A</v>
      </c>
      <c r="RB5" s="456" t="e">
        <v>#N/A</v>
      </c>
      <c r="RC5" s="456" t="e">
        <v>#N/A</v>
      </c>
      <c r="RD5" s="456" t="e">
        <v>#N/A</v>
      </c>
      <c r="RE5" s="456" t="e">
        <v>#N/A</v>
      </c>
      <c r="RF5" s="456" t="e">
        <v>#N/A</v>
      </c>
      <c r="RG5" s="456" t="e">
        <v>#N/A</v>
      </c>
      <c r="RH5" s="456" t="e">
        <v>#N/A</v>
      </c>
      <c r="RI5" s="456" t="e">
        <v>#N/A</v>
      </c>
      <c r="RJ5" s="456" t="e">
        <v>#N/A</v>
      </c>
      <c r="RK5" s="456" t="e">
        <v>#N/A</v>
      </c>
      <c r="RL5" s="456" t="e">
        <v>#N/A</v>
      </c>
      <c r="RM5" s="456" t="e">
        <v>#N/A</v>
      </c>
      <c r="RN5" s="456" t="e">
        <v>#N/A</v>
      </c>
      <c r="RO5" s="456" t="e">
        <v>#N/A</v>
      </c>
      <c r="RP5" s="456" t="e">
        <v>#N/A</v>
      </c>
      <c r="RQ5" s="456" t="e">
        <v>#N/A</v>
      </c>
      <c r="RR5" s="456" t="e">
        <v>#N/A</v>
      </c>
      <c r="RS5" s="456" t="e">
        <v>#N/A</v>
      </c>
      <c r="RT5" s="456" t="e">
        <v>#N/A</v>
      </c>
      <c r="RU5" s="456" t="e">
        <v>#N/A</v>
      </c>
      <c r="RV5" s="456" t="e">
        <v>#N/A</v>
      </c>
      <c r="RW5" s="456" t="e">
        <v>#N/A</v>
      </c>
      <c r="RX5" s="456" t="e">
        <v>#N/A</v>
      </c>
      <c r="RY5" s="456" t="e">
        <v>#N/A</v>
      </c>
      <c r="RZ5" s="456" t="e">
        <v>#N/A</v>
      </c>
      <c r="SA5" s="456" t="e">
        <v>#N/A</v>
      </c>
      <c r="SB5" s="456" t="e">
        <v>#N/A</v>
      </c>
      <c r="SC5" s="456" t="e">
        <v>#N/A</v>
      </c>
      <c r="SD5" s="456" t="e">
        <v>#N/A</v>
      </c>
      <c r="SE5" s="456" t="e">
        <v>#N/A</v>
      </c>
      <c r="SF5" s="456" t="e">
        <v>#N/A</v>
      </c>
      <c r="SG5" s="456" t="e">
        <v>#N/A</v>
      </c>
      <c r="SH5" s="456" t="e">
        <v>#N/A</v>
      </c>
      <c r="SI5" s="456" t="e">
        <v>#N/A</v>
      </c>
      <c r="SJ5" s="456" t="e">
        <v>#N/A</v>
      </c>
      <c r="SK5" s="456" t="e">
        <v>#N/A</v>
      </c>
      <c r="SL5" s="456" t="e">
        <v>#N/A</v>
      </c>
      <c r="SM5" s="456" t="e">
        <v>#N/A</v>
      </c>
      <c r="SN5" s="456" t="e">
        <v>#N/A</v>
      </c>
      <c r="SO5" s="456" t="e">
        <v>#N/A</v>
      </c>
      <c r="SP5" s="456" t="e">
        <v>#N/A</v>
      </c>
      <c r="SQ5" s="456" t="e">
        <v>#N/A</v>
      </c>
      <c r="SR5" s="456" t="e">
        <v>#N/A</v>
      </c>
      <c r="SS5" s="456" t="e">
        <v>#N/A</v>
      </c>
      <c r="ST5" s="456" t="e">
        <v>#N/A</v>
      </c>
      <c r="SU5" s="456" t="e">
        <v>#N/A</v>
      </c>
      <c r="SV5" s="456" t="e">
        <v>#N/A</v>
      </c>
      <c r="SW5" s="456" t="e">
        <v>#N/A</v>
      </c>
      <c r="SX5" s="456" t="e">
        <v>#N/A</v>
      </c>
      <c r="SY5" s="456" t="e">
        <v>#N/A</v>
      </c>
      <c r="SZ5" s="456" t="e">
        <v>#N/A</v>
      </c>
      <c r="TA5" s="456" t="e">
        <v>#N/A</v>
      </c>
      <c r="TB5" s="456" t="e">
        <v>#N/A</v>
      </c>
      <c r="TC5" s="456" t="e">
        <v>#N/A</v>
      </c>
      <c r="TD5" s="456" t="e">
        <v>#N/A</v>
      </c>
      <c r="TE5" s="456" t="e">
        <v>#N/A</v>
      </c>
      <c r="TF5" s="456" t="e">
        <v>#N/A</v>
      </c>
      <c r="TG5" s="456" t="e">
        <v>#N/A</v>
      </c>
      <c r="TH5" s="456" t="e">
        <v>#N/A</v>
      </c>
      <c r="TI5" s="456" t="e">
        <v>#N/A</v>
      </c>
      <c r="TJ5" s="456" t="e">
        <v>#N/A</v>
      </c>
      <c r="TK5" s="456" t="e">
        <v>#N/A</v>
      </c>
      <c r="TL5" s="456" t="e">
        <v>#N/A</v>
      </c>
      <c r="TM5" s="456" t="e">
        <v>#N/A</v>
      </c>
      <c r="TN5" s="456" t="e">
        <v>#N/A</v>
      </c>
      <c r="TO5" s="456" t="e">
        <v>#N/A</v>
      </c>
      <c r="TP5" s="456" t="e">
        <v>#N/A</v>
      </c>
      <c r="TQ5" s="456" t="e">
        <v>#N/A</v>
      </c>
      <c r="TR5" s="456" t="e">
        <v>#N/A</v>
      </c>
      <c r="TS5" s="456" t="e">
        <v>#N/A</v>
      </c>
      <c r="TT5" s="456" t="e">
        <v>#N/A</v>
      </c>
      <c r="TU5" s="456" t="e">
        <v>#N/A</v>
      </c>
      <c r="TV5" s="456" t="e">
        <v>#N/A</v>
      </c>
      <c r="TW5" s="456" t="e">
        <v>#N/A</v>
      </c>
      <c r="TX5" s="456" t="e">
        <v>#N/A</v>
      </c>
      <c r="TY5" s="456" t="e">
        <v>#N/A</v>
      </c>
      <c r="TZ5" s="456" t="e">
        <v>#N/A</v>
      </c>
      <c r="UA5" s="456" t="e">
        <v>#N/A</v>
      </c>
      <c r="UB5" s="456" t="e">
        <v>#N/A</v>
      </c>
      <c r="UC5" s="456" t="e">
        <v>#N/A</v>
      </c>
      <c r="UD5" s="456" t="e">
        <v>#N/A</v>
      </c>
      <c r="UE5" s="456" t="e">
        <v>#N/A</v>
      </c>
      <c r="UF5" s="456" t="e">
        <v>#N/A</v>
      </c>
      <c r="UG5" s="456" t="e">
        <v>#N/A</v>
      </c>
      <c r="UH5" s="456" t="e">
        <v>#N/A</v>
      </c>
      <c r="UI5" s="456" t="e">
        <v>#N/A</v>
      </c>
      <c r="UJ5" s="456" t="e">
        <v>#N/A</v>
      </c>
      <c r="UK5" s="456" t="e">
        <v>#N/A</v>
      </c>
      <c r="UL5" s="456" t="e">
        <v>#N/A</v>
      </c>
      <c r="UM5" s="456" t="e">
        <v>#N/A</v>
      </c>
      <c r="UN5" s="456" t="e">
        <v>#N/A</v>
      </c>
      <c r="UO5" s="456" t="e">
        <v>#N/A</v>
      </c>
      <c r="UP5" s="456" t="e">
        <v>#N/A</v>
      </c>
      <c r="UQ5" s="456" t="e">
        <v>#N/A</v>
      </c>
      <c r="UR5" s="456" t="e">
        <v>#N/A</v>
      </c>
      <c r="US5" s="456" t="e">
        <v>#N/A</v>
      </c>
      <c r="UT5" s="456" t="e">
        <v>#N/A</v>
      </c>
      <c r="UU5" s="456" t="e">
        <v>#N/A</v>
      </c>
      <c r="UV5" s="456" t="e">
        <v>#N/A</v>
      </c>
      <c r="UW5" s="456" t="e">
        <v>#N/A</v>
      </c>
      <c r="UX5" s="456" t="e">
        <v>#N/A</v>
      </c>
      <c r="UY5" s="456" t="e">
        <v>#N/A</v>
      </c>
      <c r="UZ5" s="456" t="e">
        <v>#N/A</v>
      </c>
      <c r="VA5" s="456" t="e">
        <v>#N/A</v>
      </c>
      <c r="VB5" s="456" t="e">
        <v>#N/A</v>
      </c>
      <c r="VC5" s="456" t="e">
        <v>#N/A</v>
      </c>
      <c r="VD5" s="456" t="e">
        <v>#N/A</v>
      </c>
      <c r="VE5" s="456" t="e">
        <v>#N/A</v>
      </c>
      <c r="VF5" s="456" t="e">
        <v>#N/A</v>
      </c>
      <c r="VG5" s="456" t="e">
        <v>#N/A</v>
      </c>
      <c r="VH5" s="456" t="e">
        <v>#N/A</v>
      </c>
      <c r="VI5" s="456" t="e">
        <v>#N/A</v>
      </c>
      <c r="VJ5" s="456" t="e">
        <v>#N/A</v>
      </c>
      <c r="VK5" s="456" t="e">
        <v>#N/A</v>
      </c>
      <c r="VL5" s="456" t="e">
        <v>#N/A</v>
      </c>
      <c r="VM5" s="456" t="e">
        <v>#N/A</v>
      </c>
      <c r="VN5" s="456" t="e">
        <v>#N/A</v>
      </c>
      <c r="VO5" s="456" t="e">
        <v>#N/A</v>
      </c>
      <c r="VP5" s="456" t="e">
        <v>#N/A</v>
      </c>
      <c r="VQ5" s="456" t="e">
        <v>#N/A</v>
      </c>
      <c r="VR5" s="456" t="e">
        <v>#N/A</v>
      </c>
      <c r="VS5" s="456" t="e">
        <v>#N/A</v>
      </c>
      <c r="VT5" s="456" t="e">
        <v>#N/A</v>
      </c>
      <c r="VU5" s="456" t="e">
        <v>#N/A</v>
      </c>
      <c r="VV5" s="456" t="e">
        <v>#N/A</v>
      </c>
      <c r="VW5" s="456" t="e">
        <v>#N/A</v>
      </c>
      <c r="VX5" s="456" t="e">
        <v>#N/A</v>
      </c>
      <c r="VY5" s="456" t="e">
        <v>#N/A</v>
      </c>
      <c r="VZ5" s="456" t="e">
        <v>#N/A</v>
      </c>
      <c r="WA5" s="456" t="e">
        <v>#N/A</v>
      </c>
      <c r="WB5" s="456" t="e">
        <v>#N/A</v>
      </c>
      <c r="WC5" s="456" t="e">
        <v>#N/A</v>
      </c>
      <c r="WD5" s="456" t="e">
        <v>#N/A</v>
      </c>
      <c r="WE5" s="456" t="e">
        <v>#N/A</v>
      </c>
      <c r="WF5" s="456" t="e">
        <v>#N/A</v>
      </c>
      <c r="WG5" s="456" t="e">
        <v>#N/A</v>
      </c>
      <c r="WH5" s="456" t="e">
        <v>#N/A</v>
      </c>
      <c r="WI5" s="456" t="e">
        <v>#N/A</v>
      </c>
      <c r="WJ5" s="456" t="e">
        <v>#N/A</v>
      </c>
      <c r="WK5" s="456" t="e">
        <v>#N/A</v>
      </c>
      <c r="WL5" s="456" t="e">
        <v>#N/A</v>
      </c>
      <c r="WM5" s="456" t="e">
        <v>#N/A</v>
      </c>
      <c r="WN5" s="456" t="e">
        <v>#N/A</v>
      </c>
      <c r="WO5" s="456" t="e">
        <v>#N/A</v>
      </c>
      <c r="WP5" s="456" t="e">
        <v>#N/A</v>
      </c>
      <c r="WQ5" s="456" t="e">
        <v>#N/A</v>
      </c>
      <c r="WR5" s="456" t="e">
        <v>#N/A</v>
      </c>
      <c r="WS5" s="456" t="e">
        <v>#N/A</v>
      </c>
      <c r="WT5" s="456" t="e">
        <v>#N/A</v>
      </c>
      <c r="WU5" s="456" t="e">
        <v>#N/A</v>
      </c>
      <c r="WV5" s="456" t="e">
        <v>#N/A</v>
      </c>
      <c r="WW5" s="456" t="e">
        <v>#N/A</v>
      </c>
      <c r="WX5" s="456" t="e">
        <v>#N/A</v>
      </c>
      <c r="WY5" s="456" t="e">
        <v>#N/A</v>
      </c>
      <c r="WZ5" s="456" t="e">
        <v>#N/A</v>
      </c>
      <c r="XA5" s="456" t="e">
        <v>#N/A</v>
      </c>
      <c r="XB5" s="456" t="e">
        <v>#N/A</v>
      </c>
      <c r="XC5" s="456" t="e">
        <v>#N/A</v>
      </c>
      <c r="XD5" s="456" t="e">
        <v>#N/A</v>
      </c>
      <c r="XE5" s="456" t="e">
        <v>#N/A</v>
      </c>
      <c r="XF5" s="456" t="e">
        <v>#N/A</v>
      </c>
      <c r="XG5" s="456" t="e">
        <v>#N/A</v>
      </c>
      <c r="XH5" s="456" t="e">
        <v>#N/A</v>
      </c>
      <c r="XI5" s="456" t="e">
        <v>#N/A</v>
      </c>
      <c r="XJ5" s="456" t="e">
        <v>#N/A</v>
      </c>
      <c r="XK5" s="456" t="e">
        <v>#N/A</v>
      </c>
      <c r="XL5" s="456" t="e">
        <v>#N/A</v>
      </c>
      <c r="XM5" s="456" t="e">
        <v>#N/A</v>
      </c>
      <c r="XN5" s="456" t="e">
        <v>#N/A</v>
      </c>
      <c r="XO5" s="456" t="e">
        <v>#N/A</v>
      </c>
      <c r="XP5" s="456" t="e">
        <v>#N/A</v>
      </c>
      <c r="XQ5" s="456" t="e">
        <v>#N/A</v>
      </c>
      <c r="XR5" s="456" t="e">
        <v>#N/A</v>
      </c>
      <c r="XS5" s="456" t="e">
        <v>#N/A</v>
      </c>
      <c r="XT5" s="456" t="e">
        <v>#N/A</v>
      </c>
      <c r="XU5" s="456" t="e">
        <v>#N/A</v>
      </c>
      <c r="XV5" s="456" t="e">
        <v>#N/A</v>
      </c>
      <c r="XW5" s="456" t="e">
        <v>#N/A</v>
      </c>
      <c r="XX5" s="456" t="e">
        <v>#N/A</v>
      </c>
      <c r="XY5" s="456" t="e">
        <v>#N/A</v>
      </c>
      <c r="XZ5" s="456" t="e">
        <v>#N/A</v>
      </c>
      <c r="YA5" s="456" t="e">
        <v>#N/A</v>
      </c>
      <c r="YB5" s="456" t="e">
        <v>#N/A</v>
      </c>
      <c r="YC5" s="456" t="e">
        <v>#N/A</v>
      </c>
      <c r="YD5" s="456" t="e">
        <v>#N/A</v>
      </c>
      <c r="YE5" s="456" t="e">
        <v>#N/A</v>
      </c>
      <c r="YF5" s="456" t="e">
        <v>#N/A</v>
      </c>
      <c r="YG5" s="456" t="e">
        <v>#N/A</v>
      </c>
      <c r="YH5" s="456" t="e">
        <v>#N/A</v>
      </c>
      <c r="YI5" s="456" t="e">
        <v>#N/A</v>
      </c>
      <c r="YJ5" s="456" t="e">
        <v>#N/A</v>
      </c>
      <c r="YK5" s="456" t="e">
        <v>#N/A</v>
      </c>
      <c r="YL5" s="456" t="e">
        <v>#N/A</v>
      </c>
      <c r="YM5" s="456" t="e">
        <v>#N/A</v>
      </c>
      <c r="YN5" s="456" t="e">
        <v>#N/A</v>
      </c>
      <c r="YO5" s="456" t="e">
        <v>#N/A</v>
      </c>
      <c r="YP5" s="456" t="e">
        <v>#N/A</v>
      </c>
      <c r="YQ5" s="456" t="e">
        <v>#N/A</v>
      </c>
      <c r="YR5" s="456" t="e">
        <v>#N/A</v>
      </c>
      <c r="YS5" s="456" t="e">
        <v>#N/A</v>
      </c>
      <c r="YT5" s="456" t="e">
        <v>#N/A</v>
      </c>
      <c r="YU5" s="456" t="e">
        <v>#N/A</v>
      </c>
      <c r="YV5" s="456" t="e">
        <v>#N/A</v>
      </c>
      <c r="YW5" s="456" t="e">
        <v>#N/A</v>
      </c>
      <c r="YX5" s="456" t="e">
        <v>#N/A</v>
      </c>
      <c r="YY5" s="456" t="e">
        <v>#N/A</v>
      </c>
      <c r="YZ5" s="456" t="e">
        <v>#N/A</v>
      </c>
      <c r="ZA5" s="456" t="e">
        <v>#N/A</v>
      </c>
      <c r="ZB5" s="456" t="e">
        <v>#N/A</v>
      </c>
      <c r="ZC5" s="456" t="e">
        <v>#N/A</v>
      </c>
      <c r="ZD5" s="456" t="e">
        <v>#N/A</v>
      </c>
      <c r="ZE5" s="456" t="e">
        <v>#N/A</v>
      </c>
      <c r="ZF5" s="456" t="e">
        <v>#N/A</v>
      </c>
      <c r="ZG5" s="456" t="e">
        <v>#N/A</v>
      </c>
      <c r="ZH5" s="456" t="e">
        <v>#N/A</v>
      </c>
      <c r="ZI5" s="456" t="e">
        <v>#N/A</v>
      </c>
      <c r="ZJ5" s="456" t="e">
        <v>#N/A</v>
      </c>
      <c r="ZK5" s="456" t="e">
        <v>#N/A</v>
      </c>
      <c r="ZL5" s="456" t="e">
        <v>#N/A</v>
      </c>
      <c r="ZM5" s="456" t="e">
        <v>#N/A</v>
      </c>
      <c r="ZN5" s="456" t="e">
        <v>#N/A</v>
      </c>
      <c r="ZO5" s="456" t="e">
        <v>#N/A</v>
      </c>
      <c r="ZP5" s="456" t="e">
        <v>#N/A</v>
      </c>
      <c r="ZQ5" s="456" t="e">
        <v>#N/A</v>
      </c>
      <c r="ZR5" s="456" t="e">
        <v>#N/A</v>
      </c>
      <c r="ZS5" s="456" t="e">
        <v>#N/A</v>
      </c>
      <c r="ZT5" s="456" t="e">
        <v>#N/A</v>
      </c>
      <c r="ZU5" s="456" t="e">
        <v>#N/A</v>
      </c>
      <c r="ZV5" s="456" t="e">
        <v>#N/A</v>
      </c>
      <c r="ZW5" s="456" t="e">
        <v>#N/A</v>
      </c>
      <c r="ZX5" s="456" t="e">
        <v>#N/A</v>
      </c>
      <c r="ZY5" s="456" t="e">
        <v>#N/A</v>
      </c>
      <c r="ZZ5" s="456" t="e">
        <v>#N/A</v>
      </c>
      <c r="AAA5" s="456" t="e">
        <v>#N/A</v>
      </c>
    </row>
    <row r="6" spans="1:703" s="456" customFormat="1" x14ac:dyDescent="0.2">
      <c r="A6" s="456">
        <v>512</v>
      </c>
      <c r="B6" s="456">
        <v>433</v>
      </c>
      <c r="C6" s="456">
        <v>446</v>
      </c>
      <c r="D6" s="456">
        <v>398</v>
      </c>
      <c r="E6" s="456">
        <v>316</v>
      </c>
      <c r="F6" s="456">
        <v>365</v>
      </c>
      <c r="G6" s="456">
        <v>168</v>
      </c>
      <c r="H6" s="456">
        <v>153</v>
      </c>
      <c r="I6" s="456">
        <v>142</v>
      </c>
      <c r="J6" s="456">
        <v>122</v>
      </c>
      <c r="K6" s="456">
        <v>97</v>
      </c>
      <c r="L6" s="456">
        <v>107</v>
      </c>
      <c r="M6" s="456">
        <v>35</v>
      </c>
      <c r="N6" s="456">
        <v>25</v>
      </c>
      <c r="O6" s="456">
        <v>38</v>
      </c>
      <c r="P6" s="456">
        <v>29</v>
      </c>
      <c r="Q6" s="456">
        <v>20</v>
      </c>
      <c r="R6" s="456">
        <v>33</v>
      </c>
      <c r="S6" s="456">
        <v>48</v>
      </c>
      <c r="T6" s="456">
        <v>36</v>
      </c>
      <c r="U6" s="456">
        <v>34</v>
      </c>
      <c r="V6" s="456">
        <v>43</v>
      </c>
      <c r="W6" s="456">
        <v>30</v>
      </c>
      <c r="X6" s="456">
        <v>30</v>
      </c>
      <c r="Y6" s="456">
        <v>261</v>
      </c>
      <c r="Z6" s="456">
        <v>219</v>
      </c>
      <c r="AA6" s="456">
        <v>232</v>
      </c>
      <c r="AB6" s="456">
        <v>204</v>
      </c>
      <c r="AC6" s="456">
        <v>169</v>
      </c>
      <c r="AD6" s="456">
        <v>195</v>
      </c>
      <c r="AE6" s="456" t="e">
        <v>#N/A</v>
      </c>
      <c r="AF6" s="456" t="e">
        <v>#N/A</v>
      </c>
      <c r="AG6" s="456" t="e">
        <v>#N/A</v>
      </c>
      <c r="AH6" s="456" t="e">
        <v>#N/A</v>
      </c>
      <c r="AI6" s="456" t="e">
        <v>#N/A</v>
      </c>
      <c r="AJ6" s="456" t="e">
        <v>#N/A</v>
      </c>
      <c r="AK6" s="456" t="e">
        <v>#N/A</v>
      </c>
      <c r="AL6" s="456" t="e">
        <v>#N/A</v>
      </c>
      <c r="AM6" s="456" t="e">
        <v>#N/A</v>
      </c>
      <c r="AN6" s="456" t="e">
        <v>#N/A</v>
      </c>
      <c r="AO6" s="456" t="e">
        <v>#N/A</v>
      </c>
      <c r="AP6" s="456" t="e">
        <v>#N/A</v>
      </c>
      <c r="AQ6" s="456" t="e">
        <v>#N/A</v>
      </c>
      <c r="AR6" s="456" t="e">
        <v>#N/A</v>
      </c>
      <c r="AS6" s="456" t="e">
        <v>#N/A</v>
      </c>
      <c r="AT6" s="456" t="e">
        <v>#N/A</v>
      </c>
      <c r="AU6" s="456" t="e">
        <v>#N/A</v>
      </c>
      <c r="AV6" s="456" t="e">
        <v>#N/A</v>
      </c>
      <c r="AW6" s="456" t="e">
        <v>#N/A</v>
      </c>
      <c r="AX6" s="456" t="e">
        <v>#N/A</v>
      </c>
      <c r="AY6" s="456" t="e">
        <v>#N/A</v>
      </c>
      <c r="AZ6" s="456" t="e">
        <v>#N/A</v>
      </c>
      <c r="BA6" s="456" t="e">
        <v>#N/A</v>
      </c>
      <c r="BB6" s="456" t="e">
        <v>#N/A</v>
      </c>
      <c r="BC6" s="456" t="e">
        <v>#N/A</v>
      </c>
      <c r="BD6" s="456" t="e">
        <v>#N/A</v>
      </c>
      <c r="BE6" s="456" t="e">
        <v>#N/A</v>
      </c>
      <c r="BF6" s="456" t="e">
        <v>#N/A</v>
      </c>
      <c r="BG6" s="456" t="e">
        <v>#N/A</v>
      </c>
      <c r="BH6" s="456" t="e">
        <v>#N/A</v>
      </c>
      <c r="BI6" s="456" t="e">
        <v>#N/A</v>
      </c>
      <c r="BJ6" s="456" t="e">
        <v>#N/A</v>
      </c>
      <c r="BK6" s="456" t="e">
        <v>#N/A</v>
      </c>
      <c r="BL6" s="456" t="e">
        <v>#N/A</v>
      </c>
      <c r="BM6" s="456" t="e">
        <v>#N/A</v>
      </c>
      <c r="BN6" s="456" t="e">
        <v>#N/A</v>
      </c>
      <c r="BO6" s="456" t="e">
        <v>#N/A</v>
      </c>
      <c r="BP6" s="456" t="e">
        <v>#N/A</v>
      </c>
      <c r="BQ6" s="456" t="e">
        <v>#N/A</v>
      </c>
      <c r="BR6" s="456" t="e">
        <v>#N/A</v>
      </c>
      <c r="BS6" s="456" t="e">
        <v>#N/A</v>
      </c>
      <c r="BT6" s="456" t="e">
        <v>#N/A</v>
      </c>
      <c r="BU6" s="456" t="e">
        <v>#N/A</v>
      </c>
      <c r="BV6" s="456" t="e">
        <v>#N/A</v>
      </c>
      <c r="BW6" s="456" t="e">
        <v>#N/A</v>
      </c>
      <c r="BX6" s="456" t="e">
        <v>#N/A</v>
      </c>
      <c r="BY6" s="456" t="e">
        <v>#N/A</v>
      </c>
      <c r="BZ6" s="456" t="e">
        <v>#N/A</v>
      </c>
      <c r="CA6" s="456" t="e">
        <v>#N/A</v>
      </c>
      <c r="CB6" s="456" t="e">
        <v>#N/A</v>
      </c>
      <c r="CC6" s="456" t="e">
        <v>#N/A</v>
      </c>
      <c r="CD6" s="456" t="e">
        <v>#N/A</v>
      </c>
      <c r="CE6" s="456" t="e">
        <v>#N/A</v>
      </c>
      <c r="CF6" s="456" t="e">
        <v>#N/A</v>
      </c>
      <c r="CG6" s="456" t="e">
        <v>#N/A</v>
      </c>
      <c r="CH6" s="456" t="e">
        <v>#N/A</v>
      </c>
      <c r="CI6" s="456" t="e">
        <v>#N/A</v>
      </c>
      <c r="CJ6" s="456" t="e">
        <v>#N/A</v>
      </c>
      <c r="CK6" s="456" t="e">
        <v>#N/A</v>
      </c>
      <c r="CL6" s="456" t="e">
        <v>#N/A</v>
      </c>
      <c r="CM6" s="456" t="e">
        <v>#N/A</v>
      </c>
      <c r="CN6" s="456" t="e">
        <v>#N/A</v>
      </c>
      <c r="CO6" s="456" t="e">
        <v>#N/A</v>
      </c>
      <c r="CP6" s="456" t="e">
        <v>#N/A</v>
      </c>
      <c r="CQ6" s="456" t="e">
        <v>#N/A</v>
      </c>
      <c r="CR6" s="456" t="e">
        <v>#N/A</v>
      </c>
      <c r="CS6" s="456" t="e">
        <v>#N/A</v>
      </c>
      <c r="CT6" s="456" t="e">
        <v>#N/A</v>
      </c>
      <c r="CU6" s="456" t="e">
        <v>#N/A</v>
      </c>
      <c r="CV6" s="456" t="e">
        <v>#N/A</v>
      </c>
      <c r="CW6" s="456" t="e">
        <v>#N/A</v>
      </c>
      <c r="CX6" s="456" t="e">
        <v>#N/A</v>
      </c>
      <c r="CY6" s="456" t="e">
        <v>#N/A</v>
      </c>
      <c r="CZ6" s="456" t="e">
        <v>#N/A</v>
      </c>
      <c r="DA6" s="456" t="e">
        <v>#N/A</v>
      </c>
      <c r="DB6" s="456" t="e">
        <v>#N/A</v>
      </c>
      <c r="DC6" s="456" t="e">
        <v>#N/A</v>
      </c>
      <c r="DD6" s="456" t="e">
        <v>#N/A</v>
      </c>
      <c r="DE6" s="456" t="e">
        <v>#N/A</v>
      </c>
      <c r="DF6" s="456" t="e">
        <v>#N/A</v>
      </c>
      <c r="DG6" s="456" t="e">
        <v>#N/A</v>
      </c>
      <c r="DH6" s="456" t="e">
        <v>#N/A</v>
      </c>
      <c r="DI6" s="456" t="e">
        <v>#N/A</v>
      </c>
      <c r="DJ6" s="456" t="e">
        <v>#N/A</v>
      </c>
      <c r="DK6" s="456" t="e">
        <v>#N/A</v>
      </c>
      <c r="DL6" s="456" t="e">
        <v>#N/A</v>
      </c>
      <c r="DM6" s="456" t="e">
        <v>#N/A</v>
      </c>
      <c r="DN6" s="456" t="e">
        <v>#N/A</v>
      </c>
      <c r="DO6" s="456" t="e">
        <v>#N/A</v>
      </c>
      <c r="DP6" s="456" t="e">
        <v>#N/A</v>
      </c>
      <c r="DQ6" s="456" t="e">
        <v>#N/A</v>
      </c>
      <c r="DR6" s="456" t="e">
        <v>#N/A</v>
      </c>
      <c r="DS6" s="456" t="e">
        <v>#N/A</v>
      </c>
      <c r="DT6" s="456" t="e">
        <v>#N/A</v>
      </c>
      <c r="DU6" s="456" t="e">
        <v>#N/A</v>
      </c>
      <c r="DV6" s="456" t="e">
        <v>#N/A</v>
      </c>
      <c r="DW6" s="456" t="e">
        <v>#N/A</v>
      </c>
      <c r="DX6" s="456" t="e">
        <v>#N/A</v>
      </c>
      <c r="DY6" s="456" t="e">
        <v>#N/A</v>
      </c>
      <c r="DZ6" s="456" t="e">
        <v>#N/A</v>
      </c>
      <c r="EA6" s="456" t="e">
        <v>#N/A</v>
      </c>
      <c r="EB6" s="456" t="e">
        <v>#N/A</v>
      </c>
      <c r="EC6" s="456" t="e">
        <v>#N/A</v>
      </c>
      <c r="ED6" s="456" t="e">
        <v>#N/A</v>
      </c>
      <c r="EE6" s="456" t="e">
        <v>#N/A</v>
      </c>
      <c r="EF6" s="456" t="e">
        <v>#N/A</v>
      </c>
      <c r="EG6" s="456" t="e">
        <v>#N/A</v>
      </c>
      <c r="EH6" s="456" t="e">
        <v>#N/A</v>
      </c>
      <c r="EI6" s="456" t="e">
        <v>#N/A</v>
      </c>
      <c r="EJ6" s="456" t="e">
        <v>#N/A</v>
      </c>
      <c r="EK6" s="456" t="e">
        <v>#N/A</v>
      </c>
      <c r="EL6" s="456" t="e">
        <v>#N/A</v>
      </c>
      <c r="EM6" s="456" t="e">
        <v>#N/A</v>
      </c>
      <c r="EN6" s="456" t="e">
        <v>#N/A</v>
      </c>
      <c r="EO6" s="456" t="e">
        <v>#N/A</v>
      </c>
      <c r="EP6" s="456" t="e">
        <v>#N/A</v>
      </c>
      <c r="EQ6" s="456" t="e">
        <v>#N/A</v>
      </c>
      <c r="ER6" s="456" t="e">
        <v>#N/A</v>
      </c>
      <c r="ES6" s="456" t="e">
        <v>#N/A</v>
      </c>
      <c r="ET6" s="456" t="e">
        <v>#N/A</v>
      </c>
      <c r="EU6" s="456" t="e">
        <v>#N/A</v>
      </c>
      <c r="EV6" s="456" t="e">
        <v>#N/A</v>
      </c>
      <c r="EW6" s="456" t="e">
        <v>#N/A</v>
      </c>
      <c r="EX6" s="456" t="e">
        <v>#N/A</v>
      </c>
      <c r="EY6" s="456" t="e">
        <v>#N/A</v>
      </c>
      <c r="EZ6" s="456" t="e">
        <v>#N/A</v>
      </c>
      <c r="FA6" s="456" t="e">
        <v>#N/A</v>
      </c>
      <c r="FB6" s="456" t="e">
        <v>#N/A</v>
      </c>
      <c r="FC6" s="456" t="e">
        <v>#N/A</v>
      </c>
      <c r="FD6" s="456" t="e">
        <v>#N/A</v>
      </c>
      <c r="FE6" s="456" t="e">
        <v>#N/A</v>
      </c>
      <c r="FF6" s="456" t="e">
        <v>#N/A</v>
      </c>
      <c r="FG6" s="456" t="e">
        <v>#N/A</v>
      </c>
      <c r="FH6" s="456" t="e">
        <v>#N/A</v>
      </c>
      <c r="FI6" s="456" t="e">
        <v>#N/A</v>
      </c>
      <c r="FJ6" s="456" t="e">
        <v>#N/A</v>
      </c>
      <c r="FK6" s="456" t="e">
        <v>#N/A</v>
      </c>
      <c r="FL6" s="456" t="e">
        <v>#N/A</v>
      </c>
      <c r="FM6" s="456" t="e">
        <v>#N/A</v>
      </c>
      <c r="FN6" s="456" t="e">
        <v>#N/A</v>
      </c>
      <c r="FO6" s="456" t="e">
        <v>#N/A</v>
      </c>
      <c r="FP6" s="456" t="e">
        <v>#N/A</v>
      </c>
      <c r="FQ6" s="456" t="e">
        <v>#N/A</v>
      </c>
      <c r="FR6" s="456" t="e">
        <v>#N/A</v>
      </c>
      <c r="FS6" s="456" t="e">
        <v>#N/A</v>
      </c>
      <c r="FT6" s="456" t="e">
        <v>#N/A</v>
      </c>
      <c r="FU6" s="456" t="e">
        <v>#N/A</v>
      </c>
      <c r="FV6" s="456" t="e">
        <v>#N/A</v>
      </c>
      <c r="FW6" s="456" t="e">
        <v>#N/A</v>
      </c>
      <c r="FX6" s="456" t="e">
        <v>#N/A</v>
      </c>
      <c r="FY6" s="456" t="e">
        <v>#N/A</v>
      </c>
      <c r="FZ6" s="456" t="e">
        <v>#N/A</v>
      </c>
      <c r="GA6" s="456" t="e">
        <v>#N/A</v>
      </c>
      <c r="GB6" s="456" t="e">
        <v>#N/A</v>
      </c>
      <c r="GC6" s="456" t="e">
        <v>#N/A</v>
      </c>
      <c r="GD6" s="456" t="e">
        <v>#N/A</v>
      </c>
      <c r="GE6" s="456" t="e">
        <v>#N/A</v>
      </c>
      <c r="GF6" s="456" t="e">
        <v>#N/A</v>
      </c>
      <c r="GG6" s="456" t="e">
        <v>#N/A</v>
      </c>
      <c r="GH6" s="456" t="e">
        <v>#N/A</v>
      </c>
      <c r="GI6" s="456" t="e">
        <v>#N/A</v>
      </c>
      <c r="GJ6" s="456" t="e">
        <v>#N/A</v>
      </c>
      <c r="GK6" s="456" t="e">
        <v>#N/A</v>
      </c>
      <c r="GL6" s="456" t="e">
        <v>#N/A</v>
      </c>
      <c r="GM6" s="456" t="e">
        <v>#N/A</v>
      </c>
      <c r="GN6" s="456" t="e">
        <v>#N/A</v>
      </c>
      <c r="GO6" s="456" t="e">
        <v>#N/A</v>
      </c>
      <c r="GP6" s="456" t="e">
        <v>#N/A</v>
      </c>
      <c r="GQ6" s="456" t="e">
        <v>#N/A</v>
      </c>
      <c r="GR6" s="456" t="e">
        <v>#N/A</v>
      </c>
      <c r="GS6" s="456" t="e">
        <v>#N/A</v>
      </c>
      <c r="GT6" s="456" t="e">
        <v>#N/A</v>
      </c>
      <c r="GU6" s="456" t="e">
        <v>#N/A</v>
      </c>
      <c r="GV6" s="456" t="e">
        <v>#N/A</v>
      </c>
      <c r="GW6" s="456" t="e">
        <v>#N/A</v>
      </c>
      <c r="GX6" s="456" t="e">
        <v>#N/A</v>
      </c>
      <c r="GY6" s="456" t="e">
        <v>#N/A</v>
      </c>
      <c r="GZ6" s="456" t="e">
        <v>#N/A</v>
      </c>
      <c r="HA6" s="456" t="e">
        <v>#N/A</v>
      </c>
      <c r="HB6" s="456" t="e">
        <v>#N/A</v>
      </c>
      <c r="HC6" s="456" t="e">
        <v>#N/A</v>
      </c>
      <c r="HD6" s="456" t="e">
        <v>#N/A</v>
      </c>
      <c r="HE6" s="456" t="e">
        <v>#N/A</v>
      </c>
      <c r="HF6" s="456" t="e">
        <v>#N/A</v>
      </c>
      <c r="HG6" s="456" t="e">
        <v>#N/A</v>
      </c>
      <c r="HH6" s="456" t="e">
        <v>#N/A</v>
      </c>
      <c r="HI6" s="456" t="e">
        <v>#N/A</v>
      </c>
      <c r="HJ6" s="456" t="e">
        <v>#N/A</v>
      </c>
      <c r="HK6" s="456" t="e">
        <v>#N/A</v>
      </c>
      <c r="HL6" s="456" t="e">
        <v>#N/A</v>
      </c>
      <c r="HM6" s="456" t="e">
        <v>#N/A</v>
      </c>
      <c r="HN6" s="456" t="e">
        <v>#N/A</v>
      </c>
      <c r="HO6" s="456" t="e">
        <v>#N/A</v>
      </c>
      <c r="HP6" s="456" t="e">
        <v>#N/A</v>
      </c>
      <c r="HQ6" s="456" t="e">
        <v>#N/A</v>
      </c>
      <c r="HR6" s="456" t="e">
        <v>#N/A</v>
      </c>
      <c r="HS6" s="456" t="e">
        <v>#N/A</v>
      </c>
      <c r="HT6" s="456" t="e">
        <v>#N/A</v>
      </c>
      <c r="HU6" s="456" t="e">
        <v>#N/A</v>
      </c>
      <c r="HV6" s="456" t="e">
        <v>#N/A</v>
      </c>
      <c r="HW6" s="456" t="e">
        <v>#N/A</v>
      </c>
      <c r="HX6" s="456" t="e">
        <v>#N/A</v>
      </c>
      <c r="HY6" s="456" t="e">
        <v>#N/A</v>
      </c>
      <c r="HZ6" s="456" t="e">
        <v>#N/A</v>
      </c>
      <c r="IA6" s="456" t="e">
        <v>#N/A</v>
      </c>
      <c r="IB6" s="456" t="e">
        <v>#N/A</v>
      </c>
      <c r="IC6" s="456" t="e">
        <v>#N/A</v>
      </c>
      <c r="ID6" s="456" t="e">
        <v>#N/A</v>
      </c>
      <c r="IE6" s="456" t="e">
        <v>#N/A</v>
      </c>
      <c r="IF6" s="456" t="e">
        <v>#N/A</v>
      </c>
      <c r="IG6" s="456" t="e">
        <v>#N/A</v>
      </c>
      <c r="IH6" s="456" t="e">
        <v>#N/A</v>
      </c>
      <c r="II6" s="456" t="e">
        <v>#N/A</v>
      </c>
      <c r="IJ6" s="456" t="e">
        <v>#N/A</v>
      </c>
      <c r="IK6" s="456" t="e">
        <v>#N/A</v>
      </c>
      <c r="IL6" s="456" t="e">
        <v>#N/A</v>
      </c>
      <c r="IM6" s="456" t="e">
        <v>#N/A</v>
      </c>
      <c r="IN6" s="456" t="e">
        <v>#N/A</v>
      </c>
      <c r="IO6" s="456" t="e">
        <v>#N/A</v>
      </c>
      <c r="IP6" s="456" t="e">
        <v>#N/A</v>
      </c>
      <c r="IQ6" s="456" t="e">
        <v>#N/A</v>
      </c>
      <c r="IR6" s="456" t="e">
        <v>#N/A</v>
      </c>
      <c r="IS6" s="456" t="e">
        <v>#N/A</v>
      </c>
      <c r="IT6" s="456" t="e">
        <v>#N/A</v>
      </c>
      <c r="IU6" s="456" t="e">
        <v>#N/A</v>
      </c>
      <c r="IV6" s="456" t="e">
        <v>#N/A</v>
      </c>
      <c r="IW6" s="456" t="e">
        <v>#N/A</v>
      </c>
      <c r="IX6" s="456" t="e">
        <v>#N/A</v>
      </c>
      <c r="IY6" s="456" t="e">
        <v>#N/A</v>
      </c>
      <c r="IZ6" s="456" t="e">
        <v>#N/A</v>
      </c>
      <c r="JA6" s="456" t="e">
        <v>#N/A</v>
      </c>
      <c r="JB6" s="456" t="e">
        <v>#N/A</v>
      </c>
      <c r="JC6" s="456" t="e">
        <v>#N/A</v>
      </c>
      <c r="JD6" s="456" t="e">
        <v>#N/A</v>
      </c>
      <c r="JE6" s="456" t="e">
        <v>#N/A</v>
      </c>
      <c r="JF6" s="456" t="e">
        <v>#N/A</v>
      </c>
      <c r="JG6" s="456" t="e">
        <v>#N/A</v>
      </c>
      <c r="JH6" s="456" t="e">
        <v>#N/A</v>
      </c>
      <c r="JI6" s="456" t="e">
        <v>#N/A</v>
      </c>
      <c r="JJ6" s="456" t="e">
        <v>#N/A</v>
      </c>
      <c r="JK6" s="456" t="e">
        <v>#N/A</v>
      </c>
      <c r="JL6" s="456" t="e">
        <v>#N/A</v>
      </c>
      <c r="JM6" s="456" t="e">
        <v>#N/A</v>
      </c>
      <c r="JN6" s="456" t="e">
        <v>#N/A</v>
      </c>
      <c r="JO6" s="456" t="e">
        <v>#N/A</v>
      </c>
      <c r="JP6" s="456" t="e">
        <v>#N/A</v>
      </c>
      <c r="JQ6" s="456" t="e">
        <v>#N/A</v>
      </c>
      <c r="JR6" s="456" t="e">
        <v>#N/A</v>
      </c>
      <c r="JS6" s="456" t="e">
        <v>#N/A</v>
      </c>
      <c r="JT6" s="456" t="e">
        <v>#N/A</v>
      </c>
      <c r="JU6" s="456" t="e">
        <v>#N/A</v>
      </c>
      <c r="JV6" s="456" t="e">
        <v>#N/A</v>
      </c>
      <c r="JW6" s="456" t="e">
        <v>#N/A</v>
      </c>
      <c r="JX6" s="456" t="e">
        <v>#N/A</v>
      </c>
      <c r="JY6" s="456" t="e">
        <v>#N/A</v>
      </c>
      <c r="JZ6" s="456" t="e">
        <v>#N/A</v>
      </c>
      <c r="KA6" s="456" t="e">
        <v>#N/A</v>
      </c>
      <c r="KB6" s="456" t="e">
        <v>#N/A</v>
      </c>
      <c r="KC6" s="456" t="e">
        <v>#N/A</v>
      </c>
      <c r="KD6" s="456" t="e">
        <v>#N/A</v>
      </c>
      <c r="KE6" s="456" t="e">
        <v>#N/A</v>
      </c>
      <c r="KF6" s="456" t="e">
        <v>#N/A</v>
      </c>
      <c r="KG6" s="456" t="e">
        <v>#N/A</v>
      </c>
      <c r="KH6" s="456" t="e">
        <v>#N/A</v>
      </c>
      <c r="KI6" s="456" t="e">
        <v>#N/A</v>
      </c>
      <c r="KJ6" s="456" t="e">
        <v>#N/A</v>
      </c>
      <c r="KK6" s="456" t="e">
        <v>#N/A</v>
      </c>
      <c r="KL6" s="456" t="e">
        <v>#N/A</v>
      </c>
      <c r="KM6" s="456" t="e">
        <v>#N/A</v>
      </c>
      <c r="KN6" s="456" t="e">
        <v>#N/A</v>
      </c>
      <c r="KO6" s="456" t="e">
        <v>#N/A</v>
      </c>
      <c r="KP6" s="456" t="e">
        <v>#N/A</v>
      </c>
      <c r="KQ6" s="456" t="e">
        <v>#N/A</v>
      </c>
      <c r="KR6" s="456" t="e">
        <v>#N/A</v>
      </c>
      <c r="KS6" s="456" t="e">
        <v>#N/A</v>
      </c>
      <c r="KT6" s="456" t="e">
        <v>#N/A</v>
      </c>
      <c r="KU6" s="456" t="e">
        <v>#N/A</v>
      </c>
      <c r="KV6" s="456" t="e">
        <v>#N/A</v>
      </c>
      <c r="KW6" s="456" t="e">
        <v>#N/A</v>
      </c>
      <c r="KX6" s="456" t="e">
        <v>#N/A</v>
      </c>
      <c r="KY6" s="456" t="e">
        <v>#N/A</v>
      </c>
      <c r="KZ6" s="456" t="e">
        <v>#N/A</v>
      </c>
      <c r="LA6" s="456" t="e">
        <v>#N/A</v>
      </c>
      <c r="LB6" s="456" t="e">
        <v>#N/A</v>
      </c>
      <c r="LC6" s="456" t="e">
        <v>#N/A</v>
      </c>
      <c r="LD6" s="456" t="e">
        <v>#N/A</v>
      </c>
      <c r="LE6" s="456" t="e">
        <v>#N/A</v>
      </c>
      <c r="LF6" s="456" t="e">
        <v>#N/A</v>
      </c>
      <c r="LG6" s="456" t="e">
        <v>#N/A</v>
      </c>
      <c r="LH6" s="456" t="e">
        <v>#N/A</v>
      </c>
      <c r="LI6" s="456" t="e">
        <v>#N/A</v>
      </c>
      <c r="LJ6" s="456" t="e">
        <v>#N/A</v>
      </c>
      <c r="LK6" s="456" t="e">
        <v>#N/A</v>
      </c>
      <c r="LL6" s="456" t="e">
        <v>#N/A</v>
      </c>
      <c r="LM6" s="456" t="e">
        <v>#N/A</v>
      </c>
      <c r="LN6" s="456" t="e">
        <v>#N/A</v>
      </c>
      <c r="LO6" s="456" t="e">
        <v>#N/A</v>
      </c>
      <c r="LP6" s="456" t="e">
        <v>#N/A</v>
      </c>
      <c r="LQ6" s="456" t="e">
        <v>#N/A</v>
      </c>
      <c r="LR6" s="456" t="e">
        <v>#N/A</v>
      </c>
      <c r="LS6" s="456" t="e">
        <v>#N/A</v>
      </c>
      <c r="LT6" s="456" t="e">
        <v>#N/A</v>
      </c>
      <c r="LU6" s="456" t="e">
        <v>#N/A</v>
      </c>
      <c r="LV6" s="456" t="e">
        <v>#N/A</v>
      </c>
      <c r="LW6" s="456" t="e">
        <v>#N/A</v>
      </c>
      <c r="LX6" s="456" t="e">
        <v>#N/A</v>
      </c>
      <c r="LY6" s="456" t="e">
        <v>#N/A</v>
      </c>
      <c r="LZ6" s="456" t="e">
        <v>#N/A</v>
      </c>
      <c r="MA6" s="456" t="e">
        <v>#N/A</v>
      </c>
      <c r="MB6" s="456" t="e">
        <v>#N/A</v>
      </c>
      <c r="MC6" s="456" t="e">
        <v>#N/A</v>
      </c>
      <c r="MD6" s="456" t="e">
        <v>#N/A</v>
      </c>
      <c r="ME6" s="456" t="e">
        <v>#N/A</v>
      </c>
      <c r="MF6" s="456" t="e">
        <v>#N/A</v>
      </c>
      <c r="MG6" s="456" t="e">
        <v>#N/A</v>
      </c>
      <c r="MH6" s="456" t="e">
        <v>#N/A</v>
      </c>
      <c r="MI6" s="456" t="e">
        <v>#N/A</v>
      </c>
      <c r="MJ6" s="456" t="e">
        <v>#N/A</v>
      </c>
      <c r="MK6" s="456" t="e">
        <v>#N/A</v>
      </c>
      <c r="ML6" s="456" t="e">
        <v>#N/A</v>
      </c>
      <c r="MM6" s="456" t="e">
        <v>#N/A</v>
      </c>
      <c r="MN6" s="456" t="e">
        <v>#N/A</v>
      </c>
      <c r="MO6" s="456" t="e">
        <v>#N/A</v>
      </c>
      <c r="MP6" s="456" t="e">
        <v>#N/A</v>
      </c>
      <c r="MQ6" s="456" t="e">
        <v>#N/A</v>
      </c>
      <c r="MR6" s="456" t="e">
        <v>#N/A</v>
      </c>
      <c r="MS6" s="456" t="e">
        <v>#N/A</v>
      </c>
      <c r="MT6" s="456" t="e">
        <v>#N/A</v>
      </c>
      <c r="MU6" s="456" t="e">
        <v>#N/A</v>
      </c>
      <c r="MV6" s="456" t="e">
        <v>#N/A</v>
      </c>
      <c r="MW6" s="456" t="e">
        <v>#N/A</v>
      </c>
      <c r="MX6" s="456" t="e">
        <v>#N/A</v>
      </c>
      <c r="MY6" s="456" t="e">
        <v>#N/A</v>
      </c>
      <c r="MZ6" s="456" t="e">
        <v>#N/A</v>
      </c>
      <c r="NA6" s="456" t="e">
        <v>#N/A</v>
      </c>
      <c r="NB6" s="456" t="e">
        <v>#N/A</v>
      </c>
      <c r="NC6" s="456" t="e">
        <v>#N/A</v>
      </c>
      <c r="ND6" s="456" t="e">
        <v>#N/A</v>
      </c>
      <c r="NE6" s="456" t="e">
        <v>#N/A</v>
      </c>
      <c r="NF6" s="456" t="e">
        <v>#N/A</v>
      </c>
      <c r="NG6" s="456" t="e">
        <v>#N/A</v>
      </c>
      <c r="NH6" s="456" t="e">
        <v>#N/A</v>
      </c>
      <c r="NI6" s="456" t="e">
        <v>#N/A</v>
      </c>
      <c r="NJ6" s="456" t="e">
        <v>#N/A</v>
      </c>
      <c r="NK6" s="456" t="e">
        <v>#N/A</v>
      </c>
      <c r="NL6" s="456" t="e">
        <v>#N/A</v>
      </c>
      <c r="NM6" s="456" t="e">
        <v>#N/A</v>
      </c>
      <c r="NN6" s="456" t="e">
        <v>#N/A</v>
      </c>
      <c r="NO6" s="456" t="e">
        <v>#N/A</v>
      </c>
      <c r="NP6" s="456" t="e">
        <v>#N/A</v>
      </c>
      <c r="NQ6" s="456" t="e">
        <v>#N/A</v>
      </c>
      <c r="NR6" s="456" t="e">
        <v>#N/A</v>
      </c>
      <c r="NS6" s="456" t="e">
        <v>#N/A</v>
      </c>
      <c r="NT6" s="456" t="e">
        <v>#N/A</v>
      </c>
      <c r="NU6" s="456" t="e">
        <v>#N/A</v>
      </c>
      <c r="NV6" s="456" t="e">
        <v>#N/A</v>
      </c>
      <c r="NW6" s="456" t="e">
        <v>#N/A</v>
      </c>
      <c r="NX6" s="456" t="e">
        <v>#N/A</v>
      </c>
      <c r="NY6" s="456" t="e">
        <v>#N/A</v>
      </c>
      <c r="NZ6" s="456" t="e">
        <v>#N/A</v>
      </c>
      <c r="OA6" s="456" t="e">
        <v>#N/A</v>
      </c>
      <c r="OB6" s="456" t="e">
        <v>#N/A</v>
      </c>
      <c r="OC6" s="456" t="e">
        <v>#N/A</v>
      </c>
      <c r="OD6" s="456" t="e">
        <v>#N/A</v>
      </c>
      <c r="OE6" s="456" t="e">
        <v>#N/A</v>
      </c>
      <c r="OF6" s="456" t="e">
        <v>#N/A</v>
      </c>
      <c r="OG6" s="456" t="e">
        <v>#N/A</v>
      </c>
      <c r="OH6" s="456" t="e">
        <v>#N/A</v>
      </c>
      <c r="OI6" s="456" t="e">
        <v>#N/A</v>
      </c>
      <c r="OJ6" s="456" t="e">
        <v>#N/A</v>
      </c>
      <c r="OK6" s="456" t="e">
        <v>#N/A</v>
      </c>
      <c r="OL6" s="456" t="e">
        <v>#N/A</v>
      </c>
      <c r="OM6" s="456" t="e">
        <v>#N/A</v>
      </c>
      <c r="ON6" s="456" t="e">
        <v>#N/A</v>
      </c>
      <c r="OO6" s="456" t="e">
        <v>#N/A</v>
      </c>
      <c r="OP6" s="456" t="e">
        <v>#N/A</v>
      </c>
      <c r="OQ6" s="456" t="e">
        <v>#N/A</v>
      </c>
      <c r="OR6" s="456" t="e">
        <v>#N/A</v>
      </c>
      <c r="OS6" s="456" t="e">
        <v>#N/A</v>
      </c>
      <c r="OT6" s="456" t="e">
        <v>#N/A</v>
      </c>
      <c r="OU6" s="456" t="e">
        <v>#N/A</v>
      </c>
      <c r="OV6" s="456" t="e">
        <v>#N/A</v>
      </c>
      <c r="OW6" s="456" t="e">
        <v>#N/A</v>
      </c>
      <c r="OX6" s="456" t="e">
        <v>#N/A</v>
      </c>
      <c r="OY6" s="456" t="e">
        <v>#N/A</v>
      </c>
      <c r="OZ6" s="456" t="e">
        <v>#N/A</v>
      </c>
      <c r="PA6" s="456" t="e">
        <v>#N/A</v>
      </c>
      <c r="PB6" s="456" t="e">
        <v>#N/A</v>
      </c>
      <c r="PC6" s="456" t="e">
        <v>#N/A</v>
      </c>
      <c r="PD6" s="456" t="e">
        <v>#N/A</v>
      </c>
      <c r="PE6" s="456" t="e">
        <v>#N/A</v>
      </c>
      <c r="PF6" s="456" t="e">
        <v>#N/A</v>
      </c>
      <c r="PG6" s="456" t="e">
        <v>#N/A</v>
      </c>
      <c r="PH6" s="456" t="e">
        <v>#N/A</v>
      </c>
      <c r="PI6" s="456" t="e">
        <v>#N/A</v>
      </c>
      <c r="PJ6" s="456" t="e">
        <v>#N/A</v>
      </c>
      <c r="PK6" s="456" t="e">
        <v>#N/A</v>
      </c>
      <c r="PL6" s="456" t="e">
        <v>#N/A</v>
      </c>
      <c r="PM6" s="456" t="e">
        <v>#N/A</v>
      </c>
      <c r="PN6" s="456" t="e">
        <v>#N/A</v>
      </c>
      <c r="PO6" s="456" t="e">
        <v>#N/A</v>
      </c>
      <c r="PP6" s="456" t="e">
        <v>#N/A</v>
      </c>
      <c r="PQ6" s="456" t="e">
        <v>#N/A</v>
      </c>
      <c r="PR6" s="456" t="e">
        <v>#N/A</v>
      </c>
      <c r="PS6" s="456" t="e">
        <v>#N/A</v>
      </c>
      <c r="PT6" s="456" t="e">
        <v>#N/A</v>
      </c>
      <c r="PU6" s="456" t="e">
        <v>#N/A</v>
      </c>
      <c r="PV6" s="456" t="e">
        <v>#N/A</v>
      </c>
      <c r="PW6" s="456" t="e">
        <v>#N/A</v>
      </c>
      <c r="PX6" s="456" t="e">
        <v>#N/A</v>
      </c>
      <c r="PY6" s="456" t="e">
        <v>#N/A</v>
      </c>
      <c r="PZ6" s="456" t="e">
        <v>#N/A</v>
      </c>
      <c r="QA6" s="456" t="e">
        <v>#N/A</v>
      </c>
      <c r="QB6" s="456" t="e">
        <v>#N/A</v>
      </c>
      <c r="QC6" s="456" t="e">
        <v>#N/A</v>
      </c>
      <c r="QD6" s="456" t="e">
        <v>#N/A</v>
      </c>
      <c r="QE6" s="456" t="e">
        <v>#N/A</v>
      </c>
      <c r="QF6" s="456" t="e">
        <v>#N/A</v>
      </c>
      <c r="QG6" s="456" t="e">
        <v>#N/A</v>
      </c>
      <c r="QH6" s="456" t="e">
        <v>#N/A</v>
      </c>
      <c r="QI6" s="456" t="e">
        <v>#N/A</v>
      </c>
      <c r="QJ6" s="456" t="e">
        <v>#N/A</v>
      </c>
      <c r="QK6" s="456" t="e">
        <v>#N/A</v>
      </c>
      <c r="QL6" s="456" t="e">
        <v>#N/A</v>
      </c>
      <c r="QM6" s="456" t="e">
        <v>#N/A</v>
      </c>
      <c r="QN6" s="456" t="e">
        <v>#N/A</v>
      </c>
      <c r="QO6" s="456" t="e">
        <v>#N/A</v>
      </c>
      <c r="QP6" s="456" t="e">
        <v>#N/A</v>
      </c>
      <c r="QQ6" s="456" t="e">
        <v>#N/A</v>
      </c>
      <c r="QR6" s="456" t="e">
        <v>#N/A</v>
      </c>
      <c r="QS6" s="456" t="e">
        <v>#N/A</v>
      </c>
      <c r="QT6" s="456" t="e">
        <v>#N/A</v>
      </c>
      <c r="QU6" s="456" t="e">
        <v>#N/A</v>
      </c>
      <c r="QV6" s="456" t="e">
        <v>#N/A</v>
      </c>
      <c r="QW6" s="456" t="e">
        <v>#N/A</v>
      </c>
      <c r="QX6" s="456" t="e">
        <v>#N/A</v>
      </c>
      <c r="QY6" s="456" t="e">
        <v>#N/A</v>
      </c>
      <c r="QZ6" s="456" t="e">
        <v>#N/A</v>
      </c>
      <c r="RA6" s="456" t="e">
        <v>#N/A</v>
      </c>
      <c r="RB6" s="456" t="e">
        <v>#N/A</v>
      </c>
      <c r="RC6" s="456" t="e">
        <v>#N/A</v>
      </c>
      <c r="RD6" s="456" t="e">
        <v>#N/A</v>
      </c>
      <c r="RE6" s="456" t="e">
        <v>#N/A</v>
      </c>
      <c r="RF6" s="456" t="e">
        <v>#N/A</v>
      </c>
      <c r="RG6" s="456" t="e">
        <v>#N/A</v>
      </c>
      <c r="RH6" s="456" t="e">
        <v>#N/A</v>
      </c>
      <c r="RI6" s="456" t="e">
        <v>#N/A</v>
      </c>
      <c r="RJ6" s="456" t="e">
        <v>#N/A</v>
      </c>
      <c r="RK6" s="456" t="e">
        <v>#N/A</v>
      </c>
      <c r="RL6" s="456" t="e">
        <v>#N/A</v>
      </c>
      <c r="RM6" s="456" t="e">
        <v>#N/A</v>
      </c>
      <c r="RN6" s="456" t="e">
        <v>#N/A</v>
      </c>
      <c r="RO6" s="456" t="e">
        <v>#N/A</v>
      </c>
      <c r="RP6" s="456" t="e">
        <v>#N/A</v>
      </c>
      <c r="RQ6" s="456" t="e">
        <v>#N/A</v>
      </c>
      <c r="RR6" s="456" t="e">
        <v>#N/A</v>
      </c>
      <c r="RS6" s="456" t="e">
        <v>#N/A</v>
      </c>
      <c r="RT6" s="456" t="e">
        <v>#N/A</v>
      </c>
      <c r="RU6" s="456" t="e">
        <v>#N/A</v>
      </c>
      <c r="RV6" s="456" t="e">
        <v>#N/A</v>
      </c>
      <c r="RW6" s="456" t="e">
        <v>#N/A</v>
      </c>
      <c r="RX6" s="456" t="e">
        <v>#N/A</v>
      </c>
      <c r="RY6" s="456" t="e">
        <v>#N/A</v>
      </c>
      <c r="RZ6" s="456" t="e">
        <v>#N/A</v>
      </c>
      <c r="SA6" s="456" t="e">
        <v>#N/A</v>
      </c>
      <c r="SB6" s="456" t="e">
        <v>#N/A</v>
      </c>
      <c r="SC6" s="456" t="e">
        <v>#N/A</v>
      </c>
      <c r="SD6" s="456" t="e">
        <v>#N/A</v>
      </c>
      <c r="SE6" s="456" t="e">
        <v>#N/A</v>
      </c>
      <c r="SF6" s="456" t="e">
        <v>#N/A</v>
      </c>
      <c r="SG6" s="456" t="e">
        <v>#N/A</v>
      </c>
      <c r="SH6" s="456" t="e">
        <v>#N/A</v>
      </c>
      <c r="SI6" s="456" t="e">
        <v>#N/A</v>
      </c>
      <c r="SJ6" s="456" t="e">
        <v>#N/A</v>
      </c>
      <c r="SK6" s="456" t="e">
        <v>#N/A</v>
      </c>
      <c r="SL6" s="456" t="e">
        <v>#N/A</v>
      </c>
      <c r="SM6" s="456" t="e">
        <v>#N/A</v>
      </c>
      <c r="SN6" s="456" t="e">
        <v>#N/A</v>
      </c>
      <c r="SO6" s="456" t="e">
        <v>#N/A</v>
      </c>
      <c r="SP6" s="456" t="e">
        <v>#N/A</v>
      </c>
      <c r="SQ6" s="456" t="e">
        <v>#N/A</v>
      </c>
      <c r="SR6" s="456" t="e">
        <v>#N/A</v>
      </c>
      <c r="SS6" s="456" t="e">
        <v>#N/A</v>
      </c>
      <c r="ST6" s="456" t="e">
        <v>#N/A</v>
      </c>
      <c r="SU6" s="456" t="e">
        <v>#N/A</v>
      </c>
      <c r="SV6" s="456" t="e">
        <v>#N/A</v>
      </c>
      <c r="SW6" s="456" t="e">
        <v>#N/A</v>
      </c>
      <c r="SX6" s="456" t="e">
        <v>#N/A</v>
      </c>
      <c r="SY6" s="456" t="e">
        <v>#N/A</v>
      </c>
      <c r="SZ6" s="456" t="e">
        <v>#N/A</v>
      </c>
      <c r="TA6" s="456" t="e">
        <v>#N/A</v>
      </c>
      <c r="TB6" s="456" t="e">
        <v>#N/A</v>
      </c>
      <c r="TC6" s="456" t="e">
        <v>#N/A</v>
      </c>
      <c r="TD6" s="456" t="e">
        <v>#N/A</v>
      </c>
      <c r="TE6" s="456" t="e">
        <v>#N/A</v>
      </c>
      <c r="TF6" s="456" t="e">
        <v>#N/A</v>
      </c>
      <c r="TG6" s="456" t="e">
        <v>#N/A</v>
      </c>
      <c r="TH6" s="456" t="e">
        <v>#N/A</v>
      </c>
      <c r="TI6" s="456" t="e">
        <v>#N/A</v>
      </c>
      <c r="TJ6" s="456" t="e">
        <v>#N/A</v>
      </c>
      <c r="TK6" s="456" t="e">
        <v>#N/A</v>
      </c>
      <c r="TL6" s="456" t="e">
        <v>#N/A</v>
      </c>
      <c r="TM6" s="456" t="e">
        <v>#N/A</v>
      </c>
      <c r="TN6" s="456" t="e">
        <v>#N/A</v>
      </c>
      <c r="TO6" s="456" t="e">
        <v>#N/A</v>
      </c>
      <c r="TP6" s="456" t="e">
        <v>#N/A</v>
      </c>
      <c r="TQ6" s="456" t="e">
        <v>#N/A</v>
      </c>
      <c r="TR6" s="456" t="e">
        <v>#N/A</v>
      </c>
      <c r="TS6" s="456" t="e">
        <v>#N/A</v>
      </c>
      <c r="TT6" s="456" t="e">
        <v>#N/A</v>
      </c>
      <c r="TU6" s="456" t="e">
        <v>#N/A</v>
      </c>
      <c r="TV6" s="456" t="e">
        <v>#N/A</v>
      </c>
      <c r="TW6" s="456" t="e">
        <v>#N/A</v>
      </c>
      <c r="TX6" s="456" t="e">
        <v>#N/A</v>
      </c>
      <c r="TY6" s="456" t="e">
        <v>#N/A</v>
      </c>
      <c r="TZ6" s="456" t="e">
        <v>#N/A</v>
      </c>
      <c r="UA6" s="456" t="e">
        <v>#N/A</v>
      </c>
      <c r="UB6" s="456" t="e">
        <v>#N/A</v>
      </c>
      <c r="UC6" s="456" t="e">
        <v>#N/A</v>
      </c>
      <c r="UD6" s="456" t="e">
        <v>#N/A</v>
      </c>
      <c r="UE6" s="456" t="e">
        <v>#N/A</v>
      </c>
      <c r="UF6" s="456" t="e">
        <v>#N/A</v>
      </c>
      <c r="UG6" s="456" t="e">
        <v>#N/A</v>
      </c>
      <c r="UH6" s="456" t="e">
        <v>#N/A</v>
      </c>
      <c r="UI6" s="456" t="e">
        <v>#N/A</v>
      </c>
      <c r="UJ6" s="456" t="e">
        <v>#N/A</v>
      </c>
      <c r="UK6" s="456" t="e">
        <v>#N/A</v>
      </c>
      <c r="UL6" s="456" t="e">
        <v>#N/A</v>
      </c>
      <c r="UM6" s="456" t="e">
        <v>#N/A</v>
      </c>
      <c r="UN6" s="456" t="e">
        <v>#N/A</v>
      </c>
      <c r="UO6" s="456" t="e">
        <v>#N/A</v>
      </c>
      <c r="UP6" s="456" t="e">
        <v>#N/A</v>
      </c>
      <c r="UQ6" s="456" t="e">
        <v>#N/A</v>
      </c>
      <c r="UR6" s="456" t="e">
        <v>#N/A</v>
      </c>
      <c r="US6" s="456" t="e">
        <v>#N/A</v>
      </c>
      <c r="UT6" s="456" t="e">
        <v>#N/A</v>
      </c>
      <c r="UU6" s="456" t="e">
        <v>#N/A</v>
      </c>
      <c r="UV6" s="456" t="e">
        <v>#N/A</v>
      </c>
      <c r="UW6" s="456" t="e">
        <v>#N/A</v>
      </c>
      <c r="UX6" s="456" t="e">
        <v>#N/A</v>
      </c>
      <c r="UY6" s="456" t="e">
        <v>#N/A</v>
      </c>
      <c r="UZ6" s="456" t="e">
        <v>#N/A</v>
      </c>
      <c r="VA6" s="456" t="e">
        <v>#N/A</v>
      </c>
      <c r="VB6" s="456" t="e">
        <v>#N/A</v>
      </c>
      <c r="VC6" s="456" t="e">
        <v>#N/A</v>
      </c>
      <c r="VD6" s="456" t="e">
        <v>#N/A</v>
      </c>
      <c r="VE6" s="456" t="e">
        <v>#N/A</v>
      </c>
      <c r="VF6" s="456" t="e">
        <v>#N/A</v>
      </c>
      <c r="VG6" s="456" t="e">
        <v>#N/A</v>
      </c>
      <c r="VH6" s="456" t="e">
        <v>#N/A</v>
      </c>
      <c r="VI6" s="456" t="e">
        <v>#N/A</v>
      </c>
      <c r="VJ6" s="456" t="e">
        <v>#N/A</v>
      </c>
      <c r="VK6" s="456" t="e">
        <v>#N/A</v>
      </c>
      <c r="VL6" s="456" t="e">
        <v>#N/A</v>
      </c>
      <c r="VM6" s="456" t="e">
        <v>#N/A</v>
      </c>
      <c r="VN6" s="456" t="e">
        <v>#N/A</v>
      </c>
      <c r="VO6" s="456" t="e">
        <v>#N/A</v>
      </c>
      <c r="VP6" s="456" t="e">
        <v>#N/A</v>
      </c>
      <c r="VQ6" s="456" t="e">
        <v>#N/A</v>
      </c>
      <c r="VR6" s="456" t="e">
        <v>#N/A</v>
      </c>
      <c r="VS6" s="456" t="e">
        <v>#N/A</v>
      </c>
      <c r="VT6" s="456" t="e">
        <v>#N/A</v>
      </c>
      <c r="VU6" s="456" t="e">
        <v>#N/A</v>
      </c>
      <c r="VV6" s="456" t="e">
        <v>#N/A</v>
      </c>
      <c r="VW6" s="456" t="e">
        <v>#N/A</v>
      </c>
      <c r="VX6" s="456" t="e">
        <v>#N/A</v>
      </c>
      <c r="VY6" s="456" t="e">
        <v>#N/A</v>
      </c>
      <c r="VZ6" s="456" t="e">
        <v>#N/A</v>
      </c>
      <c r="WA6" s="456" t="e">
        <v>#N/A</v>
      </c>
      <c r="WB6" s="456" t="e">
        <v>#N/A</v>
      </c>
      <c r="WC6" s="456" t="e">
        <v>#N/A</v>
      </c>
      <c r="WD6" s="456" t="e">
        <v>#N/A</v>
      </c>
      <c r="WE6" s="456" t="e">
        <v>#N/A</v>
      </c>
      <c r="WF6" s="456" t="e">
        <v>#N/A</v>
      </c>
      <c r="WG6" s="456" t="e">
        <v>#N/A</v>
      </c>
      <c r="WH6" s="456" t="e">
        <v>#N/A</v>
      </c>
      <c r="WI6" s="456" t="e">
        <v>#N/A</v>
      </c>
      <c r="WJ6" s="456" t="e">
        <v>#N/A</v>
      </c>
      <c r="WK6" s="456" t="e">
        <v>#N/A</v>
      </c>
      <c r="WL6" s="456" t="e">
        <v>#N/A</v>
      </c>
      <c r="WM6" s="456" t="e">
        <v>#N/A</v>
      </c>
      <c r="WN6" s="456" t="e">
        <v>#N/A</v>
      </c>
      <c r="WO6" s="456" t="e">
        <v>#N/A</v>
      </c>
      <c r="WP6" s="456" t="e">
        <v>#N/A</v>
      </c>
      <c r="WQ6" s="456" t="e">
        <v>#N/A</v>
      </c>
      <c r="WR6" s="456" t="e">
        <v>#N/A</v>
      </c>
      <c r="WS6" s="456" t="e">
        <v>#N/A</v>
      </c>
      <c r="WT6" s="456" t="e">
        <v>#N/A</v>
      </c>
      <c r="WU6" s="456" t="e">
        <v>#N/A</v>
      </c>
      <c r="WV6" s="456" t="e">
        <v>#N/A</v>
      </c>
      <c r="WW6" s="456" t="e">
        <v>#N/A</v>
      </c>
      <c r="WX6" s="456" t="e">
        <v>#N/A</v>
      </c>
      <c r="WY6" s="456" t="e">
        <v>#N/A</v>
      </c>
      <c r="WZ6" s="456" t="e">
        <v>#N/A</v>
      </c>
      <c r="XA6" s="456" t="e">
        <v>#N/A</v>
      </c>
      <c r="XB6" s="456" t="e">
        <v>#N/A</v>
      </c>
      <c r="XC6" s="456" t="e">
        <v>#N/A</v>
      </c>
      <c r="XD6" s="456" t="e">
        <v>#N/A</v>
      </c>
      <c r="XE6" s="456" t="e">
        <v>#N/A</v>
      </c>
      <c r="XF6" s="456" t="e">
        <v>#N/A</v>
      </c>
      <c r="XG6" s="456" t="e">
        <v>#N/A</v>
      </c>
      <c r="XH6" s="456" t="e">
        <v>#N/A</v>
      </c>
      <c r="XI6" s="456" t="e">
        <v>#N/A</v>
      </c>
      <c r="XJ6" s="456" t="e">
        <v>#N/A</v>
      </c>
      <c r="XK6" s="456" t="e">
        <v>#N/A</v>
      </c>
      <c r="XL6" s="456" t="e">
        <v>#N/A</v>
      </c>
      <c r="XM6" s="456" t="e">
        <v>#N/A</v>
      </c>
      <c r="XN6" s="456" t="e">
        <v>#N/A</v>
      </c>
      <c r="XO6" s="456" t="e">
        <v>#N/A</v>
      </c>
      <c r="XP6" s="456" t="e">
        <v>#N/A</v>
      </c>
      <c r="XQ6" s="456" t="e">
        <v>#N/A</v>
      </c>
      <c r="XR6" s="456" t="e">
        <v>#N/A</v>
      </c>
      <c r="XS6" s="456" t="e">
        <v>#N/A</v>
      </c>
      <c r="XT6" s="456" t="e">
        <v>#N/A</v>
      </c>
      <c r="XU6" s="456" t="e">
        <v>#N/A</v>
      </c>
      <c r="XV6" s="456" t="e">
        <v>#N/A</v>
      </c>
      <c r="XW6" s="456" t="e">
        <v>#N/A</v>
      </c>
      <c r="XX6" s="456" t="e">
        <v>#N/A</v>
      </c>
      <c r="XY6" s="456" t="e">
        <v>#N/A</v>
      </c>
      <c r="XZ6" s="456" t="e">
        <v>#N/A</v>
      </c>
      <c r="YA6" s="456" t="e">
        <v>#N/A</v>
      </c>
      <c r="YB6" s="456" t="e">
        <v>#N/A</v>
      </c>
      <c r="YC6" s="456" t="e">
        <v>#N/A</v>
      </c>
      <c r="YD6" s="456" t="e">
        <v>#N/A</v>
      </c>
      <c r="YE6" s="456" t="e">
        <v>#N/A</v>
      </c>
      <c r="YF6" s="456" t="e">
        <v>#N/A</v>
      </c>
      <c r="YG6" s="456" t="e">
        <v>#N/A</v>
      </c>
      <c r="YH6" s="456" t="e">
        <v>#N/A</v>
      </c>
      <c r="YI6" s="456" t="e">
        <v>#N/A</v>
      </c>
      <c r="YJ6" s="456" t="e">
        <v>#N/A</v>
      </c>
      <c r="YK6" s="456" t="e">
        <v>#N/A</v>
      </c>
      <c r="YL6" s="456" t="e">
        <v>#N/A</v>
      </c>
      <c r="YM6" s="456" t="e">
        <v>#N/A</v>
      </c>
      <c r="YN6" s="456" t="e">
        <v>#N/A</v>
      </c>
      <c r="YO6" s="456" t="e">
        <v>#N/A</v>
      </c>
      <c r="YP6" s="456" t="e">
        <v>#N/A</v>
      </c>
      <c r="YQ6" s="456" t="e">
        <v>#N/A</v>
      </c>
      <c r="YR6" s="456" t="e">
        <v>#N/A</v>
      </c>
      <c r="YS6" s="456" t="e">
        <v>#N/A</v>
      </c>
      <c r="YT6" s="456" t="e">
        <v>#N/A</v>
      </c>
      <c r="YU6" s="456" t="e">
        <v>#N/A</v>
      </c>
      <c r="YV6" s="456" t="e">
        <v>#N/A</v>
      </c>
      <c r="YW6" s="456" t="e">
        <v>#N/A</v>
      </c>
      <c r="YX6" s="456" t="e">
        <v>#N/A</v>
      </c>
      <c r="YY6" s="456" t="e">
        <v>#N/A</v>
      </c>
      <c r="YZ6" s="456" t="e">
        <v>#N/A</v>
      </c>
      <c r="ZA6" s="456" t="e">
        <v>#N/A</v>
      </c>
      <c r="ZB6" s="456" t="e">
        <v>#N/A</v>
      </c>
      <c r="ZC6" s="456" t="e">
        <v>#N/A</v>
      </c>
      <c r="ZD6" s="456" t="e">
        <v>#N/A</v>
      </c>
      <c r="ZE6" s="456" t="e">
        <v>#N/A</v>
      </c>
      <c r="ZF6" s="456" t="e">
        <v>#N/A</v>
      </c>
      <c r="ZG6" s="456" t="e">
        <v>#N/A</v>
      </c>
      <c r="ZH6" s="456" t="e">
        <v>#N/A</v>
      </c>
      <c r="ZI6" s="456" t="e">
        <v>#N/A</v>
      </c>
      <c r="ZJ6" s="456" t="e">
        <v>#N/A</v>
      </c>
      <c r="ZK6" s="456" t="e">
        <v>#N/A</v>
      </c>
      <c r="ZL6" s="456" t="e">
        <v>#N/A</v>
      </c>
      <c r="ZM6" s="456" t="e">
        <v>#N/A</v>
      </c>
      <c r="ZN6" s="456" t="e">
        <v>#N/A</v>
      </c>
      <c r="ZO6" s="456" t="e">
        <v>#N/A</v>
      </c>
      <c r="ZP6" s="456" t="e">
        <v>#N/A</v>
      </c>
      <c r="ZQ6" s="456" t="e">
        <v>#N/A</v>
      </c>
      <c r="ZR6" s="456" t="e">
        <v>#N/A</v>
      </c>
      <c r="ZS6" s="456" t="e">
        <v>#N/A</v>
      </c>
      <c r="ZT6" s="456" t="e">
        <v>#N/A</v>
      </c>
      <c r="ZU6" s="456" t="e">
        <v>#N/A</v>
      </c>
      <c r="ZV6" s="456" t="e">
        <v>#N/A</v>
      </c>
      <c r="ZW6" s="456" t="e">
        <v>#N/A</v>
      </c>
      <c r="ZX6" s="456" t="e">
        <v>#N/A</v>
      </c>
      <c r="ZY6" s="456" t="e">
        <v>#N/A</v>
      </c>
      <c r="ZZ6" s="456" t="e">
        <v>#N/A</v>
      </c>
      <c r="AAA6" s="456" t="e">
        <v>#N/A</v>
      </c>
    </row>
    <row r="7" spans="1:703" s="456" customFormat="1" x14ac:dyDescent="0.2">
      <c r="A7" s="456">
        <v>533</v>
      </c>
      <c r="B7" s="456">
        <v>485</v>
      </c>
      <c r="C7" s="456">
        <v>460</v>
      </c>
      <c r="D7" s="456">
        <v>311</v>
      </c>
      <c r="E7" s="456">
        <v>312</v>
      </c>
      <c r="F7" s="456">
        <v>312</v>
      </c>
      <c r="G7" s="456">
        <v>219</v>
      </c>
      <c r="H7" s="456">
        <v>206</v>
      </c>
      <c r="I7" s="456">
        <v>172</v>
      </c>
      <c r="J7" s="456">
        <v>113</v>
      </c>
      <c r="K7" s="456">
        <v>103</v>
      </c>
      <c r="L7" s="456">
        <v>106</v>
      </c>
      <c r="M7" s="456">
        <v>35</v>
      </c>
      <c r="N7" s="456">
        <v>27</v>
      </c>
      <c r="O7" s="456">
        <v>32</v>
      </c>
      <c r="P7" s="456">
        <v>23</v>
      </c>
      <c r="Q7" s="456">
        <v>23</v>
      </c>
      <c r="R7" s="456">
        <v>24</v>
      </c>
      <c r="S7" s="456">
        <v>36</v>
      </c>
      <c r="T7" s="456">
        <v>29</v>
      </c>
      <c r="U7" s="456">
        <v>36</v>
      </c>
      <c r="V7" s="456">
        <v>16</v>
      </c>
      <c r="W7" s="456">
        <v>20</v>
      </c>
      <c r="X7" s="456">
        <v>23</v>
      </c>
      <c r="Y7" s="456">
        <v>243</v>
      </c>
      <c r="Z7" s="456">
        <v>223</v>
      </c>
      <c r="AA7" s="456">
        <v>220</v>
      </c>
      <c r="AB7" s="456">
        <v>159</v>
      </c>
      <c r="AC7" s="456">
        <v>166</v>
      </c>
      <c r="AD7" s="456">
        <v>159</v>
      </c>
      <c r="AE7" s="456" t="e">
        <v>#N/A</v>
      </c>
      <c r="AF7" s="456" t="e">
        <v>#N/A</v>
      </c>
      <c r="AG7" s="456" t="e">
        <v>#N/A</v>
      </c>
      <c r="AH7" s="456" t="e">
        <v>#N/A</v>
      </c>
      <c r="AI7" s="456" t="e">
        <v>#N/A</v>
      </c>
      <c r="AJ7" s="456" t="e">
        <v>#N/A</v>
      </c>
      <c r="AK7" s="456" t="e">
        <v>#N/A</v>
      </c>
      <c r="AL7" s="456" t="e">
        <v>#N/A</v>
      </c>
      <c r="AM7" s="456" t="e">
        <v>#N/A</v>
      </c>
      <c r="AN7" s="456" t="e">
        <v>#N/A</v>
      </c>
      <c r="AO7" s="456" t="e">
        <v>#N/A</v>
      </c>
      <c r="AP7" s="456" t="e">
        <v>#N/A</v>
      </c>
      <c r="AQ7" s="456" t="e">
        <v>#N/A</v>
      </c>
      <c r="AR7" s="456" t="e">
        <v>#N/A</v>
      </c>
      <c r="AS7" s="456" t="e">
        <v>#N/A</v>
      </c>
      <c r="AT7" s="456" t="e">
        <v>#N/A</v>
      </c>
      <c r="AU7" s="456" t="e">
        <v>#N/A</v>
      </c>
      <c r="AV7" s="456" t="e">
        <v>#N/A</v>
      </c>
      <c r="AW7" s="456" t="e">
        <v>#N/A</v>
      </c>
      <c r="AX7" s="456" t="e">
        <v>#N/A</v>
      </c>
      <c r="AY7" s="456" t="e">
        <v>#N/A</v>
      </c>
      <c r="AZ7" s="456" t="e">
        <v>#N/A</v>
      </c>
      <c r="BA7" s="456" t="e">
        <v>#N/A</v>
      </c>
      <c r="BB7" s="456" t="e">
        <v>#N/A</v>
      </c>
      <c r="BC7" s="456" t="e">
        <v>#N/A</v>
      </c>
      <c r="BD7" s="456" t="e">
        <v>#N/A</v>
      </c>
      <c r="BE7" s="456" t="e">
        <v>#N/A</v>
      </c>
      <c r="BF7" s="456" t="e">
        <v>#N/A</v>
      </c>
      <c r="BG7" s="456" t="e">
        <v>#N/A</v>
      </c>
      <c r="BH7" s="456" t="e">
        <v>#N/A</v>
      </c>
      <c r="BI7" s="456" t="e">
        <v>#N/A</v>
      </c>
      <c r="BJ7" s="456" t="e">
        <v>#N/A</v>
      </c>
      <c r="BK7" s="456" t="e">
        <v>#N/A</v>
      </c>
      <c r="BL7" s="456" t="e">
        <v>#N/A</v>
      </c>
      <c r="BM7" s="456" t="e">
        <v>#N/A</v>
      </c>
      <c r="BN7" s="456" t="e">
        <v>#N/A</v>
      </c>
      <c r="BO7" s="456" t="e">
        <v>#N/A</v>
      </c>
      <c r="BP7" s="456" t="e">
        <v>#N/A</v>
      </c>
      <c r="BQ7" s="456" t="e">
        <v>#N/A</v>
      </c>
      <c r="BR7" s="456" t="e">
        <v>#N/A</v>
      </c>
      <c r="BS7" s="456" t="e">
        <v>#N/A</v>
      </c>
      <c r="BT7" s="456" t="e">
        <v>#N/A</v>
      </c>
      <c r="BU7" s="456" t="e">
        <v>#N/A</v>
      </c>
      <c r="BV7" s="456" t="e">
        <v>#N/A</v>
      </c>
      <c r="BW7" s="456" t="e">
        <v>#N/A</v>
      </c>
      <c r="BX7" s="456" t="e">
        <v>#N/A</v>
      </c>
      <c r="BY7" s="456" t="e">
        <v>#N/A</v>
      </c>
      <c r="BZ7" s="456" t="e">
        <v>#N/A</v>
      </c>
      <c r="CA7" s="456" t="e">
        <v>#N/A</v>
      </c>
      <c r="CB7" s="456" t="e">
        <v>#N/A</v>
      </c>
      <c r="CC7" s="456" t="e">
        <v>#N/A</v>
      </c>
      <c r="CD7" s="456" t="e">
        <v>#N/A</v>
      </c>
      <c r="CE7" s="456" t="e">
        <v>#N/A</v>
      </c>
      <c r="CF7" s="456" t="e">
        <v>#N/A</v>
      </c>
      <c r="CG7" s="456" t="e">
        <v>#N/A</v>
      </c>
      <c r="CH7" s="456" t="e">
        <v>#N/A</v>
      </c>
      <c r="CI7" s="456" t="e">
        <v>#N/A</v>
      </c>
      <c r="CJ7" s="456" t="e">
        <v>#N/A</v>
      </c>
      <c r="CK7" s="456" t="e">
        <v>#N/A</v>
      </c>
      <c r="CL7" s="456" t="e">
        <v>#N/A</v>
      </c>
      <c r="CM7" s="456" t="e">
        <v>#N/A</v>
      </c>
      <c r="CN7" s="456" t="e">
        <v>#N/A</v>
      </c>
      <c r="CO7" s="456" t="e">
        <v>#N/A</v>
      </c>
      <c r="CP7" s="456" t="e">
        <v>#N/A</v>
      </c>
      <c r="CQ7" s="456" t="e">
        <v>#N/A</v>
      </c>
      <c r="CR7" s="456" t="e">
        <v>#N/A</v>
      </c>
      <c r="CS7" s="456" t="e">
        <v>#N/A</v>
      </c>
      <c r="CT7" s="456" t="e">
        <v>#N/A</v>
      </c>
      <c r="CU7" s="456" t="e">
        <v>#N/A</v>
      </c>
      <c r="CV7" s="456" t="e">
        <v>#N/A</v>
      </c>
      <c r="CW7" s="456" t="e">
        <v>#N/A</v>
      </c>
      <c r="CX7" s="456" t="e">
        <v>#N/A</v>
      </c>
      <c r="CY7" s="456" t="e">
        <v>#N/A</v>
      </c>
      <c r="CZ7" s="456" t="e">
        <v>#N/A</v>
      </c>
      <c r="DA7" s="456" t="e">
        <v>#N/A</v>
      </c>
      <c r="DB7" s="456" t="e">
        <v>#N/A</v>
      </c>
      <c r="DC7" s="456" t="e">
        <v>#N/A</v>
      </c>
      <c r="DD7" s="456" t="e">
        <v>#N/A</v>
      </c>
      <c r="DE7" s="456" t="e">
        <v>#N/A</v>
      </c>
      <c r="DF7" s="456" t="e">
        <v>#N/A</v>
      </c>
      <c r="DG7" s="456" t="e">
        <v>#N/A</v>
      </c>
      <c r="DH7" s="456" t="e">
        <v>#N/A</v>
      </c>
      <c r="DI7" s="456" t="e">
        <v>#N/A</v>
      </c>
      <c r="DJ7" s="456" t="e">
        <v>#N/A</v>
      </c>
      <c r="DK7" s="456" t="e">
        <v>#N/A</v>
      </c>
      <c r="DL7" s="456" t="e">
        <v>#N/A</v>
      </c>
      <c r="DM7" s="456" t="e">
        <v>#N/A</v>
      </c>
      <c r="DN7" s="456" t="e">
        <v>#N/A</v>
      </c>
      <c r="DO7" s="456" t="e">
        <v>#N/A</v>
      </c>
      <c r="DP7" s="456" t="e">
        <v>#N/A</v>
      </c>
      <c r="DQ7" s="456" t="e">
        <v>#N/A</v>
      </c>
      <c r="DR7" s="456" t="e">
        <v>#N/A</v>
      </c>
      <c r="DS7" s="456" t="e">
        <v>#N/A</v>
      </c>
      <c r="DT7" s="456" t="e">
        <v>#N/A</v>
      </c>
      <c r="DU7" s="456" t="e">
        <v>#N/A</v>
      </c>
      <c r="DV7" s="456" t="e">
        <v>#N/A</v>
      </c>
      <c r="DW7" s="456" t="e">
        <v>#N/A</v>
      </c>
      <c r="DX7" s="456" t="e">
        <v>#N/A</v>
      </c>
      <c r="DY7" s="456" t="e">
        <v>#N/A</v>
      </c>
      <c r="DZ7" s="456" t="e">
        <v>#N/A</v>
      </c>
      <c r="EA7" s="456" t="e">
        <v>#N/A</v>
      </c>
      <c r="EB7" s="456" t="e">
        <v>#N/A</v>
      </c>
      <c r="EC7" s="456" t="e">
        <v>#N/A</v>
      </c>
      <c r="ED7" s="456" t="e">
        <v>#N/A</v>
      </c>
      <c r="EE7" s="456" t="e">
        <v>#N/A</v>
      </c>
      <c r="EF7" s="456" t="e">
        <v>#N/A</v>
      </c>
      <c r="EG7" s="456" t="e">
        <v>#N/A</v>
      </c>
      <c r="EH7" s="456" t="e">
        <v>#N/A</v>
      </c>
      <c r="EI7" s="456" t="e">
        <v>#N/A</v>
      </c>
      <c r="EJ7" s="456" t="e">
        <v>#N/A</v>
      </c>
      <c r="EK7" s="456" t="e">
        <v>#N/A</v>
      </c>
      <c r="EL7" s="456" t="e">
        <v>#N/A</v>
      </c>
      <c r="EM7" s="456" t="e">
        <v>#N/A</v>
      </c>
      <c r="EN7" s="456" t="e">
        <v>#N/A</v>
      </c>
      <c r="EO7" s="456" t="e">
        <v>#N/A</v>
      </c>
      <c r="EP7" s="456" t="e">
        <v>#N/A</v>
      </c>
      <c r="EQ7" s="456" t="e">
        <v>#N/A</v>
      </c>
      <c r="ER7" s="456" t="e">
        <v>#N/A</v>
      </c>
      <c r="ES7" s="456" t="e">
        <v>#N/A</v>
      </c>
      <c r="ET7" s="456" t="e">
        <v>#N/A</v>
      </c>
      <c r="EU7" s="456" t="e">
        <v>#N/A</v>
      </c>
      <c r="EV7" s="456" t="e">
        <v>#N/A</v>
      </c>
      <c r="EW7" s="456" t="e">
        <v>#N/A</v>
      </c>
      <c r="EX7" s="456" t="e">
        <v>#N/A</v>
      </c>
      <c r="EY7" s="456" t="e">
        <v>#N/A</v>
      </c>
      <c r="EZ7" s="456" t="e">
        <v>#N/A</v>
      </c>
      <c r="FA7" s="456" t="e">
        <v>#N/A</v>
      </c>
      <c r="FB7" s="456" t="e">
        <v>#N/A</v>
      </c>
      <c r="FC7" s="456" t="e">
        <v>#N/A</v>
      </c>
      <c r="FD7" s="456" t="e">
        <v>#N/A</v>
      </c>
      <c r="FE7" s="456" t="e">
        <v>#N/A</v>
      </c>
      <c r="FF7" s="456" t="e">
        <v>#N/A</v>
      </c>
      <c r="FG7" s="456" t="e">
        <v>#N/A</v>
      </c>
      <c r="FH7" s="456" t="e">
        <v>#N/A</v>
      </c>
      <c r="FI7" s="456" t="e">
        <v>#N/A</v>
      </c>
      <c r="FJ7" s="456" t="e">
        <v>#N/A</v>
      </c>
      <c r="FK7" s="456" t="e">
        <v>#N/A</v>
      </c>
      <c r="FL7" s="456" t="e">
        <v>#N/A</v>
      </c>
      <c r="FM7" s="456" t="e">
        <v>#N/A</v>
      </c>
      <c r="FN7" s="456" t="e">
        <v>#N/A</v>
      </c>
      <c r="FO7" s="456" t="e">
        <v>#N/A</v>
      </c>
      <c r="FP7" s="456" t="e">
        <v>#N/A</v>
      </c>
      <c r="FQ7" s="456" t="e">
        <v>#N/A</v>
      </c>
      <c r="FR7" s="456" t="e">
        <v>#N/A</v>
      </c>
      <c r="FS7" s="456" t="e">
        <v>#N/A</v>
      </c>
      <c r="FT7" s="456" t="e">
        <v>#N/A</v>
      </c>
      <c r="FU7" s="456" t="e">
        <v>#N/A</v>
      </c>
      <c r="FV7" s="456" t="e">
        <v>#N/A</v>
      </c>
      <c r="FW7" s="456" t="e">
        <v>#N/A</v>
      </c>
      <c r="FX7" s="456" t="e">
        <v>#N/A</v>
      </c>
      <c r="FY7" s="456" t="e">
        <v>#N/A</v>
      </c>
      <c r="FZ7" s="456" t="e">
        <v>#N/A</v>
      </c>
      <c r="GA7" s="456" t="e">
        <v>#N/A</v>
      </c>
      <c r="GB7" s="456" t="e">
        <v>#N/A</v>
      </c>
      <c r="GC7" s="456" t="e">
        <v>#N/A</v>
      </c>
      <c r="GD7" s="456" t="e">
        <v>#N/A</v>
      </c>
      <c r="GE7" s="456" t="e">
        <v>#N/A</v>
      </c>
      <c r="GF7" s="456" t="e">
        <v>#N/A</v>
      </c>
      <c r="GG7" s="456" t="e">
        <v>#N/A</v>
      </c>
      <c r="GH7" s="456" t="e">
        <v>#N/A</v>
      </c>
      <c r="GI7" s="456" t="e">
        <v>#N/A</v>
      </c>
      <c r="GJ7" s="456" t="e">
        <v>#N/A</v>
      </c>
      <c r="GK7" s="456" t="e">
        <v>#N/A</v>
      </c>
      <c r="GL7" s="456" t="e">
        <v>#N/A</v>
      </c>
      <c r="GM7" s="456" t="e">
        <v>#N/A</v>
      </c>
      <c r="GN7" s="456" t="e">
        <v>#N/A</v>
      </c>
      <c r="GO7" s="456" t="e">
        <v>#N/A</v>
      </c>
      <c r="GP7" s="456" t="e">
        <v>#N/A</v>
      </c>
      <c r="GQ7" s="456" t="e">
        <v>#N/A</v>
      </c>
      <c r="GR7" s="456" t="e">
        <v>#N/A</v>
      </c>
      <c r="GS7" s="456" t="e">
        <v>#N/A</v>
      </c>
      <c r="GT7" s="456" t="e">
        <v>#N/A</v>
      </c>
      <c r="GU7" s="456" t="e">
        <v>#N/A</v>
      </c>
      <c r="GV7" s="456" t="e">
        <v>#N/A</v>
      </c>
      <c r="GW7" s="456" t="e">
        <v>#N/A</v>
      </c>
      <c r="GX7" s="456" t="e">
        <v>#N/A</v>
      </c>
      <c r="GY7" s="456" t="e">
        <v>#N/A</v>
      </c>
      <c r="GZ7" s="456" t="e">
        <v>#N/A</v>
      </c>
      <c r="HA7" s="456" t="e">
        <v>#N/A</v>
      </c>
      <c r="HB7" s="456" t="e">
        <v>#N/A</v>
      </c>
      <c r="HC7" s="456" t="e">
        <v>#N/A</v>
      </c>
      <c r="HD7" s="456" t="e">
        <v>#N/A</v>
      </c>
      <c r="HE7" s="456" t="e">
        <v>#N/A</v>
      </c>
      <c r="HF7" s="456" t="e">
        <v>#N/A</v>
      </c>
      <c r="HG7" s="456" t="e">
        <v>#N/A</v>
      </c>
      <c r="HH7" s="456" t="e">
        <v>#N/A</v>
      </c>
      <c r="HI7" s="456" t="e">
        <v>#N/A</v>
      </c>
      <c r="HJ7" s="456" t="e">
        <v>#N/A</v>
      </c>
      <c r="HK7" s="456" t="e">
        <v>#N/A</v>
      </c>
      <c r="HL7" s="456" t="e">
        <v>#N/A</v>
      </c>
      <c r="HM7" s="456" t="e">
        <v>#N/A</v>
      </c>
      <c r="HN7" s="456" t="e">
        <v>#N/A</v>
      </c>
      <c r="HO7" s="456" t="e">
        <v>#N/A</v>
      </c>
      <c r="HP7" s="456" t="e">
        <v>#N/A</v>
      </c>
      <c r="HQ7" s="456" t="e">
        <v>#N/A</v>
      </c>
      <c r="HR7" s="456" t="e">
        <v>#N/A</v>
      </c>
      <c r="HS7" s="456" t="e">
        <v>#N/A</v>
      </c>
      <c r="HT7" s="456" t="e">
        <v>#N/A</v>
      </c>
      <c r="HU7" s="456" t="e">
        <v>#N/A</v>
      </c>
      <c r="HV7" s="456" t="e">
        <v>#N/A</v>
      </c>
      <c r="HW7" s="456" t="e">
        <v>#N/A</v>
      </c>
      <c r="HX7" s="456" t="e">
        <v>#N/A</v>
      </c>
      <c r="HY7" s="456" t="e">
        <v>#N/A</v>
      </c>
      <c r="HZ7" s="456" t="e">
        <v>#N/A</v>
      </c>
      <c r="IA7" s="456" t="e">
        <v>#N/A</v>
      </c>
      <c r="IB7" s="456" t="e">
        <v>#N/A</v>
      </c>
      <c r="IC7" s="456" t="e">
        <v>#N/A</v>
      </c>
      <c r="ID7" s="456" t="e">
        <v>#N/A</v>
      </c>
      <c r="IE7" s="456" t="e">
        <v>#N/A</v>
      </c>
      <c r="IF7" s="456" t="e">
        <v>#N/A</v>
      </c>
      <c r="IG7" s="456" t="e">
        <v>#N/A</v>
      </c>
      <c r="IH7" s="456" t="e">
        <v>#N/A</v>
      </c>
      <c r="II7" s="456" t="e">
        <v>#N/A</v>
      </c>
      <c r="IJ7" s="456" t="e">
        <v>#N/A</v>
      </c>
      <c r="IK7" s="456" t="e">
        <v>#N/A</v>
      </c>
      <c r="IL7" s="456" t="e">
        <v>#N/A</v>
      </c>
      <c r="IM7" s="456" t="e">
        <v>#N/A</v>
      </c>
      <c r="IN7" s="456" t="e">
        <v>#N/A</v>
      </c>
      <c r="IO7" s="456" t="e">
        <v>#N/A</v>
      </c>
      <c r="IP7" s="456" t="e">
        <v>#N/A</v>
      </c>
      <c r="IQ7" s="456" t="e">
        <v>#N/A</v>
      </c>
      <c r="IR7" s="456" t="e">
        <v>#N/A</v>
      </c>
      <c r="IS7" s="456" t="e">
        <v>#N/A</v>
      </c>
      <c r="IT7" s="456" t="e">
        <v>#N/A</v>
      </c>
      <c r="IU7" s="456" t="e">
        <v>#N/A</v>
      </c>
      <c r="IV7" s="456" t="e">
        <v>#N/A</v>
      </c>
      <c r="IW7" s="456" t="e">
        <v>#N/A</v>
      </c>
      <c r="IX7" s="456" t="e">
        <v>#N/A</v>
      </c>
      <c r="IY7" s="456" t="e">
        <v>#N/A</v>
      </c>
      <c r="IZ7" s="456" t="e">
        <v>#N/A</v>
      </c>
      <c r="JA7" s="456" t="e">
        <v>#N/A</v>
      </c>
      <c r="JB7" s="456" t="e">
        <v>#N/A</v>
      </c>
      <c r="JC7" s="456" t="e">
        <v>#N/A</v>
      </c>
      <c r="JD7" s="456" t="e">
        <v>#N/A</v>
      </c>
      <c r="JE7" s="456" t="e">
        <v>#N/A</v>
      </c>
      <c r="JF7" s="456" t="e">
        <v>#N/A</v>
      </c>
      <c r="JG7" s="456" t="e">
        <v>#N/A</v>
      </c>
      <c r="JH7" s="456" t="e">
        <v>#N/A</v>
      </c>
      <c r="JI7" s="456" t="e">
        <v>#N/A</v>
      </c>
      <c r="JJ7" s="456" t="e">
        <v>#N/A</v>
      </c>
      <c r="JK7" s="456" t="e">
        <v>#N/A</v>
      </c>
      <c r="JL7" s="456" t="e">
        <v>#N/A</v>
      </c>
      <c r="JM7" s="456" t="e">
        <v>#N/A</v>
      </c>
      <c r="JN7" s="456" t="e">
        <v>#N/A</v>
      </c>
      <c r="JO7" s="456" t="e">
        <v>#N/A</v>
      </c>
      <c r="JP7" s="456" t="e">
        <v>#N/A</v>
      </c>
      <c r="JQ7" s="456" t="e">
        <v>#N/A</v>
      </c>
      <c r="JR7" s="456" t="e">
        <v>#N/A</v>
      </c>
      <c r="JS7" s="456" t="e">
        <v>#N/A</v>
      </c>
      <c r="JT7" s="456" t="e">
        <v>#N/A</v>
      </c>
      <c r="JU7" s="456" t="e">
        <v>#N/A</v>
      </c>
      <c r="JV7" s="456" t="e">
        <v>#N/A</v>
      </c>
      <c r="JW7" s="456" t="e">
        <v>#N/A</v>
      </c>
      <c r="JX7" s="456" t="e">
        <v>#N/A</v>
      </c>
      <c r="JY7" s="456" t="e">
        <v>#N/A</v>
      </c>
      <c r="JZ7" s="456" t="e">
        <v>#N/A</v>
      </c>
      <c r="KA7" s="456" t="e">
        <v>#N/A</v>
      </c>
      <c r="KB7" s="456" t="e">
        <v>#N/A</v>
      </c>
      <c r="KC7" s="456" t="e">
        <v>#N/A</v>
      </c>
      <c r="KD7" s="456" t="e">
        <v>#N/A</v>
      </c>
      <c r="KE7" s="456" t="e">
        <v>#N/A</v>
      </c>
      <c r="KF7" s="456" t="e">
        <v>#N/A</v>
      </c>
      <c r="KG7" s="456" t="e">
        <v>#N/A</v>
      </c>
      <c r="KH7" s="456" t="e">
        <v>#N/A</v>
      </c>
      <c r="KI7" s="456" t="e">
        <v>#N/A</v>
      </c>
      <c r="KJ7" s="456" t="e">
        <v>#N/A</v>
      </c>
      <c r="KK7" s="456" t="e">
        <v>#N/A</v>
      </c>
      <c r="KL7" s="456" t="e">
        <v>#N/A</v>
      </c>
      <c r="KM7" s="456" t="e">
        <v>#N/A</v>
      </c>
      <c r="KN7" s="456" t="e">
        <v>#N/A</v>
      </c>
      <c r="KO7" s="456" t="e">
        <v>#N/A</v>
      </c>
      <c r="KP7" s="456" t="e">
        <v>#N/A</v>
      </c>
      <c r="KQ7" s="456" t="e">
        <v>#N/A</v>
      </c>
      <c r="KR7" s="456" t="e">
        <v>#N/A</v>
      </c>
      <c r="KS7" s="456" t="e">
        <v>#N/A</v>
      </c>
      <c r="KT7" s="456" t="e">
        <v>#N/A</v>
      </c>
      <c r="KU7" s="456" t="e">
        <v>#N/A</v>
      </c>
      <c r="KV7" s="456" t="e">
        <v>#N/A</v>
      </c>
      <c r="KW7" s="456" t="e">
        <v>#N/A</v>
      </c>
      <c r="KX7" s="456" t="e">
        <v>#N/A</v>
      </c>
      <c r="KY7" s="456" t="e">
        <v>#N/A</v>
      </c>
      <c r="KZ7" s="456" t="e">
        <v>#N/A</v>
      </c>
      <c r="LA7" s="456" t="e">
        <v>#N/A</v>
      </c>
      <c r="LB7" s="456" t="e">
        <v>#N/A</v>
      </c>
      <c r="LC7" s="456" t="e">
        <v>#N/A</v>
      </c>
      <c r="LD7" s="456" t="e">
        <v>#N/A</v>
      </c>
      <c r="LE7" s="456" t="e">
        <v>#N/A</v>
      </c>
      <c r="LF7" s="456" t="e">
        <v>#N/A</v>
      </c>
      <c r="LG7" s="456" t="e">
        <v>#N/A</v>
      </c>
      <c r="LH7" s="456" t="e">
        <v>#N/A</v>
      </c>
      <c r="LI7" s="456" t="e">
        <v>#N/A</v>
      </c>
      <c r="LJ7" s="456" t="e">
        <v>#N/A</v>
      </c>
      <c r="LK7" s="456" t="e">
        <v>#N/A</v>
      </c>
      <c r="LL7" s="456" t="e">
        <v>#N/A</v>
      </c>
      <c r="LM7" s="456" t="e">
        <v>#N/A</v>
      </c>
      <c r="LN7" s="456" t="e">
        <v>#N/A</v>
      </c>
      <c r="LO7" s="456" t="e">
        <v>#N/A</v>
      </c>
      <c r="LP7" s="456" t="e">
        <v>#N/A</v>
      </c>
      <c r="LQ7" s="456" t="e">
        <v>#N/A</v>
      </c>
      <c r="LR7" s="456" t="e">
        <v>#N/A</v>
      </c>
      <c r="LS7" s="456" t="e">
        <v>#N/A</v>
      </c>
      <c r="LT7" s="456" t="e">
        <v>#N/A</v>
      </c>
      <c r="LU7" s="456" t="e">
        <v>#N/A</v>
      </c>
      <c r="LV7" s="456" t="e">
        <v>#N/A</v>
      </c>
      <c r="LW7" s="456" t="e">
        <v>#N/A</v>
      </c>
      <c r="LX7" s="456" t="e">
        <v>#N/A</v>
      </c>
      <c r="LY7" s="456" t="e">
        <v>#N/A</v>
      </c>
      <c r="LZ7" s="456" t="e">
        <v>#N/A</v>
      </c>
      <c r="MA7" s="456" t="e">
        <v>#N/A</v>
      </c>
      <c r="MB7" s="456" t="e">
        <v>#N/A</v>
      </c>
      <c r="MC7" s="456" t="e">
        <v>#N/A</v>
      </c>
      <c r="MD7" s="456" t="e">
        <v>#N/A</v>
      </c>
      <c r="ME7" s="456" t="e">
        <v>#N/A</v>
      </c>
      <c r="MF7" s="456" t="e">
        <v>#N/A</v>
      </c>
      <c r="MG7" s="456" t="e">
        <v>#N/A</v>
      </c>
      <c r="MH7" s="456" t="e">
        <v>#N/A</v>
      </c>
      <c r="MI7" s="456" t="e">
        <v>#N/A</v>
      </c>
      <c r="MJ7" s="456" t="e">
        <v>#N/A</v>
      </c>
      <c r="MK7" s="456" t="e">
        <v>#N/A</v>
      </c>
      <c r="ML7" s="456" t="e">
        <v>#N/A</v>
      </c>
      <c r="MM7" s="456" t="e">
        <v>#N/A</v>
      </c>
      <c r="MN7" s="456" t="e">
        <v>#N/A</v>
      </c>
      <c r="MO7" s="456" t="e">
        <v>#N/A</v>
      </c>
      <c r="MP7" s="456" t="e">
        <v>#N/A</v>
      </c>
      <c r="MQ7" s="456" t="e">
        <v>#N/A</v>
      </c>
      <c r="MR7" s="456" t="e">
        <v>#N/A</v>
      </c>
      <c r="MS7" s="456" t="e">
        <v>#N/A</v>
      </c>
      <c r="MT7" s="456" t="e">
        <v>#N/A</v>
      </c>
      <c r="MU7" s="456" t="e">
        <v>#N/A</v>
      </c>
      <c r="MV7" s="456" t="e">
        <v>#N/A</v>
      </c>
      <c r="MW7" s="456" t="e">
        <v>#N/A</v>
      </c>
      <c r="MX7" s="456" t="e">
        <v>#N/A</v>
      </c>
      <c r="MY7" s="456" t="e">
        <v>#N/A</v>
      </c>
      <c r="MZ7" s="456" t="e">
        <v>#N/A</v>
      </c>
      <c r="NA7" s="456" t="e">
        <v>#N/A</v>
      </c>
      <c r="NB7" s="456" t="e">
        <v>#N/A</v>
      </c>
      <c r="NC7" s="456" t="e">
        <v>#N/A</v>
      </c>
      <c r="ND7" s="456" t="e">
        <v>#N/A</v>
      </c>
      <c r="NE7" s="456" t="e">
        <v>#N/A</v>
      </c>
      <c r="NF7" s="456" t="e">
        <v>#N/A</v>
      </c>
      <c r="NG7" s="456" t="e">
        <v>#N/A</v>
      </c>
      <c r="NH7" s="456" t="e">
        <v>#N/A</v>
      </c>
      <c r="NI7" s="456" t="e">
        <v>#N/A</v>
      </c>
      <c r="NJ7" s="456" t="e">
        <v>#N/A</v>
      </c>
      <c r="NK7" s="456" t="e">
        <v>#N/A</v>
      </c>
      <c r="NL7" s="456" t="e">
        <v>#N/A</v>
      </c>
      <c r="NM7" s="456" t="e">
        <v>#N/A</v>
      </c>
      <c r="NN7" s="456" t="e">
        <v>#N/A</v>
      </c>
      <c r="NO7" s="456" t="e">
        <v>#N/A</v>
      </c>
      <c r="NP7" s="456" t="e">
        <v>#N/A</v>
      </c>
      <c r="NQ7" s="456" t="e">
        <v>#N/A</v>
      </c>
      <c r="NR7" s="456" t="e">
        <v>#N/A</v>
      </c>
      <c r="NS7" s="456" t="e">
        <v>#N/A</v>
      </c>
      <c r="NT7" s="456" t="e">
        <v>#N/A</v>
      </c>
      <c r="NU7" s="456" t="e">
        <v>#N/A</v>
      </c>
      <c r="NV7" s="456" t="e">
        <v>#N/A</v>
      </c>
      <c r="NW7" s="456" t="e">
        <v>#N/A</v>
      </c>
      <c r="NX7" s="456" t="e">
        <v>#N/A</v>
      </c>
      <c r="NY7" s="456" t="e">
        <v>#N/A</v>
      </c>
      <c r="NZ7" s="456" t="e">
        <v>#N/A</v>
      </c>
      <c r="OA7" s="456" t="e">
        <v>#N/A</v>
      </c>
      <c r="OB7" s="456" t="e">
        <v>#N/A</v>
      </c>
      <c r="OC7" s="456" t="e">
        <v>#N/A</v>
      </c>
      <c r="OD7" s="456" t="e">
        <v>#N/A</v>
      </c>
      <c r="OE7" s="456" t="e">
        <v>#N/A</v>
      </c>
      <c r="OF7" s="456" t="e">
        <v>#N/A</v>
      </c>
      <c r="OG7" s="456" t="e">
        <v>#N/A</v>
      </c>
      <c r="OH7" s="456" t="e">
        <v>#N/A</v>
      </c>
      <c r="OI7" s="456" t="e">
        <v>#N/A</v>
      </c>
      <c r="OJ7" s="456" t="e">
        <v>#N/A</v>
      </c>
      <c r="OK7" s="456" t="e">
        <v>#N/A</v>
      </c>
      <c r="OL7" s="456" t="e">
        <v>#N/A</v>
      </c>
      <c r="OM7" s="456" t="e">
        <v>#N/A</v>
      </c>
      <c r="ON7" s="456" t="e">
        <v>#N/A</v>
      </c>
      <c r="OO7" s="456" t="e">
        <v>#N/A</v>
      </c>
      <c r="OP7" s="456" t="e">
        <v>#N/A</v>
      </c>
      <c r="OQ7" s="456" t="e">
        <v>#N/A</v>
      </c>
      <c r="OR7" s="456" t="e">
        <v>#N/A</v>
      </c>
      <c r="OS7" s="456" t="e">
        <v>#N/A</v>
      </c>
      <c r="OT7" s="456" t="e">
        <v>#N/A</v>
      </c>
      <c r="OU7" s="456" t="e">
        <v>#N/A</v>
      </c>
      <c r="OV7" s="456" t="e">
        <v>#N/A</v>
      </c>
      <c r="OW7" s="456" t="e">
        <v>#N/A</v>
      </c>
      <c r="OX7" s="456" t="e">
        <v>#N/A</v>
      </c>
      <c r="OY7" s="456" t="e">
        <v>#N/A</v>
      </c>
      <c r="OZ7" s="456" t="e">
        <v>#N/A</v>
      </c>
      <c r="PA7" s="456" t="e">
        <v>#N/A</v>
      </c>
      <c r="PB7" s="456" t="e">
        <v>#N/A</v>
      </c>
      <c r="PC7" s="456" t="e">
        <v>#N/A</v>
      </c>
      <c r="PD7" s="456" t="e">
        <v>#N/A</v>
      </c>
      <c r="PE7" s="456" t="e">
        <v>#N/A</v>
      </c>
      <c r="PF7" s="456" t="e">
        <v>#N/A</v>
      </c>
      <c r="PG7" s="456" t="e">
        <v>#N/A</v>
      </c>
      <c r="PH7" s="456" t="e">
        <v>#N/A</v>
      </c>
      <c r="PI7" s="456" t="e">
        <v>#N/A</v>
      </c>
      <c r="PJ7" s="456" t="e">
        <v>#N/A</v>
      </c>
      <c r="PK7" s="456" t="e">
        <v>#N/A</v>
      </c>
      <c r="PL7" s="456" t="e">
        <v>#N/A</v>
      </c>
      <c r="PM7" s="456" t="e">
        <v>#N/A</v>
      </c>
      <c r="PN7" s="456" t="e">
        <v>#N/A</v>
      </c>
      <c r="PO7" s="456" t="e">
        <v>#N/A</v>
      </c>
      <c r="PP7" s="456" t="e">
        <v>#N/A</v>
      </c>
      <c r="PQ7" s="456" t="e">
        <v>#N/A</v>
      </c>
      <c r="PR7" s="456" t="e">
        <v>#N/A</v>
      </c>
      <c r="PS7" s="456" t="e">
        <v>#N/A</v>
      </c>
      <c r="PT7" s="456" t="e">
        <v>#N/A</v>
      </c>
      <c r="PU7" s="456" t="e">
        <v>#N/A</v>
      </c>
      <c r="PV7" s="456" t="e">
        <v>#N/A</v>
      </c>
      <c r="PW7" s="456" t="e">
        <v>#N/A</v>
      </c>
      <c r="PX7" s="456" t="e">
        <v>#N/A</v>
      </c>
      <c r="PY7" s="456" t="e">
        <v>#N/A</v>
      </c>
      <c r="PZ7" s="456" t="e">
        <v>#N/A</v>
      </c>
      <c r="QA7" s="456" t="e">
        <v>#N/A</v>
      </c>
      <c r="QB7" s="456" t="e">
        <v>#N/A</v>
      </c>
      <c r="QC7" s="456" t="e">
        <v>#N/A</v>
      </c>
      <c r="QD7" s="456" t="e">
        <v>#N/A</v>
      </c>
      <c r="QE7" s="456" t="e">
        <v>#N/A</v>
      </c>
      <c r="QF7" s="456" t="e">
        <v>#N/A</v>
      </c>
      <c r="QG7" s="456" t="e">
        <v>#N/A</v>
      </c>
      <c r="QH7" s="456" t="e">
        <v>#N/A</v>
      </c>
      <c r="QI7" s="456" t="e">
        <v>#N/A</v>
      </c>
      <c r="QJ7" s="456" t="e">
        <v>#N/A</v>
      </c>
      <c r="QK7" s="456" t="e">
        <v>#N/A</v>
      </c>
      <c r="QL7" s="456" t="e">
        <v>#N/A</v>
      </c>
      <c r="QM7" s="456" t="e">
        <v>#N/A</v>
      </c>
      <c r="QN7" s="456" t="e">
        <v>#N/A</v>
      </c>
      <c r="QO7" s="456" t="e">
        <v>#N/A</v>
      </c>
      <c r="QP7" s="456" t="e">
        <v>#N/A</v>
      </c>
      <c r="QQ7" s="456" t="e">
        <v>#N/A</v>
      </c>
      <c r="QR7" s="456" t="e">
        <v>#N/A</v>
      </c>
      <c r="QS7" s="456" t="e">
        <v>#N/A</v>
      </c>
      <c r="QT7" s="456" t="e">
        <v>#N/A</v>
      </c>
      <c r="QU7" s="456" t="e">
        <v>#N/A</v>
      </c>
      <c r="QV7" s="456" t="e">
        <v>#N/A</v>
      </c>
      <c r="QW7" s="456" t="e">
        <v>#N/A</v>
      </c>
      <c r="QX7" s="456" t="e">
        <v>#N/A</v>
      </c>
      <c r="QY7" s="456" t="e">
        <v>#N/A</v>
      </c>
      <c r="QZ7" s="456" t="e">
        <v>#N/A</v>
      </c>
      <c r="RA7" s="456" t="e">
        <v>#N/A</v>
      </c>
      <c r="RB7" s="456" t="e">
        <v>#N/A</v>
      </c>
      <c r="RC7" s="456" t="e">
        <v>#N/A</v>
      </c>
      <c r="RD7" s="456" t="e">
        <v>#N/A</v>
      </c>
      <c r="RE7" s="456" t="e">
        <v>#N/A</v>
      </c>
      <c r="RF7" s="456" t="e">
        <v>#N/A</v>
      </c>
      <c r="RG7" s="456" t="e">
        <v>#N/A</v>
      </c>
      <c r="RH7" s="456" t="e">
        <v>#N/A</v>
      </c>
      <c r="RI7" s="456" t="e">
        <v>#N/A</v>
      </c>
      <c r="RJ7" s="456" t="e">
        <v>#N/A</v>
      </c>
      <c r="RK7" s="456" t="e">
        <v>#N/A</v>
      </c>
      <c r="RL7" s="456" t="e">
        <v>#N/A</v>
      </c>
      <c r="RM7" s="456" t="e">
        <v>#N/A</v>
      </c>
      <c r="RN7" s="456" t="e">
        <v>#N/A</v>
      </c>
      <c r="RO7" s="456" t="e">
        <v>#N/A</v>
      </c>
      <c r="RP7" s="456" t="e">
        <v>#N/A</v>
      </c>
      <c r="RQ7" s="456" t="e">
        <v>#N/A</v>
      </c>
      <c r="RR7" s="456" t="e">
        <v>#N/A</v>
      </c>
      <c r="RS7" s="456" t="e">
        <v>#N/A</v>
      </c>
      <c r="RT7" s="456" t="e">
        <v>#N/A</v>
      </c>
      <c r="RU7" s="456" t="e">
        <v>#N/A</v>
      </c>
      <c r="RV7" s="456" t="e">
        <v>#N/A</v>
      </c>
      <c r="RW7" s="456" t="e">
        <v>#N/A</v>
      </c>
      <c r="RX7" s="456" t="e">
        <v>#N/A</v>
      </c>
      <c r="RY7" s="456" t="e">
        <v>#N/A</v>
      </c>
      <c r="RZ7" s="456" t="e">
        <v>#N/A</v>
      </c>
      <c r="SA7" s="456" t="e">
        <v>#N/A</v>
      </c>
      <c r="SB7" s="456" t="e">
        <v>#N/A</v>
      </c>
      <c r="SC7" s="456" t="e">
        <v>#N/A</v>
      </c>
      <c r="SD7" s="456" t="e">
        <v>#N/A</v>
      </c>
      <c r="SE7" s="456" t="e">
        <v>#N/A</v>
      </c>
      <c r="SF7" s="456" t="e">
        <v>#N/A</v>
      </c>
      <c r="SG7" s="456" t="e">
        <v>#N/A</v>
      </c>
      <c r="SH7" s="456" t="e">
        <v>#N/A</v>
      </c>
      <c r="SI7" s="456" t="e">
        <v>#N/A</v>
      </c>
      <c r="SJ7" s="456" t="e">
        <v>#N/A</v>
      </c>
      <c r="SK7" s="456" t="e">
        <v>#N/A</v>
      </c>
      <c r="SL7" s="456" t="e">
        <v>#N/A</v>
      </c>
      <c r="SM7" s="456" t="e">
        <v>#N/A</v>
      </c>
      <c r="SN7" s="456" t="e">
        <v>#N/A</v>
      </c>
      <c r="SO7" s="456" t="e">
        <v>#N/A</v>
      </c>
      <c r="SP7" s="456" t="e">
        <v>#N/A</v>
      </c>
      <c r="SQ7" s="456" t="e">
        <v>#N/A</v>
      </c>
      <c r="SR7" s="456" t="e">
        <v>#N/A</v>
      </c>
      <c r="SS7" s="456" t="e">
        <v>#N/A</v>
      </c>
      <c r="ST7" s="456" t="e">
        <v>#N/A</v>
      </c>
      <c r="SU7" s="456" t="e">
        <v>#N/A</v>
      </c>
      <c r="SV7" s="456" t="e">
        <v>#N/A</v>
      </c>
      <c r="SW7" s="456" t="e">
        <v>#N/A</v>
      </c>
      <c r="SX7" s="456" t="e">
        <v>#N/A</v>
      </c>
      <c r="SY7" s="456" t="e">
        <v>#N/A</v>
      </c>
      <c r="SZ7" s="456" t="e">
        <v>#N/A</v>
      </c>
      <c r="TA7" s="456" t="e">
        <v>#N/A</v>
      </c>
      <c r="TB7" s="456" t="e">
        <v>#N/A</v>
      </c>
      <c r="TC7" s="456" t="e">
        <v>#N/A</v>
      </c>
      <c r="TD7" s="456" t="e">
        <v>#N/A</v>
      </c>
      <c r="TE7" s="456" t="e">
        <v>#N/A</v>
      </c>
      <c r="TF7" s="456" t="e">
        <v>#N/A</v>
      </c>
      <c r="TG7" s="456" t="e">
        <v>#N/A</v>
      </c>
      <c r="TH7" s="456" t="e">
        <v>#N/A</v>
      </c>
      <c r="TI7" s="456" t="e">
        <v>#N/A</v>
      </c>
      <c r="TJ7" s="456" t="e">
        <v>#N/A</v>
      </c>
      <c r="TK7" s="456" t="e">
        <v>#N/A</v>
      </c>
      <c r="TL7" s="456" t="e">
        <v>#N/A</v>
      </c>
      <c r="TM7" s="456" t="e">
        <v>#N/A</v>
      </c>
      <c r="TN7" s="456" t="e">
        <v>#N/A</v>
      </c>
      <c r="TO7" s="456" t="e">
        <v>#N/A</v>
      </c>
      <c r="TP7" s="456" t="e">
        <v>#N/A</v>
      </c>
      <c r="TQ7" s="456" t="e">
        <v>#N/A</v>
      </c>
      <c r="TR7" s="456" t="e">
        <v>#N/A</v>
      </c>
      <c r="TS7" s="456" t="e">
        <v>#N/A</v>
      </c>
      <c r="TT7" s="456" t="e">
        <v>#N/A</v>
      </c>
      <c r="TU7" s="456" t="e">
        <v>#N/A</v>
      </c>
      <c r="TV7" s="456" t="e">
        <v>#N/A</v>
      </c>
      <c r="TW7" s="456" t="e">
        <v>#N/A</v>
      </c>
      <c r="TX7" s="456" t="e">
        <v>#N/A</v>
      </c>
      <c r="TY7" s="456" t="e">
        <v>#N/A</v>
      </c>
      <c r="TZ7" s="456" t="e">
        <v>#N/A</v>
      </c>
      <c r="UA7" s="456" t="e">
        <v>#N/A</v>
      </c>
      <c r="UB7" s="456" t="e">
        <v>#N/A</v>
      </c>
      <c r="UC7" s="456" t="e">
        <v>#N/A</v>
      </c>
      <c r="UD7" s="456" t="e">
        <v>#N/A</v>
      </c>
      <c r="UE7" s="456" t="e">
        <v>#N/A</v>
      </c>
      <c r="UF7" s="456" t="e">
        <v>#N/A</v>
      </c>
      <c r="UG7" s="456" t="e">
        <v>#N/A</v>
      </c>
      <c r="UH7" s="456" t="e">
        <v>#N/A</v>
      </c>
      <c r="UI7" s="456" t="e">
        <v>#N/A</v>
      </c>
      <c r="UJ7" s="456" t="e">
        <v>#N/A</v>
      </c>
      <c r="UK7" s="456" t="e">
        <v>#N/A</v>
      </c>
      <c r="UL7" s="456" t="e">
        <v>#N/A</v>
      </c>
      <c r="UM7" s="456" t="e">
        <v>#N/A</v>
      </c>
      <c r="UN7" s="456" t="e">
        <v>#N/A</v>
      </c>
      <c r="UO7" s="456" t="e">
        <v>#N/A</v>
      </c>
      <c r="UP7" s="456" t="e">
        <v>#N/A</v>
      </c>
      <c r="UQ7" s="456" t="e">
        <v>#N/A</v>
      </c>
      <c r="UR7" s="456" t="e">
        <v>#N/A</v>
      </c>
      <c r="US7" s="456" t="e">
        <v>#N/A</v>
      </c>
      <c r="UT7" s="456" t="e">
        <v>#N/A</v>
      </c>
      <c r="UU7" s="456" t="e">
        <v>#N/A</v>
      </c>
      <c r="UV7" s="456" t="e">
        <v>#N/A</v>
      </c>
      <c r="UW7" s="456" t="e">
        <v>#N/A</v>
      </c>
      <c r="UX7" s="456" t="e">
        <v>#N/A</v>
      </c>
      <c r="UY7" s="456" t="e">
        <v>#N/A</v>
      </c>
      <c r="UZ7" s="456" t="e">
        <v>#N/A</v>
      </c>
      <c r="VA7" s="456" t="e">
        <v>#N/A</v>
      </c>
      <c r="VB7" s="456" t="e">
        <v>#N/A</v>
      </c>
      <c r="VC7" s="456" t="e">
        <v>#N/A</v>
      </c>
      <c r="VD7" s="456" t="e">
        <v>#N/A</v>
      </c>
      <c r="VE7" s="456" t="e">
        <v>#N/A</v>
      </c>
      <c r="VF7" s="456" t="e">
        <v>#N/A</v>
      </c>
      <c r="VG7" s="456" t="e">
        <v>#N/A</v>
      </c>
      <c r="VH7" s="456" t="e">
        <v>#N/A</v>
      </c>
      <c r="VI7" s="456" t="e">
        <v>#N/A</v>
      </c>
      <c r="VJ7" s="456" t="e">
        <v>#N/A</v>
      </c>
      <c r="VK7" s="456" t="e">
        <v>#N/A</v>
      </c>
      <c r="VL7" s="456" t="e">
        <v>#N/A</v>
      </c>
      <c r="VM7" s="456" t="e">
        <v>#N/A</v>
      </c>
      <c r="VN7" s="456" t="e">
        <v>#N/A</v>
      </c>
      <c r="VO7" s="456" t="e">
        <v>#N/A</v>
      </c>
      <c r="VP7" s="456" t="e">
        <v>#N/A</v>
      </c>
      <c r="VQ7" s="456" t="e">
        <v>#N/A</v>
      </c>
      <c r="VR7" s="456" t="e">
        <v>#N/A</v>
      </c>
      <c r="VS7" s="456" t="e">
        <v>#N/A</v>
      </c>
      <c r="VT7" s="456" t="e">
        <v>#N/A</v>
      </c>
      <c r="VU7" s="456" t="e">
        <v>#N/A</v>
      </c>
      <c r="VV7" s="456" t="e">
        <v>#N/A</v>
      </c>
      <c r="VW7" s="456" t="e">
        <v>#N/A</v>
      </c>
      <c r="VX7" s="456" t="e">
        <v>#N/A</v>
      </c>
      <c r="VY7" s="456" t="e">
        <v>#N/A</v>
      </c>
      <c r="VZ7" s="456" t="e">
        <v>#N/A</v>
      </c>
      <c r="WA7" s="456" t="e">
        <v>#N/A</v>
      </c>
      <c r="WB7" s="456" t="e">
        <v>#N/A</v>
      </c>
      <c r="WC7" s="456" t="e">
        <v>#N/A</v>
      </c>
      <c r="WD7" s="456" t="e">
        <v>#N/A</v>
      </c>
      <c r="WE7" s="456" t="e">
        <v>#N/A</v>
      </c>
      <c r="WF7" s="456" t="e">
        <v>#N/A</v>
      </c>
      <c r="WG7" s="456" t="e">
        <v>#N/A</v>
      </c>
      <c r="WH7" s="456" t="e">
        <v>#N/A</v>
      </c>
      <c r="WI7" s="456" t="e">
        <v>#N/A</v>
      </c>
      <c r="WJ7" s="456" t="e">
        <v>#N/A</v>
      </c>
      <c r="WK7" s="456" t="e">
        <v>#N/A</v>
      </c>
      <c r="WL7" s="456" t="e">
        <v>#N/A</v>
      </c>
      <c r="WM7" s="456" t="e">
        <v>#N/A</v>
      </c>
      <c r="WN7" s="456" t="e">
        <v>#N/A</v>
      </c>
      <c r="WO7" s="456" t="e">
        <v>#N/A</v>
      </c>
      <c r="WP7" s="456" t="e">
        <v>#N/A</v>
      </c>
      <c r="WQ7" s="456" t="e">
        <v>#N/A</v>
      </c>
      <c r="WR7" s="456" t="e">
        <v>#N/A</v>
      </c>
      <c r="WS7" s="456" t="e">
        <v>#N/A</v>
      </c>
      <c r="WT7" s="456" t="e">
        <v>#N/A</v>
      </c>
      <c r="WU7" s="456" t="e">
        <v>#N/A</v>
      </c>
      <c r="WV7" s="456" t="e">
        <v>#N/A</v>
      </c>
      <c r="WW7" s="456" t="e">
        <v>#N/A</v>
      </c>
      <c r="WX7" s="456" t="e">
        <v>#N/A</v>
      </c>
      <c r="WY7" s="456" t="e">
        <v>#N/A</v>
      </c>
      <c r="WZ7" s="456" t="e">
        <v>#N/A</v>
      </c>
      <c r="XA7" s="456" t="e">
        <v>#N/A</v>
      </c>
      <c r="XB7" s="456" t="e">
        <v>#N/A</v>
      </c>
      <c r="XC7" s="456" t="e">
        <v>#N/A</v>
      </c>
      <c r="XD7" s="456" t="e">
        <v>#N/A</v>
      </c>
      <c r="XE7" s="456" t="e">
        <v>#N/A</v>
      </c>
      <c r="XF7" s="456" t="e">
        <v>#N/A</v>
      </c>
      <c r="XG7" s="456" t="e">
        <v>#N/A</v>
      </c>
      <c r="XH7" s="456" t="e">
        <v>#N/A</v>
      </c>
      <c r="XI7" s="456" t="e">
        <v>#N/A</v>
      </c>
      <c r="XJ7" s="456" t="e">
        <v>#N/A</v>
      </c>
      <c r="XK7" s="456" t="e">
        <v>#N/A</v>
      </c>
      <c r="XL7" s="456" t="e">
        <v>#N/A</v>
      </c>
      <c r="XM7" s="456" t="e">
        <v>#N/A</v>
      </c>
      <c r="XN7" s="456" t="e">
        <v>#N/A</v>
      </c>
      <c r="XO7" s="456" t="e">
        <v>#N/A</v>
      </c>
      <c r="XP7" s="456" t="e">
        <v>#N/A</v>
      </c>
      <c r="XQ7" s="456" t="e">
        <v>#N/A</v>
      </c>
      <c r="XR7" s="456" t="e">
        <v>#N/A</v>
      </c>
      <c r="XS7" s="456" t="e">
        <v>#N/A</v>
      </c>
      <c r="XT7" s="456" t="e">
        <v>#N/A</v>
      </c>
      <c r="XU7" s="456" t="e">
        <v>#N/A</v>
      </c>
      <c r="XV7" s="456" t="e">
        <v>#N/A</v>
      </c>
      <c r="XW7" s="456" t="e">
        <v>#N/A</v>
      </c>
      <c r="XX7" s="456" t="e">
        <v>#N/A</v>
      </c>
      <c r="XY7" s="456" t="e">
        <v>#N/A</v>
      </c>
      <c r="XZ7" s="456" t="e">
        <v>#N/A</v>
      </c>
      <c r="YA7" s="456" t="e">
        <v>#N/A</v>
      </c>
      <c r="YB7" s="456" t="e">
        <v>#N/A</v>
      </c>
      <c r="YC7" s="456" t="e">
        <v>#N/A</v>
      </c>
      <c r="YD7" s="456" t="e">
        <v>#N/A</v>
      </c>
      <c r="YE7" s="456" t="e">
        <v>#N/A</v>
      </c>
      <c r="YF7" s="456" t="e">
        <v>#N/A</v>
      </c>
      <c r="YG7" s="456" t="e">
        <v>#N/A</v>
      </c>
      <c r="YH7" s="456" t="e">
        <v>#N/A</v>
      </c>
      <c r="YI7" s="456" t="e">
        <v>#N/A</v>
      </c>
      <c r="YJ7" s="456" t="e">
        <v>#N/A</v>
      </c>
      <c r="YK7" s="456" t="e">
        <v>#N/A</v>
      </c>
      <c r="YL7" s="456" t="e">
        <v>#N/A</v>
      </c>
      <c r="YM7" s="456" t="e">
        <v>#N/A</v>
      </c>
      <c r="YN7" s="456" t="e">
        <v>#N/A</v>
      </c>
      <c r="YO7" s="456" t="e">
        <v>#N/A</v>
      </c>
      <c r="YP7" s="456" t="e">
        <v>#N/A</v>
      </c>
      <c r="YQ7" s="456" t="e">
        <v>#N/A</v>
      </c>
      <c r="YR7" s="456" t="e">
        <v>#N/A</v>
      </c>
      <c r="YS7" s="456" t="e">
        <v>#N/A</v>
      </c>
      <c r="YT7" s="456" t="e">
        <v>#N/A</v>
      </c>
      <c r="YU7" s="456" t="e">
        <v>#N/A</v>
      </c>
      <c r="YV7" s="456" t="e">
        <v>#N/A</v>
      </c>
      <c r="YW7" s="456" t="e">
        <v>#N/A</v>
      </c>
      <c r="YX7" s="456" t="e">
        <v>#N/A</v>
      </c>
      <c r="YY7" s="456" t="e">
        <v>#N/A</v>
      </c>
      <c r="YZ7" s="456" t="e">
        <v>#N/A</v>
      </c>
      <c r="ZA7" s="456" t="e">
        <v>#N/A</v>
      </c>
      <c r="ZB7" s="456" t="e">
        <v>#N/A</v>
      </c>
      <c r="ZC7" s="456" t="e">
        <v>#N/A</v>
      </c>
      <c r="ZD7" s="456" t="e">
        <v>#N/A</v>
      </c>
      <c r="ZE7" s="456" t="e">
        <v>#N/A</v>
      </c>
      <c r="ZF7" s="456" t="e">
        <v>#N/A</v>
      </c>
      <c r="ZG7" s="456" t="e">
        <v>#N/A</v>
      </c>
      <c r="ZH7" s="456" t="e">
        <v>#N/A</v>
      </c>
      <c r="ZI7" s="456" t="e">
        <v>#N/A</v>
      </c>
      <c r="ZJ7" s="456" t="e">
        <v>#N/A</v>
      </c>
      <c r="ZK7" s="456" t="e">
        <v>#N/A</v>
      </c>
      <c r="ZL7" s="456" t="e">
        <v>#N/A</v>
      </c>
      <c r="ZM7" s="456" t="e">
        <v>#N/A</v>
      </c>
      <c r="ZN7" s="456" t="e">
        <v>#N/A</v>
      </c>
      <c r="ZO7" s="456" t="e">
        <v>#N/A</v>
      </c>
      <c r="ZP7" s="456" t="e">
        <v>#N/A</v>
      </c>
      <c r="ZQ7" s="456" t="e">
        <v>#N/A</v>
      </c>
      <c r="ZR7" s="456" t="e">
        <v>#N/A</v>
      </c>
      <c r="ZS7" s="456" t="e">
        <v>#N/A</v>
      </c>
      <c r="ZT7" s="456" t="e">
        <v>#N/A</v>
      </c>
      <c r="ZU7" s="456" t="e">
        <v>#N/A</v>
      </c>
      <c r="ZV7" s="456" t="e">
        <v>#N/A</v>
      </c>
      <c r="ZW7" s="456" t="e">
        <v>#N/A</v>
      </c>
      <c r="ZX7" s="456" t="e">
        <v>#N/A</v>
      </c>
      <c r="ZY7" s="456" t="e">
        <v>#N/A</v>
      </c>
      <c r="ZZ7" s="456" t="e">
        <v>#N/A</v>
      </c>
      <c r="AAA7" s="456" t="e">
        <v>#N/A</v>
      </c>
    </row>
    <row r="8" spans="1:703" s="456" customFormat="1" x14ac:dyDescent="0.2">
      <c r="A8" s="456">
        <v>1306</v>
      </c>
      <c r="B8" s="456">
        <v>1229</v>
      </c>
      <c r="C8" s="456">
        <v>1190</v>
      </c>
      <c r="D8" s="456">
        <v>887</v>
      </c>
      <c r="E8" s="456">
        <v>855</v>
      </c>
      <c r="F8" s="456">
        <v>882</v>
      </c>
      <c r="G8" s="456">
        <v>516</v>
      </c>
      <c r="H8" s="456">
        <v>495</v>
      </c>
      <c r="I8" s="456">
        <v>426</v>
      </c>
      <c r="J8" s="456">
        <v>326</v>
      </c>
      <c r="K8" s="456">
        <v>295</v>
      </c>
      <c r="L8" s="456">
        <v>287</v>
      </c>
      <c r="M8" s="456">
        <v>83</v>
      </c>
      <c r="N8" s="456">
        <v>70</v>
      </c>
      <c r="O8" s="456">
        <v>98</v>
      </c>
      <c r="P8" s="456">
        <v>60</v>
      </c>
      <c r="Q8" s="456">
        <v>57</v>
      </c>
      <c r="R8" s="456">
        <v>81</v>
      </c>
      <c r="S8" s="456">
        <v>101</v>
      </c>
      <c r="T8" s="456">
        <v>92</v>
      </c>
      <c r="U8" s="456">
        <v>95</v>
      </c>
      <c r="V8" s="456">
        <v>72</v>
      </c>
      <c r="W8" s="456">
        <v>71</v>
      </c>
      <c r="X8" s="456">
        <v>75</v>
      </c>
      <c r="Y8" s="456">
        <v>606</v>
      </c>
      <c r="Z8" s="456">
        <v>572</v>
      </c>
      <c r="AA8" s="456">
        <v>571</v>
      </c>
      <c r="AB8" s="456">
        <v>429</v>
      </c>
      <c r="AC8" s="456">
        <v>432</v>
      </c>
      <c r="AD8" s="456">
        <v>439</v>
      </c>
      <c r="AE8" s="456" t="e">
        <v>#N/A</v>
      </c>
      <c r="AF8" s="456" t="e">
        <v>#N/A</v>
      </c>
      <c r="AG8" s="456" t="e">
        <v>#N/A</v>
      </c>
      <c r="AH8" s="456" t="e">
        <v>#N/A</v>
      </c>
      <c r="AI8" s="456" t="e">
        <v>#N/A</v>
      </c>
      <c r="AJ8" s="456" t="e">
        <v>#N/A</v>
      </c>
      <c r="AK8" s="456" t="e">
        <v>#N/A</v>
      </c>
      <c r="AL8" s="456" t="e">
        <v>#N/A</v>
      </c>
      <c r="AM8" s="456" t="e">
        <v>#N/A</v>
      </c>
      <c r="AN8" s="456" t="e">
        <v>#N/A</v>
      </c>
      <c r="AO8" s="456" t="e">
        <v>#N/A</v>
      </c>
      <c r="AP8" s="456" t="e">
        <v>#N/A</v>
      </c>
      <c r="AQ8" s="456" t="e">
        <v>#N/A</v>
      </c>
      <c r="AR8" s="456" t="e">
        <v>#N/A</v>
      </c>
      <c r="AS8" s="456" t="e">
        <v>#N/A</v>
      </c>
      <c r="AT8" s="456" t="e">
        <v>#N/A</v>
      </c>
      <c r="AU8" s="456" t="e">
        <v>#N/A</v>
      </c>
      <c r="AV8" s="456" t="e">
        <v>#N/A</v>
      </c>
      <c r="AW8" s="456" t="e">
        <v>#N/A</v>
      </c>
      <c r="AX8" s="456" t="e">
        <v>#N/A</v>
      </c>
      <c r="AY8" s="456" t="e">
        <v>#N/A</v>
      </c>
      <c r="AZ8" s="456" t="e">
        <v>#N/A</v>
      </c>
      <c r="BA8" s="456" t="e">
        <v>#N/A</v>
      </c>
      <c r="BB8" s="456" t="e">
        <v>#N/A</v>
      </c>
      <c r="BC8" s="456" t="e">
        <v>#N/A</v>
      </c>
      <c r="BD8" s="456" t="e">
        <v>#N/A</v>
      </c>
      <c r="BE8" s="456" t="e">
        <v>#N/A</v>
      </c>
      <c r="BF8" s="456" t="e">
        <v>#N/A</v>
      </c>
      <c r="BG8" s="456" t="e">
        <v>#N/A</v>
      </c>
      <c r="BH8" s="456" t="e">
        <v>#N/A</v>
      </c>
      <c r="BI8" s="456" t="e">
        <v>#N/A</v>
      </c>
      <c r="BJ8" s="456" t="e">
        <v>#N/A</v>
      </c>
      <c r="BK8" s="456" t="e">
        <v>#N/A</v>
      </c>
      <c r="BL8" s="456" t="e">
        <v>#N/A</v>
      </c>
      <c r="BM8" s="456" t="e">
        <v>#N/A</v>
      </c>
      <c r="BN8" s="456" t="e">
        <v>#N/A</v>
      </c>
      <c r="BO8" s="456" t="e">
        <v>#N/A</v>
      </c>
      <c r="BP8" s="456" t="e">
        <v>#N/A</v>
      </c>
      <c r="BQ8" s="456" t="e">
        <v>#N/A</v>
      </c>
      <c r="BR8" s="456" t="e">
        <v>#N/A</v>
      </c>
      <c r="BS8" s="456" t="e">
        <v>#N/A</v>
      </c>
      <c r="BT8" s="456" t="e">
        <v>#N/A</v>
      </c>
      <c r="BU8" s="456" t="e">
        <v>#N/A</v>
      </c>
      <c r="BV8" s="456" t="e">
        <v>#N/A</v>
      </c>
      <c r="BW8" s="456" t="e">
        <v>#N/A</v>
      </c>
      <c r="BX8" s="456" t="e">
        <v>#N/A</v>
      </c>
      <c r="BY8" s="456" t="e">
        <v>#N/A</v>
      </c>
      <c r="BZ8" s="456" t="e">
        <v>#N/A</v>
      </c>
      <c r="CA8" s="456" t="e">
        <v>#N/A</v>
      </c>
      <c r="CB8" s="456" t="e">
        <v>#N/A</v>
      </c>
      <c r="CC8" s="456" t="e">
        <v>#N/A</v>
      </c>
      <c r="CD8" s="456" t="e">
        <v>#N/A</v>
      </c>
      <c r="CE8" s="456" t="e">
        <v>#N/A</v>
      </c>
      <c r="CF8" s="456" t="e">
        <v>#N/A</v>
      </c>
      <c r="CG8" s="456" t="e">
        <v>#N/A</v>
      </c>
      <c r="CH8" s="456" t="e">
        <v>#N/A</v>
      </c>
      <c r="CI8" s="456" t="e">
        <v>#N/A</v>
      </c>
      <c r="CJ8" s="456" t="e">
        <v>#N/A</v>
      </c>
      <c r="CK8" s="456" t="e">
        <v>#N/A</v>
      </c>
      <c r="CL8" s="456" t="e">
        <v>#N/A</v>
      </c>
      <c r="CM8" s="456" t="e">
        <v>#N/A</v>
      </c>
      <c r="CN8" s="456" t="e">
        <v>#N/A</v>
      </c>
      <c r="CO8" s="456" t="e">
        <v>#N/A</v>
      </c>
      <c r="CP8" s="456" t="e">
        <v>#N/A</v>
      </c>
      <c r="CQ8" s="456" t="e">
        <v>#N/A</v>
      </c>
      <c r="CR8" s="456" t="e">
        <v>#N/A</v>
      </c>
      <c r="CS8" s="456" t="e">
        <v>#N/A</v>
      </c>
      <c r="CT8" s="456" t="e">
        <v>#N/A</v>
      </c>
      <c r="CU8" s="456" t="e">
        <v>#N/A</v>
      </c>
      <c r="CV8" s="456" t="e">
        <v>#N/A</v>
      </c>
      <c r="CW8" s="456" t="e">
        <v>#N/A</v>
      </c>
      <c r="CX8" s="456" t="e">
        <v>#N/A</v>
      </c>
      <c r="CY8" s="456" t="e">
        <v>#N/A</v>
      </c>
      <c r="CZ8" s="456" t="e">
        <v>#N/A</v>
      </c>
      <c r="DA8" s="456" t="e">
        <v>#N/A</v>
      </c>
      <c r="DB8" s="456" t="e">
        <v>#N/A</v>
      </c>
      <c r="DC8" s="456" t="e">
        <v>#N/A</v>
      </c>
      <c r="DD8" s="456" t="e">
        <v>#N/A</v>
      </c>
      <c r="DE8" s="456" t="e">
        <v>#N/A</v>
      </c>
      <c r="DF8" s="456" t="e">
        <v>#N/A</v>
      </c>
      <c r="DG8" s="456" t="e">
        <v>#N/A</v>
      </c>
      <c r="DH8" s="456" t="e">
        <v>#N/A</v>
      </c>
      <c r="DI8" s="456" t="e">
        <v>#N/A</v>
      </c>
      <c r="DJ8" s="456" t="e">
        <v>#N/A</v>
      </c>
      <c r="DK8" s="456" t="e">
        <v>#N/A</v>
      </c>
      <c r="DL8" s="456" t="e">
        <v>#N/A</v>
      </c>
      <c r="DM8" s="456" t="e">
        <v>#N/A</v>
      </c>
      <c r="DN8" s="456" t="e">
        <v>#N/A</v>
      </c>
      <c r="DO8" s="456" t="e">
        <v>#N/A</v>
      </c>
      <c r="DP8" s="456" t="e">
        <v>#N/A</v>
      </c>
      <c r="DQ8" s="456" t="e">
        <v>#N/A</v>
      </c>
      <c r="DR8" s="456" t="e">
        <v>#N/A</v>
      </c>
      <c r="DS8" s="456" t="e">
        <v>#N/A</v>
      </c>
      <c r="DT8" s="456" t="e">
        <v>#N/A</v>
      </c>
      <c r="DU8" s="456" t="e">
        <v>#N/A</v>
      </c>
      <c r="DV8" s="456" t="e">
        <v>#N/A</v>
      </c>
      <c r="DW8" s="456" t="e">
        <v>#N/A</v>
      </c>
      <c r="DX8" s="456" t="e">
        <v>#N/A</v>
      </c>
      <c r="DY8" s="456" t="e">
        <v>#N/A</v>
      </c>
      <c r="DZ8" s="456" t="e">
        <v>#N/A</v>
      </c>
      <c r="EA8" s="456" t="e">
        <v>#N/A</v>
      </c>
      <c r="EB8" s="456" t="e">
        <v>#N/A</v>
      </c>
      <c r="EC8" s="456" t="e">
        <v>#N/A</v>
      </c>
      <c r="ED8" s="456" t="e">
        <v>#N/A</v>
      </c>
      <c r="EE8" s="456" t="e">
        <v>#N/A</v>
      </c>
      <c r="EF8" s="456" t="e">
        <v>#N/A</v>
      </c>
      <c r="EG8" s="456" t="e">
        <v>#N/A</v>
      </c>
      <c r="EH8" s="456" t="e">
        <v>#N/A</v>
      </c>
      <c r="EI8" s="456" t="e">
        <v>#N/A</v>
      </c>
      <c r="EJ8" s="456" t="e">
        <v>#N/A</v>
      </c>
      <c r="EK8" s="456" t="e">
        <v>#N/A</v>
      </c>
      <c r="EL8" s="456" t="e">
        <v>#N/A</v>
      </c>
      <c r="EM8" s="456" t="e">
        <v>#N/A</v>
      </c>
      <c r="EN8" s="456" t="e">
        <v>#N/A</v>
      </c>
      <c r="EO8" s="456" t="e">
        <v>#N/A</v>
      </c>
      <c r="EP8" s="456" t="e">
        <v>#N/A</v>
      </c>
      <c r="EQ8" s="456" t="e">
        <v>#N/A</v>
      </c>
      <c r="ER8" s="456" t="e">
        <v>#N/A</v>
      </c>
      <c r="ES8" s="456" t="e">
        <v>#N/A</v>
      </c>
      <c r="ET8" s="456" t="e">
        <v>#N/A</v>
      </c>
      <c r="EU8" s="456" t="e">
        <v>#N/A</v>
      </c>
      <c r="EV8" s="456" t="e">
        <v>#N/A</v>
      </c>
      <c r="EW8" s="456" t="e">
        <v>#N/A</v>
      </c>
      <c r="EX8" s="456" t="e">
        <v>#N/A</v>
      </c>
      <c r="EY8" s="456" t="e">
        <v>#N/A</v>
      </c>
      <c r="EZ8" s="456" t="e">
        <v>#N/A</v>
      </c>
      <c r="FA8" s="456" t="e">
        <v>#N/A</v>
      </c>
      <c r="FB8" s="456" t="e">
        <v>#N/A</v>
      </c>
      <c r="FC8" s="456" t="e">
        <v>#N/A</v>
      </c>
      <c r="FD8" s="456" t="e">
        <v>#N/A</v>
      </c>
      <c r="FE8" s="456" t="e">
        <v>#N/A</v>
      </c>
      <c r="FF8" s="456" t="e">
        <v>#N/A</v>
      </c>
      <c r="FG8" s="456" t="e">
        <v>#N/A</v>
      </c>
      <c r="FH8" s="456" t="e">
        <v>#N/A</v>
      </c>
      <c r="FI8" s="456" t="e">
        <v>#N/A</v>
      </c>
      <c r="FJ8" s="456" t="e">
        <v>#N/A</v>
      </c>
      <c r="FK8" s="456" t="e">
        <v>#N/A</v>
      </c>
      <c r="FL8" s="456" t="e">
        <v>#N/A</v>
      </c>
      <c r="FM8" s="456" t="e">
        <v>#N/A</v>
      </c>
      <c r="FN8" s="456" t="e">
        <v>#N/A</v>
      </c>
      <c r="FO8" s="456" t="e">
        <v>#N/A</v>
      </c>
      <c r="FP8" s="456" t="e">
        <v>#N/A</v>
      </c>
      <c r="FQ8" s="456" t="e">
        <v>#N/A</v>
      </c>
      <c r="FR8" s="456" t="e">
        <v>#N/A</v>
      </c>
      <c r="FS8" s="456" t="e">
        <v>#N/A</v>
      </c>
      <c r="FT8" s="456" t="e">
        <v>#N/A</v>
      </c>
      <c r="FU8" s="456" t="e">
        <v>#N/A</v>
      </c>
      <c r="FV8" s="456" t="e">
        <v>#N/A</v>
      </c>
      <c r="FW8" s="456" t="e">
        <v>#N/A</v>
      </c>
      <c r="FX8" s="456" t="e">
        <v>#N/A</v>
      </c>
      <c r="FY8" s="456" t="e">
        <v>#N/A</v>
      </c>
      <c r="FZ8" s="456" t="e">
        <v>#N/A</v>
      </c>
      <c r="GA8" s="456" t="e">
        <v>#N/A</v>
      </c>
      <c r="GB8" s="456" t="e">
        <v>#N/A</v>
      </c>
      <c r="GC8" s="456" t="e">
        <v>#N/A</v>
      </c>
      <c r="GD8" s="456" t="e">
        <v>#N/A</v>
      </c>
      <c r="GE8" s="456" t="e">
        <v>#N/A</v>
      </c>
      <c r="GF8" s="456" t="e">
        <v>#N/A</v>
      </c>
      <c r="GG8" s="456" t="e">
        <v>#N/A</v>
      </c>
      <c r="GH8" s="456" t="e">
        <v>#N/A</v>
      </c>
      <c r="GI8" s="456" t="e">
        <v>#N/A</v>
      </c>
      <c r="GJ8" s="456" t="e">
        <v>#N/A</v>
      </c>
      <c r="GK8" s="456" t="e">
        <v>#N/A</v>
      </c>
      <c r="GL8" s="456" t="e">
        <v>#N/A</v>
      </c>
      <c r="GM8" s="456" t="e">
        <v>#N/A</v>
      </c>
      <c r="GN8" s="456" t="e">
        <v>#N/A</v>
      </c>
      <c r="GO8" s="456" t="e">
        <v>#N/A</v>
      </c>
      <c r="GP8" s="456" t="e">
        <v>#N/A</v>
      </c>
      <c r="GQ8" s="456" t="e">
        <v>#N/A</v>
      </c>
      <c r="GR8" s="456" t="e">
        <v>#N/A</v>
      </c>
      <c r="GS8" s="456" t="e">
        <v>#N/A</v>
      </c>
      <c r="GT8" s="456" t="e">
        <v>#N/A</v>
      </c>
      <c r="GU8" s="456" t="e">
        <v>#N/A</v>
      </c>
      <c r="GV8" s="456" t="e">
        <v>#N/A</v>
      </c>
      <c r="GW8" s="456" t="e">
        <v>#N/A</v>
      </c>
      <c r="GX8" s="456" t="e">
        <v>#N/A</v>
      </c>
      <c r="GY8" s="456" t="e">
        <v>#N/A</v>
      </c>
      <c r="GZ8" s="456" t="e">
        <v>#N/A</v>
      </c>
      <c r="HA8" s="456" t="e">
        <v>#N/A</v>
      </c>
      <c r="HB8" s="456" t="e">
        <v>#N/A</v>
      </c>
      <c r="HC8" s="456" t="e">
        <v>#N/A</v>
      </c>
      <c r="HD8" s="456" t="e">
        <v>#N/A</v>
      </c>
      <c r="HE8" s="456" t="e">
        <v>#N/A</v>
      </c>
      <c r="HF8" s="456" t="e">
        <v>#N/A</v>
      </c>
      <c r="HG8" s="456" t="e">
        <v>#N/A</v>
      </c>
      <c r="HH8" s="456" t="e">
        <v>#N/A</v>
      </c>
      <c r="HI8" s="456" t="e">
        <v>#N/A</v>
      </c>
      <c r="HJ8" s="456" t="e">
        <v>#N/A</v>
      </c>
      <c r="HK8" s="456" t="e">
        <v>#N/A</v>
      </c>
      <c r="HL8" s="456" t="e">
        <v>#N/A</v>
      </c>
      <c r="HM8" s="456" t="e">
        <v>#N/A</v>
      </c>
      <c r="HN8" s="456" t="e">
        <v>#N/A</v>
      </c>
      <c r="HO8" s="456" t="e">
        <v>#N/A</v>
      </c>
      <c r="HP8" s="456" t="e">
        <v>#N/A</v>
      </c>
      <c r="HQ8" s="456" t="e">
        <v>#N/A</v>
      </c>
      <c r="HR8" s="456" t="e">
        <v>#N/A</v>
      </c>
      <c r="HS8" s="456" t="e">
        <v>#N/A</v>
      </c>
      <c r="HT8" s="456" t="e">
        <v>#N/A</v>
      </c>
      <c r="HU8" s="456" t="e">
        <v>#N/A</v>
      </c>
      <c r="HV8" s="456" t="e">
        <v>#N/A</v>
      </c>
      <c r="HW8" s="456" t="e">
        <v>#N/A</v>
      </c>
      <c r="HX8" s="456" t="e">
        <v>#N/A</v>
      </c>
      <c r="HY8" s="456" t="e">
        <v>#N/A</v>
      </c>
      <c r="HZ8" s="456" t="e">
        <v>#N/A</v>
      </c>
      <c r="IA8" s="456" t="e">
        <v>#N/A</v>
      </c>
      <c r="IB8" s="456" t="e">
        <v>#N/A</v>
      </c>
      <c r="IC8" s="456" t="e">
        <v>#N/A</v>
      </c>
      <c r="ID8" s="456" t="e">
        <v>#N/A</v>
      </c>
      <c r="IE8" s="456" t="e">
        <v>#N/A</v>
      </c>
      <c r="IF8" s="456" t="e">
        <v>#N/A</v>
      </c>
      <c r="IG8" s="456" t="e">
        <v>#N/A</v>
      </c>
      <c r="IH8" s="456" t="e">
        <v>#N/A</v>
      </c>
      <c r="II8" s="456" t="e">
        <v>#N/A</v>
      </c>
      <c r="IJ8" s="456" t="e">
        <v>#N/A</v>
      </c>
      <c r="IK8" s="456" t="e">
        <v>#N/A</v>
      </c>
      <c r="IL8" s="456" t="e">
        <v>#N/A</v>
      </c>
      <c r="IM8" s="456" t="e">
        <v>#N/A</v>
      </c>
      <c r="IN8" s="456" t="e">
        <v>#N/A</v>
      </c>
      <c r="IO8" s="456" t="e">
        <v>#N/A</v>
      </c>
      <c r="IP8" s="456" t="e">
        <v>#N/A</v>
      </c>
      <c r="IQ8" s="456" t="e">
        <v>#N/A</v>
      </c>
      <c r="IR8" s="456" t="e">
        <v>#N/A</v>
      </c>
      <c r="IS8" s="456" t="e">
        <v>#N/A</v>
      </c>
      <c r="IT8" s="456" t="e">
        <v>#N/A</v>
      </c>
      <c r="IU8" s="456" t="e">
        <v>#N/A</v>
      </c>
      <c r="IV8" s="456" t="e">
        <v>#N/A</v>
      </c>
      <c r="IW8" s="456" t="e">
        <v>#N/A</v>
      </c>
      <c r="IX8" s="456" t="e">
        <v>#N/A</v>
      </c>
      <c r="IY8" s="456" t="e">
        <v>#N/A</v>
      </c>
      <c r="IZ8" s="456" t="e">
        <v>#N/A</v>
      </c>
      <c r="JA8" s="456" t="e">
        <v>#N/A</v>
      </c>
      <c r="JB8" s="456" t="e">
        <v>#N/A</v>
      </c>
      <c r="JC8" s="456" t="e">
        <v>#N/A</v>
      </c>
      <c r="JD8" s="456" t="e">
        <v>#N/A</v>
      </c>
      <c r="JE8" s="456" t="e">
        <v>#N/A</v>
      </c>
      <c r="JF8" s="456" t="e">
        <v>#N/A</v>
      </c>
      <c r="JG8" s="456" t="e">
        <v>#N/A</v>
      </c>
      <c r="JH8" s="456" t="e">
        <v>#N/A</v>
      </c>
      <c r="JI8" s="456" t="e">
        <v>#N/A</v>
      </c>
      <c r="JJ8" s="456" t="e">
        <v>#N/A</v>
      </c>
      <c r="JK8" s="456" t="e">
        <v>#N/A</v>
      </c>
      <c r="JL8" s="456" t="e">
        <v>#N/A</v>
      </c>
      <c r="JM8" s="456" t="e">
        <v>#N/A</v>
      </c>
      <c r="JN8" s="456" t="e">
        <v>#N/A</v>
      </c>
      <c r="JO8" s="456" t="e">
        <v>#N/A</v>
      </c>
      <c r="JP8" s="456" t="e">
        <v>#N/A</v>
      </c>
      <c r="JQ8" s="456" t="e">
        <v>#N/A</v>
      </c>
      <c r="JR8" s="456" t="e">
        <v>#N/A</v>
      </c>
      <c r="JS8" s="456" t="e">
        <v>#N/A</v>
      </c>
      <c r="JT8" s="456" t="e">
        <v>#N/A</v>
      </c>
      <c r="JU8" s="456" t="e">
        <v>#N/A</v>
      </c>
      <c r="JV8" s="456" t="e">
        <v>#N/A</v>
      </c>
      <c r="JW8" s="456" t="e">
        <v>#N/A</v>
      </c>
      <c r="JX8" s="456" t="e">
        <v>#N/A</v>
      </c>
      <c r="JY8" s="456" t="e">
        <v>#N/A</v>
      </c>
      <c r="JZ8" s="456" t="e">
        <v>#N/A</v>
      </c>
      <c r="KA8" s="456" t="e">
        <v>#N/A</v>
      </c>
      <c r="KB8" s="456" t="e">
        <v>#N/A</v>
      </c>
      <c r="KC8" s="456" t="e">
        <v>#N/A</v>
      </c>
      <c r="KD8" s="456" t="e">
        <v>#N/A</v>
      </c>
      <c r="KE8" s="456" t="e">
        <v>#N/A</v>
      </c>
      <c r="KF8" s="456" t="e">
        <v>#N/A</v>
      </c>
      <c r="KG8" s="456" t="e">
        <v>#N/A</v>
      </c>
      <c r="KH8" s="456" t="e">
        <v>#N/A</v>
      </c>
      <c r="KI8" s="456" t="e">
        <v>#N/A</v>
      </c>
      <c r="KJ8" s="456" t="e">
        <v>#N/A</v>
      </c>
      <c r="KK8" s="456" t="e">
        <v>#N/A</v>
      </c>
      <c r="KL8" s="456" t="e">
        <v>#N/A</v>
      </c>
      <c r="KM8" s="456" t="e">
        <v>#N/A</v>
      </c>
      <c r="KN8" s="456" t="e">
        <v>#N/A</v>
      </c>
      <c r="KO8" s="456" t="e">
        <v>#N/A</v>
      </c>
      <c r="KP8" s="456" t="e">
        <v>#N/A</v>
      </c>
      <c r="KQ8" s="456" t="e">
        <v>#N/A</v>
      </c>
      <c r="KR8" s="456" t="e">
        <v>#N/A</v>
      </c>
      <c r="KS8" s="456" t="e">
        <v>#N/A</v>
      </c>
      <c r="KT8" s="456" t="e">
        <v>#N/A</v>
      </c>
      <c r="KU8" s="456" t="e">
        <v>#N/A</v>
      </c>
      <c r="KV8" s="456" t="e">
        <v>#N/A</v>
      </c>
      <c r="KW8" s="456" t="e">
        <v>#N/A</v>
      </c>
      <c r="KX8" s="456" t="e">
        <v>#N/A</v>
      </c>
      <c r="KY8" s="456" t="e">
        <v>#N/A</v>
      </c>
      <c r="KZ8" s="456" t="e">
        <v>#N/A</v>
      </c>
      <c r="LA8" s="456" t="e">
        <v>#N/A</v>
      </c>
      <c r="LB8" s="456" t="e">
        <v>#N/A</v>
      </c>
      <c r="LC8" s="456" t="e">
        <v>#N/A</v>
      </c>
      <c r="LD8" s="456" t="e">
        <v>#N/A</v>
      </c>
      <c r="LE8" s="456" t="e">
        <v>#N/A</v>
      </c>
      <c r="LF8" s="456" t="e">
        <v>#N/A</v>
      </c>
      <c r="LG8" s="456" t="e">
        <v>#N/A</v>
      </c>
      <c r="LH8" s="456" t="e">
        <v>#N/A</v>
      </c>
      <c r="LI8" s="456" t="e">
        <v>#N/A</v>
      </c>
      <c r="LJ8" s="456" t="e">
        <v>#N/A</v>
      </c>
      <c r="LK8" s="456" t="e">
        <v>#N/A</v>
      </c>
      <c r="LL8" s="456" t="e">
        <v>#N/A</v>
      </c>
      <c r="LM8" s="456" t="e">
        <v>#N/A</v>
      </c>
      <c r="LN8" s="456" t="e">
        <v>#N/A</v>
      </c>
      <c r="LO8" s="456" t="e">
        <v>#N/A</v>
      </c>
      <c r="LP8" s="456" t="e">
        <v>#N/A</v>
      </c>
      <c r="LQ8" s="456" t="e">
        <v>#N/A</v>
      </c>
      <c r="LR8" s="456" t="e">
        <v>#N/A</v>
      </c>
      <c r="LS8" s="456" t="e">
        <v>#N/A</v>
      </c>
      <c r="LT8" s="456" t="e">
        <v>#N/A</v>
      </c>
      <c r="LU8" s="456" t="e">
        <v>#N/A</v>
      </c>
      <c r="LV8" s="456" t="e">
        <v>#N/A</v>
      </c>
      <c r="LW8" s="456" t="e">
        <v>#N/A</v>
      </c>
      <c r="LX8" s="456" t="e">
        <v>#N/A</v>
      </c>
      <c r="LY8" s="456" t="e">
        <v>#N/A</v>
      </c>
      <c r="LZ8" s="456" t="e">
        <v>#N/A</v>
      </c>
      <c r="MA8" s="456" t="e">
        <v>#N/A</v>
      </c>
      <c r="MB8" s="456" t="e">
        <v>#N/A</v>
      </c>
      <c r="MC8" s="456" t="e">
        <v>#N/A</v>
      </c>
      <c r="MD8" s="456" t="e">
        <v>#N/A</v>
      </c>
      <c r="ME8" s="456" t="e">
        <v>#N/A</v>
      </c>
      <c r="MF8" s="456" t="e">
        <v>#N/A</v>
      </c>
      <c r="MG8" s="456" t="e">
        <v>#N/A</v>
      </c>
      <c r="MH8" s="456" t="e">
        <v>#N/A</v>
      </c>
      <c r="MI8" s="456" t="e">
        <v>#N/A</v>
      </c>
      <c r="MJ8" s="456" t="e">
        <v>#N/A</v>
      </c>
      <c r="MK8" s="456" t="e">
        <v>#N/A</v>
      </c>
      <c r="ML8" s="456" t="e">
        <v>#N/A</v>
      </c>
      <c r="MM8" s="456" t="e">
        <v>#N/A</v>
      </c>
      <c r="MN8" s="456" t="e">
        <v>#N/A</v>
      </c>
      <c r="MO8" s="456" t="e">
        <v>#N/A</v>
      </c>
      <c r="MP8" s="456" t="e">
        <v>#N/A</v>
      </c>
      <c r="MQ8" s="456" t="e">
        <v>#N/A</v>
      </c>
      <c r="MR8" s="456" t="e">
        <v>#N/A</v>
      </c>
      <c r="MS8" s="456" t="e">
        <v>#N/A</v>
      </c>
      <c r="MT8" s="456" t="e">
        <v>#N/A</v>
      </c>
      <c r="MU8" s="456" t="e">
        <v>#N/A</v>
      </c>
      <c r="MV8" s="456" t="e">
        <v>#N/A</v>
      </c>
      <c r="MW8" s="456" t="e">
        <v>#N/A</v>
      </c>
      <c r="MX8" s="456" t="e">
        <v>#N/A</v>
      </c>
      <c r="MY8" s="456" t="e">
        <v>#N/A</v>
      </c>
      <c r="MZ8" s="456" t="e">
        <v>#N/A</v>
      </c>
      <c r="NA8" s="456" t="e">
        <v>#N/A</v>
      </c>
      <c r="NB8" s="456" t="e">
        <v>#N/A</v>
      </c>
      <c r="NC8" s="456" t="e">
        <v>#N/A</v>
      </c>
      <c r="ND8" s="456" t="e">
        <v>#N/A</v>
      </c>
      <c r="NE8" s="456" t="e">
        <v>#N/A</v>
      </c>
      <c r="NF8" s="456" t="e">
        <v>#N/A</v>
      </c>
      <c r="NG8" s="456" t="e">
        <v>#N/A</v>
      </c>
      <c r="NH8" s="456" t="e">
        <v>#N/A</v>
      </c>
      <c r="NI8" s="456" t="e">
        <v>#N/A</v>
      </c>
      <c r="NJ8" s="456" t="e">
        <v>#N/A</v>
      </c>
      <c r="NK8" s="456" t="e">
        <v>#N/A</v>
      </c>
      <c r="NL8" s="456" t="e">
        <v>#N/A</v>
      </c>
      <c r="NM8" s="456" t="e">
        <v>#N/A</v>
      </c>
      <c r="NN8" s="456" t="e">
        <v>#N/A</v>
      </c>
      <c r="NO8" s="456" t="e">
        <v>#N/A</v>
      </c>
      <c r="NP8" s="456" t="e">
        <v>#N/A</v>
      </c>
      <c r="NQ8" s="456" t="e">
        <v>#N/A</v>
      </c>
      <c r="NR8" s="456" t="e">
        <v>#N/A</v>
      </c>
      <c r="NS8" s="456" t="e">
        <v>#N/A</v>
      </c>
      <c r="NT8" s="456" t="e">
        <v>#N/A</v>
      </c>
      <c r="NU8" s="456" t="e">
        <v>#N/A</v>
      </c>
      <c r="NV8" s="456" t="e">
        <v>#N/A</v>
      </c>
      <c r="NW8" s="456" t="e">
        <v>#N/A</v>
      </c>
      <c r="NX8" s="456" t="e">
        <v>#N/A</v>
      </c>
      <c r="NY8" s="456" t="e">
        <v>#N/A</v>
      </c>
      <c r="NZ8" s="456" t="e">
        <v>#N/A</v>
      </c>
      <c r="OA8" s="456" t="e">
        <v>#N/A</v>
      </c>
      <c r="OB8" s="456" t="e">
        <v>#N/A</v>
      </c>
      <c r="OC8" s="456" t="e">
        <v>#N/A</v>
      </c>
      <c r="OD8" s="456" t="e">
        <v>#N/A</v>
      </c>
      <c r="OE8" s="456" t="e">
        <v>#N/A</v>
      </c>
      <c r="OF8" s="456" t="e">
        <v>#N/A</v>
      </c>
      <c r="OG8" s="456" t="e">
        <v>#N/A</v>
      </c>
      <c r="OH8" s="456" t="e">
        <v>#N/A</v>
      </c>
      <c r="OI8" s="456" t="e">
        <v>#N/A</v>
      </c>
      <c r="OJ8" s="456" t="e">
        <v>#N/A</v>
      </c>
      <c r="OK8" s="456" t="e">
        <v>#N/A</v>
      </c>
      <c r="OL8" s="456" t="e">
        <v>#N/A</v>
      </c>
      <c r="OM8" s="456" t="e">
        <v>#N/A</v>
      </c>
      <c r="ON8" s="456" t="e">
        <v>#N/A</v>
      </c>
      <c r="OO8" s="456" t="e">
        <v>#N/A</v>
      </c>
      <c r="OP8" s="456" t="e">
        <v>#N/A</v>
      </c>
      <c r="OQ8" s="456" t="e">
        <v>#N/A</v>
      </c>
      <c r="OR8" s="456" t="e">
        <v>#N/A</v>
      </c>
      <c r="OS8" s="456" t="e">
        <v>#N/A</v>
      </c>
      <c r="OT8" s="456" t="e">
        <v>#N/A</v>
      </c>
      <c r="OU8" s="456" t="e">
        <v>#N/A</v>
      </c>
      <c r="OV8" s="456" t="e">
        <v>#N/A</v>
      </c>
      <c r="OW8" s="456" t="e">
        <v>#N/A</v>
      </c>
      <c r="OX8" s="456" t="e">
        <v>#N/A</v>
      </c>
      <c r="OY8" s="456" t="e">
        <v>#N/A</v>
      </c>
      <c r="OZ8" s="456" t="e">
        <v>#N/A</v>
      </c>
      <c r="PA8" s="456" t="e">
        <v>#N/A</v>
      </c>
      <c r="PB8" s="456" t="e">
        <v>#N/A</v>
      </c>
      <c r="PC8" s="456" t="e">
        <v>#N/A</v>
      </c>
      <c r="PD8" s="456" t="e">
        <v>#N/A</v>
      </c>
      <c r="PE8" s="456" t="e">
        <v>#N/A</v>
      </c>
      <c r="PF8" s="456" t="e">
        <v>#N/A</v>
      </c>
      <c r="PG8" s="456" t="e">
        <v>#N/A</v>
      </c>
      <c r="PH8" s="456" t="e">
        <v>#N/A</v>
      </c>
      <c r="PI8" s="456" t="e">
        <v>#N/A</v>
      </c>
      <c r="PJ8" s="456" t="e">
        <v>#N/A</v>
      </c>
      <c r="PK8" s="456" t="e">
        <v>#N/A</v>
      </c>
      <c r="PL8" s="456" t="e">
        <v>#N/A</v>
      </c>
      <c r="PM8" s="456" t="e">
        <v>#N/A</v>
      </c>
      <c r="PN8" s="456" t="e">
        <v>#N/A</v>
      </c>
      <c r="PO8" s="456" t="e">
        <v>#N/A</v>
      </c>
      <c r="PP8" s="456" t="e">
        <v>#N/A</v>
      </c>
      <c r="PQ8" s="456" t="e">
        <v>#N/A</v>
      </c>
      <c r="PR8" s="456" t="e">
        <v>#N/A</v>
      </c>
      <c r="PS8" s="456" t="e">
        <v>#N/A</v>
      </c>
      <c r="PT8" s="456" t="e">
        <v>#N/A</v>
      </c>
      <c r="PU8" s="456" t="e">
        <v>#N/A</v>
      </c>
      <c r="PV8" s="456" t="e">
        <v>#N/A</v>
      </c>
      <c r="PW8" s="456" t="e">
        <v>#N/A</v>
      </c>
      <c r="PX8" s="456" t="e">
        <v>#N/A</v>
      </c>
      <c r="PY8" s="456" t="e">
        <v>#N/A</v>
      </c>
      <c r="PZ8" s="456" t="e">
        <v>#N/A</v>
      </c>
      <c r="QA8" s="456" t="e">
        <v>#N/A</v>
      </c>
      <c r="QB8" s="456" t="e">
        <v>#N/A</v>
      </c>
      <c r="QC8" s="456" t="e">
        <v>#N/A</v>
      </c>
      <c r="QD8" s="456" t="e">
        <v>#N/A</v>
      </c>
      <c r="QE8" s="456" t="e">
        <v>#N/A</v>
      </c>
      <c r="QF8" s="456" t="e">
        <v>#N/A</v>
      </c>
      <c r="QG8" s="456" t="e">
        <v>#N/A</v>
      </c>
      <c r="QH8" s="456" t="e">
        <v>#N/A</v>
      </c>
      <c r="QI8" s="456" t="e">
        <v>#N/A</v>
      </c>
      <c r="QJ8" s="456" t="e">
        <v>#N/A</v>
      </c>
      <c r="QK8" s="456" t="e">
        <v>#N/A</v>
      </c>
      <c r="QL8" s="456" t="e">
        <v>#N/A</v>
      </c>
      <c r="QM8" s="456" t="e">
        <v>#N/A</v>
      </c>
      <c r="QN8" s="456" t="e">
        <v>#N/A</v>
      </c>
      <c r="QO8" s="456" t="e">
        <v>#N/A</v>
      </c>
      <c r="QP8" s="456" t="e">
        <v>#N/A</v>
      </c>
      <c r="QQ8" s="456" t="e">
        <v>#N/A</v>
      </c>
      <c r="QR8" s="456" t="e">
        <v>#N/A</v>
      </c>
      <c r="QS8" s="456" t="e">
        <v>#N/A</v>
      </c>
      <c r="QT8" s="456" t="e">
        <v>#N/A</v>
      </c>
      <c r="QU8" s="456" t="e">
        <v>#N/A</v>
      </c>
      <c r="QV8" s="456" t="e">
        <v>#N/A</v>
      </c>
      <c r="QW8" s="456" t="e">
        <v>#N/A</v>
      </c>
      <c r="QX8" s="456" t="e">
        <v>#N/A</v>
      </c>
      <c r="QY8" s="456" t="e">
        <v>#N/A</v>
      </c>
      <c r="QZ8" s="456" t="e">
        <v>#N/A</v>
      </c>
      <c r="RA8" s="456" t="e">
        <v>#N/A</v>
      </c>
      <c r="RB8" s="456" t="e">
        <v>#N/A</v>
      </c>
      <c r="RC8" s="456" t="e">
        <v>#N/A</v>
      </c>
      <c r="RD8" s="456" t="e">
        <v>#N/A</v>
      </c>
      <c r="RE8" s="456" t="e">
        <v>#N/A</v>
      </c>
      <c r="RF8" s="456" t="e">
        <v>#N/A</v>
      </c>
      <c r="RG8" s="456" t="e">
        <v>#N/A</v>
      </c>
      <c r="RH8" s="456" t="e">
        <v>#N/A</v>
      </c>
      <c r="RI8" s="456" t="e">
        <v>#N/A</v>
      </c>
      <c r="RJ8" s="456" t="e">
        <v>#N/A</v>
      </c>
      <c r="RK8" s="456" t="e">
        <v>#N/A</v>
      </c>
      <c r="RL8" s="456" t="e">
        <v>#N/A</v>
      </c>
      <c r="RM8" s="456" t="e">
        <v>#N/A</v>
      </c>
      <c r="RN8" s="456" t="e">
        <v>#N/A</v>
      </c>
      <c r="RO8" s="456" t="e">
        <v>#N/A</v>
      </c>
      <c r="RP8" s="456" t="e">
        <v>#N/A</v>
      </c>
      <c r="RQ8" s="456" t="e">
        <v>#N/A</v>
      </c>
      <c r="RR8" s="456" t="e">
        <v>#N/A</v>
      </c>
      <c r="RS8" s="456" t="e">
        <v>#N/A</v>
      </c>
      <c r="RT8" s="456" t="e">
        <v>#N/A</v>
      </c>
      <c r="RU8" s="456" t="e">
        <v>#N/A</v>
      </c>
      <c r="RV8" s="456" t="e">
        <v>#N/A</v>
      </c>
      <c r="RW8" s="456" t="e">
        <v>#N/A</v>
      </c>
      <c r="RX8" s="456" t="e">
        <v>#N/A</v>
      </c>
      <c r="RY8" s="456" t="e">
        <v>#N/A</v>
      </c>
      <c r="RZ8" s="456" t="e">
        <v>#N/A</v>
      </c>
      <c r="SA8" s="456" t="e">
        <v>#N/A</v>
      </c>
      <c r="SB8" s="456" t="e">
        <v>#N/A</v>
      </c>
      <c r="SC8" s="456" t="e">
        <v>#N/A</v>
      </c>
      <c r="SD8" s="456" t="e">
        <v>#N/A</v>
      </c>
      <c r="SE8" s="456" t="e">
        <v>#N/A</v>
      </c>
      <c r="SF8" s="456" t="e">
        <v>#N/A</v>
      </c>
      <c r="SG8" s="456" t="e">
        <v>#N/A</v>
      </c>
      <c r="SH8" s="456" t="e">
        <v>#N/A</v>
      </c>
      <c r="SI8" s="456" t="e">
        <v>#N/A</v>
      </c>
      <c r="SJ8" s="456" t="e">
        <v>#N/A</v>
      </c>
      <c r="SK8" s="456" t="e">
        <v>#N/A</v>
      </c>
      <c r="SL8" s="456" t="e">
        <v>#N/A</v>
      </c>
      <c r="SM8" s="456" t="e">
        <v>#N/A</v>
      </c>
      <c r="SN8" s="456" t="e">
        <v>#N/A</v>
      </c>
      <c r="SO8" s="456" t="e">
        <v>#N/A</v>
      </c>
      <c r="SP8" s="456" t="e">
        <v>#N/A</v>
      </c>
      <c r="SQ8" s="456" t="e">
        <v>#N/A</v>
      </c>
      <c r="SR8" s="456" t="e">
        <v>#N/A</v>
      </c>
      <c r="SS8" s="456" t="e">
        <v>#N/A</v>
      </c>
      <c r="ST8" s="456" t="e">
        <v>#N/A</v>
      </c>
      <c r="SU8" s="456" t="e">
        <v>#N/A</v>
      </c>
      <c r="SV8" s="456" t="e">
        <v>#N/A</v>
      </c>
      <c r="SW8" s="456" t="e">
        <v>#N/A</v>
      </c>
      <c r="SX8" s="456" t="e">
        <v>#N/A</v>
      </c>
      <c r="SY8" s="456" t="e">
        <v>#N/A</v>
      </c>
      <c r="SZ8" s="456" t="e">
        <v>#N/A</v>
      </c>
      <c r="TA8" s="456" t="e">
        <v>#N/A</v>
      </c>
      <c r="TB8" s="456" t="e">
        <v>#N/A</v>
      </c>
      <c r="TC8" s="456" t="e">
        <v>#N/A</v>
      </c>
      <c r="TD8" s="456" t="e">
        <v>#N/A</v>
      </c>
      <c r="TE8" s="456" t="e">
        <v>#N/A</v>
      </c>
      <c r="TF8" s="456" t="e">
        <v>#N/A</v>
      </c>
      <c r="TG8" s="456" t="e">
        <v>#N/A</v>
      </c>
      <c r="TH8" s="456" t="e">
        <v>#N/A</v>
      </c>
      <c r="TI8" s="456" t="e">
        <v>#N/A</v>
      </c>
      <c r="TJ8" s="456" t="e">
        <v>#N/A</v>
      </c>
      <c r="TK8" s="456" t="e">
        <v>#N/A</v>
      </c>
      <c r="TL8" s="456" t="e">
        <v>#N/A</v>
      </c>
      <c r="TM8" s="456" t="e">
        <v>#N/A</v>
      </c>
      <c r="TN8" s="456" t="e">
        <v>#N/A</v>
      </c>
      <c r="TO8" s="456" t="e">
        <v>#N/A</v>
      </c>
      <c r="TP8" s="456" t="e">
        <v>#N/A</v>
      </c>
      <c r="TQ8" s="456" t="e">
        <v>#N/A</v>
      </c>
      <c r="TR8" s="456" t="e">
        <v>#N/A</v>
      </c>
      <c r="TS8" s="456" t="e">
        <v>#N/A</v>
      </c>
      <c r="TT8" s="456" t="e">
        <v>#N/A</v>
      </c>
      <c r="TU8" s="456" t="e">
        <v>#N/A</v>
      </c>
      <c r="TV8" s="456" t="e">
        <v>#N/A</v>
      </c>
      <c r="TW8" s="456" t="e">
        <v>#N/A</v>
      </c>
      <c r="TX8" s="456" t="e">
        <v>#N/A</v>
      </c>
      <c r="TY8" s="456" t="e">
        <v>#N/A</v>
      </c>
      <c r="TZ8" s="456" t="e">
        <v>#N/A</v>
      </c>
      <c r="UA8" s="456" t="e">
        <v>#N/A</v>
      </c>
      <c r="UB8" s="456" t="e">
        <v>#N/A</v>
      </c>
      <c r="UC8" s="456" t="e">
        <v>#N/A</v>
      </c>
      <c r="UD8" s="456" t="e">
        <v>#N/A</v>
      </c>
      <c r="UE8" s="456" t="e">
        <v>#N/A</v>
      </c>
      <c r="UF8" s="456" t="e">
        <v>#N/A</v>
      </c>
      <c r="UG8" s="456" t="e">
        <v>#N/A</v>
      </c>
      <c r="UH8" s="456" t="e">
        <v>#N/A</v>
      </c>
      <c r="UI8" s="456" t="e">
        <v>#N/A</v>
      </c>
      <c r="UJ8" s="456" t="e">
        <v>#N/A</v>
      </c>
      <c r="UK8" s="456" t="e">
        <v>#N/A</v>
      </c>
      <c r="UL8" s="456" t="e">
        <v>#N/A</v>
      </c>
      <c r="UM8" s="456" t="e">
        <v>#N/A</v>
      </c>
      <c r="UN8" s="456" t="e">
        <v>#N/A</v>
      </c>
      <c r="UO8" s="456" t="e">
        <v>#N/A</v>
      </c>
      <c r="UP8" s="456" t="e">
        <v>#N/A</v>
      </c>
      <c r="UQ8" s="456" t="e">
        <v>#N/A</v>
      </c>
      <c r="UR8" s="456" t="e">
        <v>#N/A</v>
      </c>
      <c r="US8" s="456" t="e">
        <v>#N/A</v>
      </c>
      <c r="UT8" s="456" t="e">
        <v>#N/A</v>
      </c>
      <c r="UU8" s="456" t="e">
        <v>#N/A</v>
      </c>
      <c r="UV8" s="456" t="e">
        <v>#N/A</v>
      </c>
      <c r="UW8" s="456" t="e">
        <v>#N/A</v>
      </c>
      <c r="UX8" s="456" t="e">
        <v>#N/A</v>
      </c>
      <c r="UY8" s="456" t="e">
        <v>#N/A</v>
      </c>
      <c r="UZ8" s="456" t="e">
        <v>#N/A</v>
      </c>
      <c r="VA8" s="456" t="e">
        <v>#N/A</v>
      </c>
      <c r="VB8" s="456" t="e">
        <v>#N/A</v>
      </c>
      <c r="VC8" s="456" t="e">
        <v>#N/A</v>
      </c>
      <c r="VD8" s="456" t="e">
        <v>#N/A</v>
      </c>
      <c r="VE8" s="456" t="e">
        <v>#N/A</v>
      </c>
      <c r="VF8" s="456" t="e">
        <v>#N/A</v>
      </c>
      <c r="VG8" s="456" t="e">
        <v>#N/A</v>
      </c>
      <c r="VH8" s="456" t="e">
        <v>#N/A</v>
      </c>
      <c r="VI8" s="456" t="e">
        <v>#N/A</v>
      </c>
      <c r="VJ8" s="456" t="e">
        <v>#N/A</v>
      </c>
      <c r="VK8" s="456" t="e">
        <v>#N/A</v>
      </c>
      <c r="VL8" s="456" t="e">
        <v>#N/A</v>
      </c>
      <c r="VM8" s="456" t="e">
        <v>#N/A</v>
      </c>
      <c r="VN8" s="456" t="e">
        <v>#N/A</v>
      </c>
      <c r="VO8" s="456" t="e">
        <v>#N/A</v>
      </c>
      <c r="VP8" s="456" t="e">
        <v>#N/A</v>
      </c>
      <c r="VQ8" s="456" t="e">
        <v>#N/A</v>
      </c>
      <c r="VR8" s="456" t="e">
        <v>#N/A</v>
      </c>
      <c r="VS8" s="456" t="e">
        <v>#N/A</v>
      </c>
      <c r="VT8" s="456" t="e">
        <v>#N/A</v>
      </c>
      <c r="VU8" s="456" t="e">
        <v>#N/A</v>
      </c>
      <c r="VV8" s="456" t="e">
        <v>#N/A</v>
      </c>
      <c r="VW8" s="456" t="e">
        <v>#N/A</v>
      </c>
      <c r="VX8" s="456" t="e">
        <v>#N/A</v>
      </c>
      <c r="VY8" s="456" t="e">
        <v>#N/A</v>
      </c>
      <c r="VZ8" s="456" t="e">
        <v>#N/A</v>
      </c>
      <c r="WA8" s="456" t="e">
        <v>#N/A</v>
      </c>
      <c r="WB8" s="456" t="e">
        <v>#N/A</v>
      </c>
      <c r="WC8" s="456" t="e">
        <v>#N/A</v>
      </c>
      <c r="WD8" s="456" t="e">
        <v>#N/A</v>
      </c>
      <c r="WE8" s="456" t="e">
        <v>#N/A</v>
      </c>
      <c r="WF8" s="456" t="e">
        <v>#N/A</v>
      </c>
      <c r="WG8" s="456" t="e">
        <v>#N/A</v>
      </c>
      <c r="WH8" s="456" t="e">
        <v>#N/A</v>
      </c>
      <c r="WI8" s="456" t="e">
        <v>#N/A</v>
      </c>
      <c r="WJ8" s="456" t="e">
        <v>#N/A</v>
      </c>
      <c r="WK8" s="456" t="e">
        <v>#N/A</v>
      </c>
      <c r="WL8" s="456" t="e">
        <v>#N/A</v>
      </c>
      <c r="WM8" s="456" t="e">
        <v>#N/A</v>
      </c>
      <c r="WN8" s="456" t="e">
        <v>#N/A</v>
      </c>
      <c r="WO8" s="456" t="e">
        <v>#N/A</v>
      </c>
      <c r="WP8" s="456" t="e">
        <v>#N/A</v>
      </c>
      <c r="WQ8" s="456" t="e">
        <v>#N/A</v>
      </c>
      <c r="WR8" s="456" t="e">
        <v>#N/A</v>
      </c>
      <c r="WS8" s="456" t="e">
        <v>#N/A</v>
      </c>
      <c r="WT8" s="456" t="e">
        <v>#N/A</v>
      </c>
      <c r="WU8" s="456" t="e">
        <v>#N/A</v>
      </c>
      <c r="WV8" s="456" t="e">
        <v>#N/A</v>
      </c>
      <c r="WW8" s="456" t="e">
        <v>#N/A</v>
      </c>
      <c r="WX8" s="456" t="e">
        <v>#N/A</v>
      </c>
      <c r="WY8" s="456" t="e">
        <v>#N/A</v>
      </c>
      <c r="WZ8" s="456" t="e">
        <v>#N/A</v>
      </c>
      <c r="XA8" s="456" t="e">
        <v>#N/A</v>
      </c>
      <c r="XB8" s="456" t="e">
        <v>#N/A</v>
      </c>
      <c r="XC8" s="456" t="e">
        <v>#N/A</v>
      </c>
      <c r="XD8" s="456" t="e">
        <v>#N/A</v>
      </c>
      <c r="XE8" s="456" t="e">
        <v>#N/A</v>
      </c>
      <c r="XF8" s="456" t="e">
        <v>#N/A</v>
      </c>
      <c r="XG8" s="456" t="e">
        <v>#N/A</v>
      </c>
      <c r="XH8" s="456" t="e">
        <v>#N/A</v>
      </c>
      <c r="XI8" s="456" t="e">
        <v>#N/A</v>
      </c>
      <c r="XJ8" s="456" t="e">
        <v>#N/A</v>
      </c>
      <c r="XK8" s="456" t="e">
        <v>#N/A</v>
      </c>
      <c r="XL8" s="456" t="e">
        <v>#N/A</v>
      </c>
      <c r="XM8" s="456" t="e">
        <v>#N/A</v>
      </c>
      <c r="XN8" s="456" t="e">
        <v>#N/A</v>
      </c>
      <c r="XO8" s="456" t="e">
        <v>#N/A</v>
      </c>
      <c r="XP8" s="456" t="e">
        <v>#N/A</v>
      </c>
      <c r="XQ8" s="456" t="e">
        <v>#N/A</v>
      </c>
      <c r="XR8" s="456" t="e">
        <v>#N/A</v>
      </c>
      <c r="XS8" s="456" t="e">
        <v>#N/A</v>
      </c>
      <c r="XT8" s="456" t="e">
        <v>#N/A</v>
      </c>
      <c r="XU8" s="456" t="e">
        <v>#N/A</v>
      </c>
      <c r="XV8" s="456" t="e">
        <v>#N/A</v>
      </c>
      <c r="XW8" s="456" t="e">
        <v>#N/A</v>
      </c>
      <c r="XX8" s="456" t="e">
        <v>#N/A</v>
      </c>
      <c r="XY8" s="456" t="e">
        <v>#N/A</v>
      </c>
      <c r="XZ8" s="456" t="e">
        <v>#N/A</v>
      </c>
      <c r="YA8" s="456" t="e">
        <v>#N/A</v>
      </c>
      <c r="YB8" s="456" t="e">
        <v>#N/A</v>
      </c>
      <c r="YC8" s="456" t="e">
        <v>#N/A</v>
      </c>
      <c r="YD8" s="456" t="e">
        <v>#N/A</v>
      </c>
      <c r="YE8" s="456" t="e">
        <v>#N/A</v>
      </c>
      <c r="YF8" s="456" t="e">
        <v>#N/A</v>
      </c>
      <c r="YG8" s="456" t="e">
        <v>#N/A</v>
      </c>
      <c r="YH8" s="456" t="e">
        <v>#N/A</v>
      </c>
      <c r="YI8" s="456" t="e">
        <v>#N/A</v>
      </c>
      <c r="YJ8" s="456" t="e">
        <v>#N/A</v>
      </c>
      <c r="YK8" s="456" t="e">
        <v>#N/A</v>
      </c>
      <c r="YL8" s="456" t="e">
        <v>#N/A</v>
      </c>
      <c r="YM8" s="456" t="e">
        <v>#N/A</v>
      </c>
      <c r="YN8" s="456" t="e">
        <v>#N/A</v>
      </c>
      <c r="YO8" s="456" t="e">
        <v>#N/A</v>
      </c>
      <c r="YP8" s="456" t="e">
        <v>#N/A</v>
      </c>
      <c r="YQ8" s="456" t="e">
        <v>#N/A</v>
      </c>
      <c r="YR8" s="456" t="e">
        <v>#N/A</v>
      </c>
      <c r="YS8" s="456" t="e">
        <v>#N/A</v>
      </c>
      <c r="YT8" s="456" t="e">
        <v>#N/A</v>
      </c>
      <c r="YU8" s="456" t="e">
        <v>#N/A</v>
      </c>
      <c r="YV8" s="456" t="e">
        <v>#N/A</v>
      </c>
      <c r="YW8" s="456" t="e">
        <v>#N/A</v>
      </c>
      <c r="YX8" s="456" t="e">
        <v>#N/A</v>
      </c>
      <c r="YY8" s="456" t="e">
        <v>#N/A</v>
      </c>
      <c r="YZ8" s="456" t="e">
        <v>#N/A</v>
      </c>
      <c r="ZA8" s="456" t="e">
        <v>#N/A</v>
      </c>
      <c r="ZB8" s="456" t="e">
        <v>#N/A</v>
      </c>
      <c r="ZC8" s="456" t="e">
        <v>#N/A</v>
      </c>
      <c r="ZD8" s="456" t="e">
        <v>#N/A</v>
      </c>
      <c r="ZE8" s="456" t="e">
        <v>#N/A</v>
      </c>
      <c r="ZF8" s="456" t="e">
        <v>#N/A</v>
      </c>
      <c r="ZG8" s="456" t="e">
        <v>#N/A</v>
      </c>
      <c r="ZH8" s="456" t="e">
        <v>#N/A</v>
      </c>
      <c r="ZI8" s="456" t="e">
        <v>#N/A</v>
      </c>
      <c r="ZJ8" s="456" t="e">
        <v>#N/A</v>
      </c>
      <c r="ZK8" s="456" t="e">
        <v>#N/A</v>
      </c>
      <c r="ZL8" s="456" t="e">
        <v>#N/A</v>
      </c>
      <c r="ZM8" s="456" t="e">
        <v>#N/A</v>
      </c>
      <c r="ZN8" s="456" t="e">
        <v>#N/A</v>
      </c>
      <c r="ZO8" s="456" t="e">
        <v>#N/A</v>
      </c>
      <c r="ZP8" s="456" t="e">
        <v>#N/A</v>
      </c>
      <c r="ZQ8" s="456" t="e">
        <v>#N/A</v>
      </c>
      <c r="ZR8" s="456" t="e">
        <v>#N/A</v>
      </c>
      <c r="ZS8" s="456" t="e">
        <v>#N/A</v>
      </c>
      <c r="ZT8" s="456" t="e">
        <v>#N/A</v>
      </c>
      <c r="ZU8" s="456" t="e">
        <v>#N/A</v>
      </c>
      <c r="ZV8" s="456" t="e">
        <v>#N/A</v>
      </c>
      <c r="ZW8" s="456" t="e">
        <v>#N/A</v>
      </c>
      <c r="ZX8" s="456" t="e">
        <v>#N/A</v>
      </c>
      <c r="ZY8" s="456" t="e">
        <v>#N/A</v>
      </c>
      <c r="ZZ8" s="456" t="e">
        <v>#N/A</v>
      </c>
      <c r="AAA8" s="456" t="e">
        <v>#N/A</v>
      </c>
    </row>
    <row r="9" spans="1:703" s="456" customFormat="1" x14ac:dyDescent="0.2">
      <c r="A9" s="456">
        <v>3593</v>
      </c>
      <c r="B9" s="456">
        <v>3467</v>
      </c>
      <c r="C9" s="456">
        <v>3128</v>
      </c>
      <c r="D9" s="456">
        <v>3078</v>
      </c>
      <c r="E9" s="456">
        <v>3094</v>
      </c>
      <c r="F9" s="456">
        <v>2786</v>
      </c>
      <c r="G9" s="456">
        <v>2165</v>
      </c>
      <c r="H9" s="456">
        <v>2060</v>
      </c>
      <c r="I9" s="456">
        <v>1883</v>
      </c>
      <c r="J9" s="456">
        <v>1835</v>
      </c>
      <c r="K9" s="456">
        <v>1817</v>
      </c>
      <c r="L9" s="456">
        <v>1687</v>
      </c>
      <c r="M9" s="456">
        <v>104</v>
      </c>
      <c r="N9" s="456">
        <v>99</v>
      </c>
      <c r="O9" s="456">
        <v>83</v>
      </c>
      <c r="P9" s="456">
        <v>96</v>
      </c>
      <c r="Q9" s="456">
        <v>97</v>
      </c>
      <c r="R9" s="456">
        <v>71</v>
      </c>
      <c r="S9" s="456">
        <v>191</v>
      </c>
      <c r="T9" s="456">
        <v>205</v>
      </c>
      <c r="U9" s="456">
        <v>171</v>
      </c>
      <c r="V9" s="456">
        <v>161</v>
      </c>
      <c r="W9" s="456">
        <v>183</v>
      </c>
      <c r="X9" s="456">
        <v>152</v>
      </c>
      <c r="Y9" s="456">
        <v>1133</v>
      </c>
      <c r="Z9" s="456">
        <v>1103</v>
      </c>
      <c r="AA9" s="456">
        <v>991</v>
      </c>
      <c r="AB9" s="456">
        <v>986</v>
      </c>
      <c r="AC9" s="456">
        <v>997</v>
      </c>
      <c r="AD9" s="456">
        <v>876</v>
      </c>
      <c r="AE9" s="456" t="s">
        <v>534</v>
      </c>
      <c r="AF9" s="456" t="e">
        <v>#N/A</v>
      </c>
      <c r="AG9" s="456" t="e">
        <v>#N/A</v>
      </c>
      <c r="AH9" s="456" t="e">
        <v>#N/A</v>
      </c>
      <c r="AI9" s="456" t="e">
        <v>#N/A</v>
      </c>
      <c r="AJ9" s="456" t="e">
        <v>#N/A</v>
      </c>
      <c r="AK9" s="456" t="e">
        <v>#N/A</v>
      </c>
      <c r="AL9" s="456" t="e">
        <v>#N/A</v>
      </c>
      <c r="AM9" s="456" t="e">
        <v>#N/A</v>
      </c>
      <c r="AN9" s="456" t="e">
        <v>#N/A</v>
      </c>
      <c r="AO9" s="456" t="e">
        <v>#N/A</v>
      </c>
      <c r="AP9" s="456" t="e">
        <v>#N/A</v>
      </c>
      <c r="AQ9" s="456" t="e">
        <v>#N/A</v>
      </c>
      <c r="AR9" s="456" t="e">
        <v>#N/A</v>
      </c>
      <c r="AS9" s="456" t="e">
        <v>#N/A</v>
      </c>
      <c r="AT9" s="456" t="e">
        <v>#N/A</v>
      </c>
      <c r="AU9" s="456" t="e">
        <v>#N/A</v>
      </c>
      <c r="AV9" s="456" t="e">
        <v>#N/A</v>
      </c>
      <c r="AW9" s="456" t="e">
        <v>#N/A</v>
      </c>
      <c r="AX9" s="456" t="e">
        <v>#N/A</v>
      </c>
      <c r="AY9" s="456" t="e">
        <v>#N/A</v>
      </c>
      <c r="AZ9" s="456" t="e">
        <v>#N/A</v>
      </c>
      <c r="BA9" s="456" t="e">
        <v>#N/A</v>
      </c>
      <c r="BB9" s="456" t="e">
        <v>#N/A</v>
      </c>
      <c r="BC9" s="456" t="e">
        <v>#N/A</v>
      </c>
      <c r="BD9" s="456" t="e">
        <v>#N/A</v>
      </c>
      <c r="BE9" s="456" t="e">
        <v>#N/A</v>
      </c>
      <c r="BF9" s="456" t="e">
        <v>#N/A</v>
      </c>
      <c r="BG9" s="456" t="e">
        <v>#N/A</v>
      </c>
      <c r="BH9" s="456" t="e">
        <v>#N/A</v>
      </c>
      <c r="BI9" s="456" t="e">
        <v>#N/A</v>
      </c>
      <c r="BJ9" s="456" t="e">
        <v>#N/A</v>
      </c>
      <c r="BK9" s="456" t="e">
        <v>#N/A</v>
      </c>
      <c r="BL9" s="456" t="e">
        <v>#N/A</v>
      </c>
      <c r="BM9" s="456" t="e">
        <v>#N/A</v>
      </c>
      <c r="BN9" s="456" t="e">
        <v>#N/A</v>
      </c>
      <c r="BO9" s="456" t="e">
        <v>#N/A</v>
      </c>
      <c r="BP9" s="456" t="e">
        <v>#N/A</v>
      </c>
      <c r="BQ9" s="456" t="e">
        <v>#N/A</v>
      </c>
      <c r="BR9" s="456" t="e">
        <v>#N/A</v>
      </c>
      <c r="BS9" s="456" t="e">
        <v>#N/A</v>
      </c>
      <c r="BT9" s="456" t="e">
        <v>#N/A</v>
      </c>
      <c r="BU9" s="456" t="e">
        <v>#N/A</v>
      </c>
      <c r="BV9" s="456" t="e">
        <v>#N/A</v>
      </c>
      <c r="BW9" s="456" t="e">
        <v>#N/A</v>
      </c>
      <c r="BX9" s="456" t="e">
        <v>#N/A</v>
      </c>
      <c r="BY9" s="456" t="e">
        <v>#N/A</v>
      </c>
      <c r="BZ9" s="456" t="e">
        <v>#N/A</v>
      </c>
      <c r="CA9" s="456" t="e">
        <v>#N/A</v>
      </c>
      <c r="CB9" s="456" t="e">
        <v>#N/A</v>
      </c>
      <c r="CC9" s="456" t="e">
        <v>#N/A</v>
      </c>
      <c r="CD9" s="456" t="e">
        <v>#N/A</v>
      </c>
      <c r="CE9" s="456" t="e">
        <v>#N/A</v>
      </c>
      <c r="CF9" s="456" t="e">
        <v>#N/A</v>
      </c>
      <c r="CG9" s="456" t="e">
        <v>#N/A</v>
      </c>
      <c r="CH9" s="456" t="e">
        <v>#N/A</v>
      </c>
      <c r="CI9" s="456" t="e">
        <v>#N/A</v>
      </c>
      <c r="CJ9" s="456" t="e">
        <v>#N/A</v>
      </c>
      <c r="CK9" s="456" t="e">
        <v>#N/A</v>
      </c>
      <c r="CL9" s="456" t="e">
        <v>#N/A</v>
      </c>
      <c r="CM9" s="456" t="e">
        <v>#N/A</v>
      </c>
      <c r="CN9" s="456" t="e">
        <v>#N/A</v>
      </c>
      <c r="CO9" s="456" t="e">
        <v>#N/A</v>
      </c>
      <c r="CP9" s="456" t="e">
        <v>#N/A</v>
      </c>
      <c r="CQ9" s="456" t="e">
        <v>#N/A</v>
      </c>
      <c r="CR9" s="456" t="e">
        <v>#N/A</v>
      </c>
      <c r="CS9" s="456" t="e">
        <v>#N/A</v>
      </c>
      <c r="CT9" s="456" t="e">
        <v>#N/A</v>
      </c>
      <c r="CU9" s="456" t="e">
        <v>#N/A</v>
      </c>
      <c r="CV9" s="456" t="e">
        <v>#N/A</v>
      </c>
      <c r="CW9" s="456" t="e">
        <v>#N/A</v>
      </c>
      <c r="CX9" s="456" t="e">
        <v>#N/A</v>
      </c>
      <c r="CY9" s="456" t="e">
        <v>#N/A</v>
      </c>
      <c r="CZ9" s="456" t="e">
        <v>#N/A</v>
      </c>
      <c r="DA9" s="456" t="e">
        <v>#N/A</v>
      </c>
      <c r="DB9" s="456" t="e">
        <v>#N/A</v>
      </c>
      <c r="DC9" s="456" t="e">
        <v>#N/A</v>
      </c>
      <c r="DD9" s="456" t="e">
        <v>#N/A</v>
      </c>
      <c r="DE9" s="456" t="e">
        <v>#N/A</v>
      </c>
      <c r="DF9" s="456" t="e">
        <v>#N/A</v>
      </c>
      <c r="DG9" s="456" t="e">
        <v>#N/A</v>
      </c>
      <c r="DH9" s="456" t="e">
        <v>#N/A</v>
      </c>
      <c r="DI9" s="456" t="e">
        <v>#N/A</v>
      </c>
      <c r="DJ9" s="456" t="e">
        <v>#N/A</v>
      </c>
      <c r="DK9" s="456" t="e">
        <v>#N/A</v>
      </c>
      <c r="DL9" s="456" t="e">
        <v>#N/A</v>
      </c>
      <c r="DM9" s="456" t="e">
        <v>#N/A</v>
      </c>
      <c r="DN9" s="456" t="e">
        <v>#N/A</v>
      </c>
      <c r="DO9" s="456" t="e">
        <v>#N/A</v>
      </c>
      <c r="DP9" s="456" t="e">
        <v>#N/A</v>
      </c>
      <c r="DQ9" s="456" t="e">
        <v>#N/A</v>
      </c>
      <c r="DR9" s="456" t="e">
        <v>#N/A</v>
      </c>
      <c r="DS9" s="456" t="e">
        <v>#N/A</v>
      </c>
      <c r="DT9" s="456" t="e">
        <v>#N/A</v>
      </c>
      <c r="DU9" s="456" t="e">
        <v>#N/A</v>
      </c>
      <c r="DV9" s="456" t="e">
        <v>#N/A</v>
      </c>
      <c r="DW9" s="456" t="e">
        <v>#N/A</v>
      </c>
      <c r="DX9" s="456" t="e">
        <v>#N/A</v>
      </c>
      <c r="DY9" s="456" t="e">
        <v>#N/A</v>
      </c>
      <c r="DZ9" s="456" t="e">
        <v>#N/A</v>
      </c>
      <c r="EA9" s="456" t="e">
        <v>#N/A</v>
      </c>
      <c r="EB9" s="456" t="e">
        <v>#N/A</v>
      </c>
      <c r="EC9" s="456" t="e">
        <v>#N/A</v>
      </c>
      <c r="ED9" s="456" t="e">
        <v>#N/A</v>
      </c>
      <c r="EE9" s="456" t="e">
        <v>#N/A</v>
      </c>
      <c r="EF9" s="456" t="e">
        <v>#N/A</v>
      </c>
      <c r="EG9" s="456" t="e">
        <v>#N/A</v>
      </c>
      <c r="EH9" s="456" t="e">
        <v>#N/A</v>
      </c>
      <c r="EI9" s="456" t="e">
        <v>#N/A</v>
      </c>
      <c r="EJ9" s="456" t="e">
        <v>#N/A</v>
      </c>
      <c r="EK9" s="456" t="e">
        <v>#N/A</v>
      </c>
      <c r="EL9" s="456" t="e">
        <v>#N/A</v>
      </c>
      <c r="EM9" s="456" t="e">
        <v>#N/A</v>
      </c>
      <c r="EN9" s="456" t="e">
        <v>#N/A</v>
      </c>
      <c r="EO9" s="456" t="e">
        <v>#N/A</v>
      </c>
      <c r="EP9" s="456" t="e">
        <v>#N/A</v>
      </c>
      <c r="EQ9" s="456" t="e">
        <v>#N/A</v>
      </c>
      <c r="ER9" s="456" t="e">
        <v>#N/A</v>
      </c>
      <c r="ES9" s="456" t="e">
        <v>#N/A</v>
      </c>
      <c r="ET9" s="456" t="e">
        <v>#N/A</v>
      </c>
      <c r="EU9" s="456" t="e">
        <v>#N/A</v>
      </c>
      <c r="EV9" s="456" t="e">
        <v>#N/A</v>
      </c>
      <c r="EW9" s="456" t="e">
        <v>#N/A</v>
      </c>
      <c r="EX9" s="456" t="e">
        <v>#N/A</v>
      </c>
      <c r="EY9" s="456" t="e">
        <v>#N/A</v>
      </c>
      <c r="EZ9" s="456" t="e">
        <v>#N/A</v>
      </c>
      <c r="FA9" s="456" t="e">
        <v>#N/A</v>
      </c>
      <c r="FB9" s="456" t="e">
        <v>#N/A</v>
      </c>
      <c r="FC9" s="456" t="e">
        <v>#N/A</v>
      </c>
      <c r="FD9" s="456" t="e">
        <v>#N/A</v>
      </c>
      <c r="FE9" s="456" t="e">
        <v>#N/A</v>
      </c>
      <c r="FF9" s="456" t="e">
        <v>#N/A</v>
      </c>
      <c r="FG9" s="456" t="e">
        <v>#N/A</v>
      </c>
      <c r="FH9" s="456" t="e">
        <v>#N/A</v>
      </c>
      <c r="FI9" s="456" t="e">
        <v>#N/A</v>
      </c>
      <c r="FJ9" s="456" t="e">
        <v>#N/A</v>
      </c>
      <c r="FK9" s="456" t="e">
        <v>#N/A</v>
      </c>
      <c r="FL9" s="456" t="e">
        <v>#N/A</v>
      </c>
      <c r="FM9" s="456" t="e">
        <v>#N/A</v>
      </c>
      <c r="FN9" s="456" t="e">
        <v>#N/A</v>
      </c>
      <c r="FO9" s="456" t="e">
        <v>#N/A</v>
      </c>
      <c r="FP9" s="456" t="e">
        <v>#N/A</v>
      </c>
      <c r="FQ9" s="456" t="e">
        <v>#N/A</v>
      </c>
      <c r="FR9" s="456" t="e">
        <v>#N/A</v>
      </c>
      <c r="FS9" s="456" t="e">
        <v>#N/A</v>
      </c>
      <c r="FT9" s="456" t="e">
        <v>#N/A</v>
      </c>
      <c r="FU9" s="456" t="e">
        <v>#N/A</v>
      </c>
      <c r="FV9" s="456" t="e">
        <v>#N/A</v>
      </c>
      <c r="FW9" s="456" t="e">
        <v>#N/A</v>
      </c>
      <c r="FX9" s="456" t="e">
        <v>#N/A</v>
      </c>
      <c r="FY9" s="456" t="e">
        <v>#N/A</v>
      </c>
      <c r="FZ9" s="456" t="e">
        <v>#N/A</v>
      </c>
      <c r="GA9" s="456" t="e">
        <v>#N/A</v>
      </c>
      <c r="GB9" s="456" t="e">
        <v>#N/A</v>
      </c>
      <c r="GC9" s="456" t="e">
        <v>#N/A</v>
      </c>
      <c r="GD9" s="456" t="e">
        <v>#N/A</v>
      </c>
      <c r="GE9" s="456" t="e">
        <v>#N/A</v>
      </c>
      <c r="GF9" s="456" t="e">
        <v>#N/A</v>
      </c>
      <c r="GG9" s="456" t="e">
        <v>#N/A</v>
      </c>
      <c r="GH9" s="456" t="e">
        <v>#N/A</v>
      </c>
      <c r="GI9" s="456" t="e">
        <v>#N/A</v>
      </c>
      <c r="GJ9" s="456" t="e">
        <v>#N/A</v>
      </c>
      <c r="GK9" s="456" t="e">
        <v>#N/A</v>
      </c>
      <c r="GL9" s="456" t="e">
        <v>#N/A</v>
      </c>
      <c r="GM9" s="456" t="e">
        <v>#N/A</v>
      </c>
      <c r="GN9" s="456" t="e">
        <v>#N/A</v>
      </c>
      <c r="GO9" s="456" t="e">
        <v>#N/A</v>
      </c>
      <c r="GP9" s="456" t="e">
        <v>#N/A</v>
      </c>
      <c r="GQ9" s="456" t="e">
        <v>#N/A</v>
      </c>
      <c r="GR9" s="456" t="e">
        <v>#N/A</v>
      </c>
      <c r="GS9" s="456" t="e">
        <v>#N/A</v>
      </c>
      <c r="GT9" s="456" t="e">
        <v>#N/A</v>
      </c>
      <c r="GU9" s="456" t="e">
        <v>#N/A</v>
      </c>
      <c r="GV9" s="456" t="e">
        <v>#N/A</v>
      </c>
      <c r="GW9" s="456" t="e">
        <v>#N/A</v>
      </c>
      <c r="GX9" s="456" t="e">
        <v>#N/A</v>
      </c>
      <c r="GY9" s="456" t="e">
        <v>#N/A</v>
      </c>
      <c r="GZ9" s="456" t="e">
        <v>#N/A</v>
      </c>
      <c r="HA9" s="456" t="e">
        <v>#N/A</v>
      </c>
      <c r="HB9" s="456" t="e">
        <v>#N/A</v>
      </c>
      <c r="HC9" s="456" t="e">
        <v>#N/A</v>
      </c>
      <c r="HD9" s="456" t="e">
        <v>#N/A</v>
      </c>
      <c r="HE9" s="456" t="e">
        <v>#N/A</v>
      </c>
      <c r="HF9" s="456" t="e">
        <v>#N/A</v>
      </c>
      <c r="HG9" s="456" t="e">
        <v>#N/A</v>
      </c>
      <c r="HH9" s="456" t="e">
        <v>#N/A</v>
      </c>
      <c r="HI9" s="456" t="e">
        <v>#N/A</v>
      </c>
      <c r="HJ9" s="456" t="e">
        <v>#N/A</v>
      </c>
      <c r="HK9" s="456" t="e">
        <v>#N/A</v>
      </c>
      <c r="HL9" s="456" t="e">
        <v>#N/A</v>
      </c>
      <c r="HM9" s="456" t="e">
        <v>#N/A</v>
      </c>
      <c r="HN9" s="456" t="e">
        <v>#N/A</v>
      </c>
      <c r="HO9" s="456" t="e">
        <v>#N/A</v>
      </c>
      <c r="HP9" s="456" t="e">
        <v>#N/A</v>
      </c>
      <c r="HQ9" s="456" t="e">
        <v>#N/A</v>
      </c>
      <c r="HR9" s="456" t="e">
        <v>#N/A</v>
      </c>
      <c r="HS9" s="456" t="e">
        <v>#N/A</v>
      </c>
      <c r="HT9" s="456" t="e">
        <v>#N/A</v>
      </c>
      <c r="HU9" s="456" t="e">
        <v>#N/A</v>
      </c>
      <c r="HV9" s="456" t="e">
        <v>#N/A</v>
      </c>
      <c r="HW9" s="456" t="e">
        <v>#N/A</v>
      </c>
      <c r="HX9" s="456" t="e">
        <v>#N/A</v>
      </c>
      <c r="HY9" s="456" t="e">
        <v>#N/A</v>
      </c>
      <c r="HZ9" s="456" t="e">
        <v>#N/A</v>
      </c>
      <c r="IA9" s="456" t="e">
        <v>#N/A</v>
      </c>
      <c r="IB9" s="456" t="e">
        <v>#N/A</v>
      </c>
      <c r="IC9" s="456" t="e">
        <v>#N/A</v>
      </c>
      <c r="ID9" s="456" t="e">
        <v>#N/A</v>
      </c>
      <c r="IE9" s="456" t="e">
        <v>#N/A</v>
      </c>
      <c r="IF9" s="456" t="e">
        <v>#N/A</v>
      </c>
      <c r="IG9" s="456" t="e">
        <v>#N/A</v>
      </c>
      <c r="IH9" s="456" t="e">
        <v>#N/A</v>
      </c>
      <c r="II9" s="456" t="e">
        <v>#N/A</v>
      </c>
      <c r="IJ9" s="456" t="e">
        <v>#N/A</v>
      </c>
      <c r="IK9" s="456" t="e">
        <v>#N/A</v>
      </c>
      <c r="IL9" s="456" t="e">
        <v>#N/A</v>
      </c>
      <c r="IM9" s="456" t="e">
        <v>#N/A</v>
      </c>
      <c r="IN9" s="456" t="e">
        <v>#N/A</v>
      </c>
      <c r="IO9" s="456" t="e">
        <v>#N/A</v>
      </c>
      <c r="IP9" s="456" t="e">
        <v>#N/A</v>
      </c>
      <c r="IQ9" s="456" t="e">
        <v>#N/A</v>
      </c>
      <c r="IR9" s="456" t="e">
        <v>#N/A</v>
      </c>
      <c r="IS9" s="456" t="e">
        <v>#N/A</v>
      </c>
      <c r="IT9" s="456" t="e">
        <v>#N/A</v>
      </c>
      <c r="IU9" s="456" t="e">
        <v>#N/A</v>
      </c>
      <c r="IV9" s="456" t="e">
        <v>#N/A</v>
      </c>
      <c r="IW9" s="456" t="e">
        <v>#N/A</v>
      </c>
      <c r="IX9" s="456" t="e">
        <v>#N/A</v>
      </c>
      <c r="IY9" s="456" t="e">
        <v>#N/A</v>
      </c>
      <c r="IZ9" s="456" t="e">
        <v>#N/A</v>
      </c>
      <c r="JA9" s="456" t="e">
        <v>#N/A</v>
      </c>
      <c r="JB9" s="456" t="e">
        <v>#N/A</v>
      </c>
      <c r="JC9" s="456" t="e">
        <v>#N/A</v>
      </c>
      <c r="JD9" s="456" t="e">
        <v>#N/A</v>
      </c>
      <c r="JE9" s="456" t="e">
        <v>#N/A</v>
      </c>
      <c r="JF9" s="456" t="e">
        <v>#N/A</v>
      </c>
      <c r="JG9" s="456" t="e">
        <v>#N/A</v>
      </c>
      <c r="JH9" s="456" t="e">
        <v>#N/A</v>
      </c>
      <c r="JI9" s="456" t="e">
        <v>#N/A</v>
      </c>
      <c r="JJ9" s="456" t="e">
        <v>#N/A</v>
      </c>
      <c r="JK9" s="456" t="e">
        <v>#N/A</v>
      </c>
      <c r="JL9" s="456" t="e">
        <v>#N/A</v>
      </c>
      <c r="JM9" s="456" t="e">
        <v>#N/A</v>
      </c>
      <c r="JN9" s="456" t="e">
        <v>#N/A</v>
      </c>
      <c r="JO9" s="456" t="e">
        <v>#N/A</v>
      </c>
      <c r="JP9" s="456" t="e">
        <v>#N/A</v>
      </c>
      <c r="JQ9" s="456" t="e">
        <v>#N/A</v>
      </c>
      <c r="JR9" s="456" t="e">
        <v>#N/A</v>
      </c>
      <c r="JS9" s="456" t="e">
        <v>#N/A</v>
      </c>
      <c r="JT9" s="456" t="e">
        <v>#N/A</v>
      </c>
      <c r="JU9" s="456" t="e">
        <v>#N/A</v>
      </c>
      <c r="JV9" s="456" t="e">
        <v>#N/A</v>
      </c>
      <c r="JW9" s="456" t="e">
        <v>#N/A</v>
      </c>
      <c r="JX9" s="456" t="e">
        <v>#N/A</v>
      </c>
      <c r="JY9" s="456" t="e">
        <v>#N/A</v>
      </c>
      <c r="JZ9" s="456" t="e">
        <v>#N/A</v>
      </c>
      <c r="KA9" s="456" t="e">
        <v>#N/A</v>
      </c>
      <c r="KB9" s="456" t="e">
        <v>#N/A</v>
      </c>
      <c r="KC9" s="456" t="e">
        <v>#N/A</v>
      </c>
      <c r="KD9" s="456" t="e">
        <v>#N/A</v>
      </c>
      <c r="KE9" s="456" t="e">
        <v>#N/A</v>
      </c>
      <c r="KF9" s="456" t="e">
        <v>#N/A</v>
      </c>
      <c r="KG9" s="456" t="e">
        <v>#N/A</v>
      </c>
      <c r="KH9" s="456" t="e">
        <v>#N/A</v>
      </c>
      <c r="KI9" s="456" t="e">
        <v>#N/A</v>
      </c>
      <c r="KJ9" s="456" t="e">
        <v>#N/A</v>
      </c>
      <c r="KK9" s="456" t="e">
        <v>#N/A</v>
      </c>
      <c r="KL9" s="456" t="e">
        <v>#N/A</v>
      </c>
      <c r="KM9" s="456" t="e">
        <v>#N/A</v>
      </c>
      <c r="KN9" s="456" t="e">
        <v>#N/A</v>
      </c>
      <c r="KO9" s="456" t="e">
        <v>#N/A</v>
      </c>
      <c r="KP9" s="456" t="e">
        <v>#N/A</v>
      </c>
      <c r="KQ9" s="456" t="e">
        <v>#N/A</v>
      </c>
      <c r="KR9" s="456" t="e">
        <v>#N/A</v>
      </c>
      <c r="KS9" s="456" t="e">
        <v>#N/A</v>
      </c>
      <c r="KT9" s="456" t="e">
        <v>#N/A</v>
      </c>
      <c r="KU9" s="456" t="e">
        <v>#N/A</v>
      </c>
      <c r="KV9" s="456" t="e">
        <v>#N/A</v>
      </c>
      <c r="KW9" s="456" t="e">
        <v>#N/A</v>
      </c>
      <c r="KX9" s="456" t="e">
        <v>#N/A</v>
      </c>
      <c r="KY9" s="456" t="e">
        <v>#N/A</v>
      </c>
      <c r="KZ9" s="456" t="e">
        <v>#N/A</v>
      </c>
      <c r="LA9" s="456" t="e">
        <v>#N/A</v>
      </c>
      <c r="LB9" s="456" t="e">
        <v>#N/A</v>
      </c>
      <c r="LC9" s="456" t="e">
        <v>#N/A</v>
      </c>
      <c r="LD9" s="456" t="e">
        <v>#N/A</v>
      </c>
      <c r="LE9" s="456" t="e">
        <v>#N/A</v>
      </c>
      <c r="LF9" s="456" t="e">
        <v>#N/A</v>
      </c>
      <c r="LG9" s="456" t="e">
        <v>#N/A</v>
      </c>
      <c r="LH9" s="456" t="e">
        <v>#N/A</v>
      </c>
      <c r="LI9" s="456" t="e">
        <v>#N/A</v>
      </c>
      <c r="LJ9" s="456" t="e">
        <v>#N/A</v>
      </c>
      <c r="LK9" s="456" t="e">
        <v>#N/A</v>
      </c>
      <c r="LL9" s="456" t="e">
        <v>#N/A</v>
      </c>
      <c r="LM9" s="456" t="e">
        <v>#N/A</v>
      </c>
      <c r="LN9" s="456" t="e">
        <v>#N/A</v>
      </c>
      <c r="LO9" s="456" t="e">
        <v>#N/A</v>
      </c>
      <c r="LP9" s="456" t="e">
        <v>#N/A</v>
      </c>
      <c r="LQ9" s="456" t="e">
        <v>#N/A</v>
      </c>
      <c r="LR9" s="456" t="e">
        <v>#N/A</v>
      </c>
      <c r="LS9" s="456" t="e">
        <v>#N/A</v>
      </c>
      <c r="LT9" s="456" t="e">
        <v>#N/A</v>
      </c>
      <c r="LU9" s="456" t="e">
        <v>#N/A</v>
      </c>
      <c r="LV9" s="456" t="e">
        <v>#N/A</v>
      </c>
      <c r="LW9" s="456" t="e">
        <v>#N/A</v>
      </c>
      <c r="LX9" s="456" t="e">
        <v>#N/A</v>
      </c>
      <c r="LY9" s="456" t="e">
        <v>#N/A</v>
      </c>
      <c r="LZ9" s="456" t="e">
        <v>#N/A</v>
      </c>
      <c r="MA9" s="456" t="e">
        <v>#N/A</v>
      </c>
      <c r="MB9" s="456" t="e">
        <v>#N/A</v>
      </c>
      <c r="MC9" s="456" t="e">
        <v>#N/A</v>
      </c>
      <c r="MD9" s="456" t="e">
        <v>#N/A</v>
      </c>
      <c r="ME9" s="456" t="e">
        <v>#N/A</v>
      </c>
      <c r="MF9" s="456" t="e">
        <v>#N/A</v>
      </c>
      <c r="MG9" s="456" t="e">
        <v>#N/A</v>
      </c>
      <c r="MH9" s="456" t="e">
        <v>#N/A</v>
      </c>
      <c r="MI9" s="456" t="e">
        <v>#N/A</v>
      </c>
      <c r="MJ9" s="456" t="e">
        <v>#N/A</v>
      </c>
      <c r="MK9" s="456" t="e">
        <v>#N/A</v>
      </c>
      <c r="ML9" s="456" t="e">
        <v>#N/A</v>
      </c>
      <c r="MM9" s="456" t="e">
        <v>#N/A</v>
      </c>
      <c r="MN9" s="456" t="e">
        <v>#N/A</v>
      </c>
      <c r="MO9" s="456" t="e">
        <v>#N/A</v>
      </c>
      <c r="MP9" s="456" t="e">
        <v>#N/A</v>
      </c>
      <c r="MQ9" s="456" t="e">
        <v>#N/A</v>
      </c>
      <c r="MR9" s="456" t="e">
        <v>#N/A</v>
      </c>
      <c r="MS9" s="456" t="e">
        <v>#N/A</v>
      </c>
      <c r="MT9" s="456" t="e">
        <v>#N/A</v>
      </c>
      <c r="MU9" s="456" t="e">
        <v>#N/A</v>
      </c>
      <c r="MV9" s="456" t="e">
        <v>#N/A</v>
      </c>
      <c r="MW9" s="456" t="e">
        <v>#N/A</v>
      </c>
      <c r="MX9" s="456" t="e">
        <v>#N/A</v>
      </c>
      <c r="MY9" s="456" t="e">
        <v>#N/A</v>
      </c>
      <c r="MZ9" s="456" t="e">
        <v>#N/A</v>
      </c>
      <c r="NA9" s="456" t="e">
        <v>#N/A</v>
      </c>
      <c r="NB9" s="456" t="e">
        <v>#N/A</v>
      </c>
      <c r="NC9" s="456" t="e">
        <v>#N/A</v>
      </c>
      <c r="ND9" s="456" t="e">
        <v>#N/A</v>
      </c>
      <c r="NE9" s="456" t="e">
        <v>#N/A</v>
      </c>
      <c r="NF9" s="456" t="e">
        <v>#N/A</v>
      </c>
      <c r="NG9" s="456" t="e">
        <v>#N/A</v>
      </c>
      <c r="NH9" s="456" t="e">
        <v>#N/A</v>
      </c>
      <c r="NI9" s="456" t="e">
        <v>#N/A</v>
      </c>
      <c r="NJ9" s="456" t="e">
        <v>#N/A</v>
      </c>
      <c r="NK9" s="456" t="e">
        <v>#N/A</v>
      </c>
      <c r="NL9" s="456" t="e">
        <v>#N/A</v>
      </c>
      <c r="NM9" s="456" t="e">
        <v>#N/A</v>
      </c>
      <c r="NN9" s="456" t="e">
        <v>#N/A</v>
      </c>
      <c r="NO9" s="456" t="e">
        <v>#N/A</v>
      </c>
      <c r="NP9" s="456" t="e">
        <v>#N/A</v>
      </c>
      <c r="NQ9" s="456" t="e">
        <v>#N/A</v>
      </c>
      <c r="NR9" s="456" t="e">
        <v>#N/A</v>
      </c>
      <c r="NS9" s="456" t="e">
        <v>#N/A</v>
      </c>
      <c r="NT9" s="456" t="e">
        <v>#N/A</v>
      </c>
      <c r="NU9" s="456" t="e">
        <v>#N/A</v>
      </c>
      <c r="NV9" s="456" t="e">
        <v>#N/A</v>
      </c>
      <c r="NW9" s="456" t="e">
        <v>#N/A</v>
      </c>
      <c r="NX9" s="456" t="e">
        <v>#N/A</v>
      </c>
      <c r="NY9" s="456" t="e">
        <v>#N/A</v>
      </c>
      <c r="NZ9" s="456" t="e">
        <v>#N/A</v>
      </c>
      <c r="OA9" s="456" t="e">
        <v>#N/A</v>
      </c>
      <c r="OB9" s="456" t="e">
        <v>#N/A</v>
      </c>
      <c r="OC9" s="456" t="e">
        <v>#N/A</v>
      </c>
      <c r="OD9" s="456" t="e">
        <v>#N/A</v>
      </c>
      <c r="OE9" s="456" t="e">
        <v>#N/A</v>
      </c>
      <c r="OF9" s="456" t="e">
        <v>#N/A</v>
      </c>
      <c r="OG9" s="456" t="e">
        <v>#N/A</v>
      </c>
      <c r="OH9" s="456" t="e">
        <v>#N/A</v>
      </c>
      <c r="OI9" s="456" t="e">
        <v>#N/A</v>
      </c>
      <c r="OJ9" s="456" t="e">
        <v>#N/A</v>
      </c>
      <c r="OK9" s="456" t="e">
        <v>#N/A</v>
      </c>
      <c r="OL9" s="456" t="e">
        <v>#N/A</v>
      </c>
      <c r="OM9" s="456" t="e">
        <v>#N/A</v>
      </c>
      <c r="ON9" s="456" t="e">
        <v>#N/A</v>
      </c>
      <c r="OO9" s="456" t="e">
        <v>#N/A</v>
      </c>
      <c r="OP9" s="456" t="e">
        <v>#N/A</v>
      </c>
      <c r="OQ9" s="456" t="e">
        <v>#N/A</v>
      </c>
      <c r="OR9" s="456" t="e">
        <v>#N/A</v>
      </c>
      <c r="OS9" s="456" t="e">
        <v>#N/A</v>
      </c>
      <c r="OT9" s="456" t="e">
        <v>#N/A</v>
      </c>
      <c r="OU9" s="456" t="e">
        <v>#N/A</v>
      </c>
      <c r="OV9" s="456" t="e">
        <v>#N/A</v>
      </c>
      <c r="OW9" s="456" t="e">
        <v>#N/A</v>
      </c>
      <c r="OX9" s="456" t="e">
        <v>#N/A</v>
      </c>
      <c r="OY9" s="456" t="e">
        <v>#N/A</v>
      </c>
      <c r="OZ9" s="456" t="e">
        <v>#N/A</v>
      </c>
      <c r="PA9" s="456" t="e">
        <v>#N/A</v>
      </c>
      <c r="PB9" s="456" t="e">
        <v>#N/A</v>
      </c>
      <c r="PC9" s="456" t="e">
        <v>#N/A</v>
      </c>
      <c r="PD9" s="456" t="e">
        <v>#N/A</v>
      </c>
      <c r="PE9" s="456" t="e">
        <v>#N/A</v>
      </c>
      <c r="PF9" s="456" t="e">
        <v>#N/A</v>
      </c>
      <c r="PG9" s="456" t="e">
        <v>#N/A</v>
      </c>
      <c r="PH9" s="456" t="e">
        <v>#N/A</v>
      </c>
      <c r="PI9" s="456" t="e">
        <v>#N/A</v>
      </c>
      <c r="PJ9" s="456" t="e">
        <v>#N/A</v>
      </c>
      <c r="PK9" s="456" t="e">
        <v>#N/A</v>
      </c>
      <c r="PL9" s="456" t="e">
        <v>#N/A</v>
      </c>
      <c r="PM9" s="456" t="e">
        <v>#N/A</v>
      </c>
      <c r="PN9" s="456" t="e">
        <v>#N/A</v>
      </c>
      <c r="PO9" s="456" t="e">
        <v>#N/A</v>
      </c>
      <c r="PP9" s="456" t="e">
        <v>#N/A</v>
      </c>
      <c r="PQ9" s="456" t="e">
        <v>#N/A</v>
      </c>
      <c r="PR9" s="456" t="e">
        <v>#N/A</v>
      </c>
      <c r="PS9" s="456" t="e">
        <v>#N/A</v>
      </c>
      <c r="PT9" s="456" t="e">
        <v>#N/A</v>
      </c>
      <c r="PU9" s="456" t="e">
        <v>#N/A</v>
      </c>
      <c r="PV9" s="456" t="e">
        <v>#N/A</v>
      </c>
      <c r="PW9" s="456" t="e">
        <v>#N/A</v>
      </c>
      <c r="PX9" s="456" t="e">
        <v>#N/A</v>
      </c>
      <c r="PY9" s="456" t="e">
        <v>#N/A</v>
      </c>
      <c r="PZ9" s="456" t="e">
        <v>#N/A</v>
      </c>
      <c r="QA9" s="456" t="e">
        <v>#N/A</v>
      </c>
      <c r="QB9" s="456" t="e">
        <v>#N/A</v>
      </c>
      <c r="QC9" s="456" t="e">
        <v>#N/A</v>
      </c>
      <c r="QD9" s="456" t="e">
        <v>#N/A</v>
      </c>
      <c r="QE9" s="456" t="e">
        <v>#N/A</v>
      </c>
      <c r="QF9" s="456" t="e">
        <v>#N/A</v>
      </c>
      <c r="QG9" s="456" t="e">
        <v>#N/A</v>
      </c>
      <c r="QH9" s="456" t="e">
        <v>#N/A</v>
      </c>
      <c r="QI9" s="456" t="e">
        <v>#N/A</v>
      </c>
      <c r="QJ9" s="456" t="e">
        <v>#N/A</v>
      </c>
      <c r="QK9" s="456" t="e">
        <v>#N/A</v>
      </c>
      <c r="QL9" s="456" t="e">
        <v>#N/A</v>
      </c>
      <c r="QM9" s="456" t="e">
        <v>#N/A</v>
      </c>
      <c r="QN9" s="456" t="e">
        <v>#N/A</v>
      </c>
      <c r="QO9" s="456" t="e">
        <v>#N/A</v>
      </c>
      <c r="QP9" s="456" t="e">
        <v>#N/A</v>
      </c>
      <c r="QQ9" s="456" t="e">
        <v>#N/A</v>
      </c>
      <c r="QR9" s="456" t="e">
        <v>#N/A</v>
      </c>
      <c r="QS9" s="456" t="e">
        <v>#N/A</v>
      </c>
      <c r="QT9" s="456" t="e">
        <v>#N/A</v>
      </c>
      <c r="QU9" s="456" t="e">
        <v>#N/A</v>
      </c>
      <c r="QV9" s="456" t="e">
        <v>#N/A</v>
      </c>
      <c r="QW9" s="456" t="e">
        <v>#N/A</v>
      </c>
      <c r="QX9" s="456" t="e">
        <v>#N/A</v>
      </c>
      <c r="QY9" s="456" t="e">
        <v>#N/A</v>
      </c>
      <c r="QZ9" s="456" t="e">
        <v>#N/A</v>
      </c>
      <c r="RA9" s="456" t="e">
        <v>#N/A</v>
      </c>
      <c r="RB9" s="456" t="e">
        <v>#N/A</v>
      </c>
      <c r="RC9" s="456" t="e">
        <v>#N/A</v>
      </c>
      <c r="RD9" s="456" t="e">
        <v>#N/A</v>
      </c>
      <c r="RE9" s="456" t="e">
        <v>#N/A</v>
      </c>
      <c r="RF9" s="456" t="e">
        <v>#N/A</v>
      </c>
      <c r="RG9" s="456" t="e">
        <v>#N/A</v>
      </c>
      <c r="RH9" s="456" t="e">
        <v>#N/A</v>
      </c>
      <c r="RI9" s="456" t="e">
        <v>#N/A</v>
      </c>
      <c r="RJ9" s="456" t="e">
        <v>#N/A</v>
      </c>
      <c r="RK9" s="456" t="e">
        <v>#N/A</v>
      </c>
      <c r="RL9" s="456" t="e">
        <v>#N/A</v>
      </c>
      <c r="RM9" s="456" t="e">
        <v>#N/A</v>
      </c>
      <c r="RN9" s="456" t="e">
        <v>#N/A</v>
      </c>
      <c r="RO9" s="456" t="e">
        <v>#N/A</v>
      </c>
      <c r="RP9" s="456" t="e">
        <v>#N/A</v>
      </c>
      <c r="RQ9" s="456" t="e">
        <v>#N/A</v>
      </c>
      <c r="RR9" s="456" t="e">
        <v>#N/A</v>
      </c>
      <c r="RS9" s="456" t="e">
        <v>#N/A</v>
      </c>
      <c r="RT9" s="456" t="e">
        <v>#N/A</v>
      </c>
      <c r="RU9" s="456" t="e">
        <v>#N/A</v>
      </c>
      <c r="RV9" s="456" t="e">
        <v>#N/A</v>
      </c>
      <c r="RW9" s="456" t="e">
        <v>#N/A</v>
      </c>
      <c r="RX9" s="456" t="e">
        <v>#N/A</v>
      </c>
      <c r="RY9" s="456" t="e">
        <v>#N/A</v>
      </c>
      <c r="RZ9" s="456" t="e">
        <v>#N/A</v>
      </c>
      <c r="SA9" s="456" t="e">
        <v>#N/A</v>
      </c>
      <c r="SB9" s="456" t="e">
        <v>#N/A</v>
      </c>
      <c r="SC9" s="456" t="e">
        <v>#N/A</v>
      </c>
      <c r="SD9" s="456" t="e">
        <v>#N/A</v>
      </c>
      <c r="SE9" s="456" t="e">
        <v>#N/A</v>
      </c>
      <c r="SF9" s="456" t="e">
        <v>#N/A</v>
      </c>
      <c r="SG9" s="456" t="e">
        <v>#N/A</v>
      </c>
      <c r="SH9" s="456" t="e">
        <v>#N/A</v>
      </c>
      <c r="SI9" s="456" t="e">
        <v>#N/A</v>
      </c>
      <c r="SJ9" s="456" t="e">
        <v>#N/A</v>
      </c>
      <c r="SK9" s="456" t="e">
        <v>#N/A</v>
      </c>
      <c r="SL9" s="456" t="e">
        <v>#N/A</v>
      </c>
      <c r="SM9" s="456" t="e">
        <v>#N/A</v>
      </c>
      <c r="SN9" s="456" t="e">
        <v>#N/A</v>
      </c>
      <c r="SO9" s="456" t="e">
        <v>#N/A</v>
      </c>
      <c r="SP9" s="456" t="e">
        <v>#N/A</v>
      </c>
      <c r="SQ9" s="456" t="e">
        <v>#N/A</v>
      </c>
      <c r="SR9" s="456" t="e">
        <v>#N/A</v>
      </c>
      <c r="SS9" s="456" t="e">
        <v>#N/A</v>
      </c>
      <c r="ST9" s="456" t="e">
        <v>#N/A</v>
      </c>
      <c r="SU9" s="456" t="e">
        <v>#N/A</v>
      </c>
      <c r="SV9" s="456" t="e">
        <v>#N/A</v>
      </c>
      <c r="SW9" s="456" t="e">
        <v>#N/A</v>
      </c>
      <c r="SX9" s="456" t="e">
        <v>#N/A</v>
      </c>
      <c r="SY9" s="456" t="e">
        <v>#N/A</v>
      </c>
      <c r="SZ9" s="456" t="e">
        <v>#N/A</v>
      </c>
      <c r="TA9" s="456" t="e">
        <v>#N/A</v>
      </c>
      <c r="TB9" s="456" t="e">
        <v>#N/A</v>
      </c>
      <c r="TC9" s="456" t="e">
        <v>#N/A</v>
      </c>
      <c r="TD9" s="456" t="e">
        <v>#N/A</v>
      </c>
      <c r="TE9" s="456" t="e">
        <v>#N/A</v>
      </c>
      <c r="TF9" s="456" t="e">
        <v>#N/A</v>
      </c>
      <c r="TG9" s="456" t="e">
        <v>#N/A</v>
      </c>
      <c r="TH9" s="456" t="e">
        <v>#N/A</v>
      </c>
      <c r="TI9" s="456" t="e">
        <v>#N/A</v>
      </c>
      <c r="TJ9" s="456" t="e">
        <v>#N/A</v>
      </c>
      <c r="TK9" s="456" t="e">
        <v>#N/A</v>
      </c>
      <c r="TL9" s="456" t="e">
        <v>#N/A</v>
      </c>
      <c r="TM9" s="456" t="e">
        <v>#N/A</v>
      </c>
      <c r="TN9" s="456" t="e">
        <v>#N/A</v>
      </c>
      <c r="TO9" s="456" t="e">
        <v>#N/A</v>
      </c>
      <c r="TP9" s="456" t="e">
        <v>#N/A</v>
      </c>
      <c r="TQ9" s="456" t="e">
        <v>#N/A</v>
      </c>
      <c r="TR9" s="456" t="e">
        <v>#N/A</v>
      </c>
      <c r="TS9" s="456" t="e">
        <v>#N/A</v>
      </c>
      <c r="TT9" s="456" t="e">
        <v>#N/A</v>
      </c>
      <c r="TU9" s="456" t="e">
        <v>#N/A</v>
      </c>
      <c r="TV9" s="456" t="e">
        <v>#N/A</v>
      </c>
      <c r="TW9" s="456" t="e">
        <v>#N/A</v>
      </c>
      <c r="TX9" s="456" t="e">
        <v>#N/A</v>
      </c>
      <c r="TY9" s="456" t="e">
        <v>#N/A</v>
      </c>
      <c r="TZ9" s="456" t="e">
        <v>#N/A</v>
      </c>
      <c r="UA9" s="456" t="e">
        <v>#N/A</v>
      </c>
      <c r="UB9" s="456" t="e">
        <v>#N/A</v>
      </c>
      <c r="UC9" s="456" t="e">
        <v>#N/A</v>
      </c>
      <c r="UD9" s="456" t="e">
        <v>#N/A</v>
      </c>
      <c r="UE9" s="456" t="e">
        <v>#N/A</v>
      </c>
      <c r="UF9" s="456" t="e">
        <v>#N/A</v>
      </c>
      <c r="UG9" s="456" t="e">
        <v>#N/A</v>
      </c>
      <c r="UH9" s="456" t="e">
        <v>#N/A</v>
      </c>
      <c r="UI9" s="456" t="e">
        <v>#N/A</v>
      </c>
      <c r="UJ9" s="456" t="e">
        <v>#N/A</v>
      </c>
      <c r="UK9" s="456" t="e">
        <v>#N/A</v>
      </c>
      <c r="UL9" s="456" t="e">
        <v>#N/A</v>
      </c>
      <c r="UM9" s="456" t="e">
        <v>#N/A</v>
      </c>
      <c r="UN9" s="456" t="e">
        <v>#N/A</v>
      </c>
      <c r="UO9" s="456" t="e">
        <v>#N/A</v>
      </c>
      <c r="UP9" s="456" t="e">
        <v>#N/A</v>
      </c>
      <c r="UQ9" s="456" t="e">
        <v>#N/A</v>
      </c>
      <c r="UR9" s="456" t="e">
        <v>#N/A</v>
      </c>
      <c r="US9" s="456" t="e">
        <v>#N/A</v>
      </c>
      <c r="UT9" s="456" t="e">
        <v>#N/A</v>
      </c>
      <c r="UU9" s="456" t="e">
        <v>#N/A</v>
      </c>
      <c r="UV9" s="456" t="e">
        <v>#N/A</v>
      </c>
      <c r="UW9" s="456" t="e">
        <v>#N/A</v>
      </c>
      <c r="UX9" s="456" t="e">
        <v>#N/A</v>
      </c>
      <c r="UY9" s="456" t="e">
        <v>#N/A</v>
      </c>
      <c r="UZ9" s="456" t="e">
        <v>#N/A</v>
      </c>
      <c r="VA9" s="456" t="e">
        <v>#N/A</v>
      </c>
      <c r="VB9" s="456" t="e">
        <v>#N/A</v>
      </c>
      <c r="VC9" s="456" t="e">
        <v>#N/A</v>
      </c>
      <c r="VD9" s="456" t="e">
        <v>#N/A</v>
      </c>
      <c r="VE9" s="456" t="e">
        <v>#N/A</v>
      </c>
      <c r="VF9" s="456" t="e">
        <v>#N/A</v>
      </c>
      <c r="VG9" s="456" t="e">
        <v>#N/A</v>
      </c>
      <c r="VH9" s="456" t="e">
        <v>#N/A</v>
      </c>
      <c r="VI9" s="456" t="e">
        <v>#N/A</v>
      </c>
      <c r="VJ9" s="456" t="e">
        <v>#N/A</v>
      </c>
      <c r="VK9" s="456" t="e">
        <v>#N/A</v>
      </c>
      <c r="VL9" s="456" t="e">
        <v>#N/A</v>
      </c>
      <c r="VM9" s="456" t="e">
        <v>#N/A</v>
      </c>
      <c r="VN9" s="456" t="e">
        <v>#N/A</v>
      </c>
      <c r="VO9" s="456" t="e">
        <v>#N/A</v>
      </c>
      <c r="VP9" s="456" t="e">
        <v>#N/A</v>
      </c>
      <c r="VQ9" s="456" t="e">
        <v>#N/A</v>
      </c>
      <c r="VR9" s="456" t="e">
        <v>#N/A</v>
      </c>
      <c r="VS9" s="456" t="e">
        <v>#N/A</v>
      </c>
      <c r="VT9" s="456" t="e">
        <v>#N/A</v>
      </c>
      <c r="VU9" s="456" t="e">
        <v>#N/A</v>
      </c>
      <c r="VV9" s="456" t="e">
        <v>#N/A</v>
      </c>
      <c r="VW9" s="456" t="e">
        <v>#N/A</v>
      </c>
      <c r="VX9" s="456" t="e">
        <v>#N/A</v>
      </c>
      <c r="VY9" s="456" t="e">
        <v>#N/A</v>
      </c>
      <c r="VZ9" s="456" t="e">
        <v>#N/A</v>
      </c>
      <c r="WA9" s="456" t="e">
        <v>#N/A</v>
      </c>
      <c r="WB9" s="456" t="e">
        <v>#N/A</v>
      </c>
      <c r="WC9" s="456" t="e">
        <v>#N/A</v>
      </c>
      <c r="WD9" s="456" t="e">
        <v>#N/A</v>
      </c>
      <c r="WE9" s="456" t="e">
        <v>#N/A</v>
      </c>
      <c r="WF9" s="456" t="e">
        <v>#N/A</v>
      </c>
      <c r="WG9" s="456" t="e">
        <v>#N/A</v>
      </c>
      <c r="WH9" s="456" t="e">
        <v>#N/A</v>
      </c>
      <c r="WI9" s="456" t="e">
        <v>#N/A</v>
      </c>
      <c r="WJ9" s="456" t="e">
        <v>#N/A</v>
      </c>
      <c r="WK9" s="456" t="e">
        <v>#N/A</v>
      </c>
      <c r="WL9" s="456" t="e">
        <v>#N/A</v>
      </c>
      <c r="WM9" s="456" t="e">
        <v>#N/A</v>
      </c>
      <c r="WN9" s="456" t="e">
        <v>#N/A</v>
      </c>
      <c r="WO9" s="456" t="e">
        <v>#N/A</v>
      </c>
      <c r="WP9" s="456" t="e">
        <v>#N/A</v>
      </c>
      <c r="WQ9" s="456" t="e">
        <v>#N/A</v>
      </c>
      <c r="WR9" s="456" t="e">
        <v>#N/A</v>
      </c>
      <c r="WS9" s="456" t="e">
        <v>#N/A</v>
      </c>
      <c r="WT9" s="456" t="e">
        <v>#N/A</v>
      </c>
      <c r="WU9" s="456" t="e">
        <v>#N/A</v>
      </c>
      <c r="WV9" s="456" t="e">
        <v>#N/A</v>
      </c>
      <c r="WW9" s="456" t="e">
        <v>#N/A</v>
      </c>
      <c r="WX9" s="456" t="e">
        <v>#N/A</v>
      </c>
      <c r="WY9" s="456" t="e">
        <v>#N/A</v>
      </c>
      <c r="WZ9" s="456" t="e">
        <v>#N/A</v>
      </c>
      <c r="XA9" s="456" t="e">
        <v>#N/A</v>
      </c>
      <c r="XB9" s="456" t="e">
        <v>#N/A</v>
      </c>
      <c r="XC9" s="456" t="e">
        <v>#N/A</v>
      </c>
      <c r="XD9" s="456" t="e">
        <v>#N/A</v>
      </c>
      <c r="XE9" s="456" t="e">
        <v>#N/A</v>
      </c>
      <c r="XF9" s="456" t="e">
        <v>#N/A</v>
      </c>
      <c r="XG9" s="456" t="e">
        <v>#N/A</v>
      </c>
      <c r="XH9" s="456" t="e">
        <v>#N/A</v>
      </c>
      <c r="XI9" s="456" t="e">
        <v>#N/A</v>
      </c>
      <c r="XJ9" s="456" t="e">
        <v>#N/A</v>
      </c>
      <c r="XK9" s="456" t="e">
        <v>#N/A</v>
      </c>
      <c r="XL9" s="456" t="e">
        <v>#N/A</v>
      </c>
      <c r="XM9" s="456" t="e">
        <v>#N/A</v>
      </c>
      <c r="XN9" s="456" t="e">
        <v>#N/A</v>
      </c>
      <c r="XO9" s="456" t="e">
        <v>#N/A</v>
      </c>
      <c r="XP9" s="456" t="e">
        <v>#N/A</v>
      </c>
      <c r="XQ9" s="456" t="e">
        <v>#N/A</v>
      </c>
      <c r="XR9" s="456" t="e">
        <v>#N/A</v>
      </c>
      <c r="XS9" s="456" t="e">
        <v>#N/A</v>
      </c>
      <c r="XT9" s="456" t="e">
        <v>#N/A</v>
      </c>
      <c r="XU9" s="456" t="e">
        <v>#N/A</v>
      </c>
      <c r="XV9" s="456" t="e">
        <v>#N/A</v>
      </c>
      <c r="XW9" s="456" t="e">
        <v>#N/A</v>
      </c>
      <c r="XX9" s="456" t="e">
        <v>#N/A</v>
      </c>
      <c r="XY9" s="456" t="e">
        <v>#N/A</v>
      </c>
      <c r="XZ9" s="456" t="e">
        <v>#N/A</v>
      </c>
      <c r="YA9" s="456" t="e">
        <v>#N/A</v>
      </c>
      <c r="YB9" s="456" t="e">
        <v>#N/A</v>
      </c>
      <c r="YC9" s="456" t="e">
        <v>#N/A</v>
      </c>
      <c r="YD9" s="456" t="e">
        <v>#N/A</v>
      </c>
      <c r="YE9" s="456" t="e">
        <v>#N/A</v>
      </c>
      <c r="YF9" s="456" t="e">
        <v>#N/A</v>
      </c>
      <c r="YG9" s="456" t="e">
        <v>#N/A</v>
      </c>
      <c r="YH9" s="456" t="e">
        <v>#N/A</v>
      </c>
      <c r="YI9" s="456" t="e">
        <v>#N/A</v>
      </c>
      <c r="YJ9" s="456" t="e">
        <v>#N/A</v>
      </c>
      <c r="YK9" s="456" t="e">
        <v>#N/A</v>
      </c>
      <c r="YL9" s="456" t="e">
        <v>#N/A</v>
      </c>
      <c r="YM9" s="456" t="e">
        <v>#N/A</v>
      </c>
      <c r="YN9" s="456" t="e">
        <v>#N/A</v>
      </c>
      <c r="YO9" s="456" t="e">
        <v>#N/A</v>
      </c>
      <c r="YP9" s="456" t="e">
        <v>#N/A</v>
      </c>
      <c r="YQ9" s="456" t="e">
        <v>#N/A</v>
      </c>
      <c r="YR9" s="456" t="e">
        <v>#N/A</v>
      </c>
      <c r="YS9" s="456" t="e">
        <v>#N/A</v>
      </c>
      <c r="YT9" s="456" t="e">
        <v>#N/A</v>
      </c>
      <c r="YU9" s="456" t="e">
        <v>#N/A</v>
      </c>
      <c r="YV9" s="456" t="e">
        <v>#N/A</v>
      </c>
      <c r="YW9" s="456" t="e">
        <v>#N/A</v>
      </c>
      <c r="YX9" s="456" t="e">
        <v>#N/A</v>
      </c>
      <c r="YY9" s="456" t="e">
        <v>#N/A</v>
      </c>
      <c r="YZ9" s="456" t="e">
        <v>#N/A</v>
      </c>
      <c r="ZA9" s="456" t="e">
        <v>#N/A</v>
      </c>
      <c r="ZB9" s="456" t="e">
        <v>#N/A</v>
      </c>
      <c r="ZC9" s="456" t="e">
        <v>#N/A</v>
      </c>
      <c r="ZD9" s="456" t="e">
        <v>#N/A</v>
      </c>
      <c r="ZE9" s="456" t="e">
        <v>#N/A</v>
      </c>
      <c r="ZF9" s="456" t="e">
        <v>#N/A</v>
      </c>
      <c r="ZG9" s="456" t="e">
        <v>#N/A</v>
      </c>
      <c r="ZH9" s="456" t="e">
        <v>#N/A</v>
      </c>
      <c r="ZI9" s="456" t="e">
        <v>#N/A</v>
      </c>
      <c r="ZJ9" s="456" t="e">
        <v>#N/A</v>
      </c>
      <c r="ZK9" s="456" t="e">
        <v>#N/A</v>
      </c>
      <c r="ZL9" s="456" t="e">
        <v>#N/A</v>
      </c>
      <c r="ZM9" s="456" t="e">
        <v>#N/A</v>
      </c>
      <c r="ZN9" s="456" t="e">
        <v>#N/A</v>
      </c>
      <c r="ZO9" s="456" t="e">
        <v>#N/A</v>
      </c>
      <c r="ZP9" s="456" t="e">
        <v>#N/A</v>
      </c>
      <c r="ZQ9" s="456" t="e">
        <v>#N/A</v>
      </c>
      <c r="ZR9" s="456" t="e">
        <v>#N/A</v>
      </c>
      <c r="ZS9" s="456" t="e">
        <v>#N/A</v>
      </c>
      <c r="ZT9" s="456" t="e">
        <v>#N/A</v>
      </c>
      <c r="ZU9" s="456" t="e">
        <v>#N/A</v>
      </c>
      <c r="ZV9" s="456" t="e">
        <v>#N/A</v>
      </c>
      <c r="ZW9" s="456" t="e">
        <v>#N/A</v>
      </c>
      <c r="ZX9" s="456" t="e">
        <v>#N/A</v>
      </c>
      <c r="ZY9" s="456" t="e">
        <v>#N/A</v>
      </c>
      <c r="ZZ9" s="456" t="e">
        <v>#N/A</v>
      </c>
      <c r="AAA9" s="456" t="e">
        <v>#N/A</v>
      </c>
    </row>
    <row r="10" spans="1:703" s="456" customFormat="1" x14ac:dyDescent="0.2">
      <c r="A10" s="456">
        <v>3567</v>
      </c>
      <c r="B10" s="456">
        <v>3442</v>
      </c>
      <c r="C10" s="456">
        <v>3100</v>
      </c>
      <c r="D10" s="456">
        <v>3075</v>
      </c>
      <c r="E10" s="456">
        <v>3089</v>
      </c>
      <c r="F10" s="456">
        <v>2777</v>
      </c>
      <c r="G10" s="456">
        <v>2153</v>
      </c>
      <c r="H10" s="456">
        <v>2048</v>
      </c>
      <c r="I10" s="456">
        <v>1874</v>
      </c>
      <c r="J10" s="456" t="s">
        <v>535</v>
      </c>
      <c r="K10" s="456" t="s">
        <v>535</v>
      </c>
      <c r="L10" s="456">
        <v>1684</v>
      </c>
      <c r="M10" s="456">
        <v>104</v>
      </c>
      <c r="N10" s="456">
        <v>99</v>
      </c>
      <c r="O10" s="456">
        <v>83</v>
      </c>
      <c r="P10" s="456">
        <v>96</v>
      </c>
      <c r="Q10" s="456">
        <v>97</v>
      </c>
      <c r="R10" s="456">
        <v>71</v>
      </c>
      <c r="S10" s="456">
        <v>191</v>
      </c>
      <c r="T10" s="456">
        <v>205</v>
      </c>
      <c r="U10" s="456">
        <v>171</v>
      </c>
      <c r="V10" s="456">
        <v>161</v>
      </c>
      <c r="W10" s="456">
        <v>183</v>
      </c>
      <c r="X10" s="456">
        <v>152</v>
      </c>
      <c r="Y10" s="456">
        <v>1119</v>
      </c>
      <c r="Z10" s="456">
        <v>1090</v>
      </c>
      <c r="AA10" s="456">
        <v>972</v>
      </c>
      <c r="AB10" s="456" t="s">
        <v>535</v>
      </c>
      <c r="AC10" s="456">
        <v>994</v>
      </c>
      <c r="AD10" s="456">
        <v>870</v>
      </c>
      <c r="AE10" s="456" t="s">
        <v>534</v>
      </c>
      <c r="AF10" s="456" t="e">
        <v>#N/A</v>
      </c>
      <c r="AG10" s="456" t="e">
        <v>#N/A</v>
      </c>
      <c r="AH10" s="456" t="e">
        <v>#N/A</v>
      </c>
      <c r="AI10" s="456" t="e">
        <v>#N/A</v>
      </c>
      <c r="AJ10" s="456" t="e">
        <v>#N/A</v>
      </c>
      <c r="AK10" s="456" t="e">
        <v>#N/A</v>
      </c>
      <c r="AL10" s="456" t="e">
        <v>#N/A</v>
      </c>
      <c r="AM10" s="456" t="e">
        <v>#N/A</v>
      </c>
      <c r="AN10" s="456" t="e">
        <v>#N/A</v>
      </c>
      <c r="AO10" s="456" t="e">
        <v>#N/A</v>
      </c>
      <c r="AP10" s="456" t="e">
        <v>#N/A</v>
      </c>
      <c r="AQ10" s="456" t="e">
        <v>#N/A</v>
      </c>
      <c r="AR10" s="456" t="e">
        <v>#N/A</v>
      </c>
      <c r="AS10" s="456" t="e">
        <v>#N/A</v>
      </c>
      <c r="AT10" s="456" t="e">
        <v>#N/A</v>
      </c>
      <c r="AU10" s="456" t="e">
        <v>#N/A</v>
      </c>
      <c r="AV10" s="456" t="e">
        <v>#N/A</v>
      </c>
      <c r="AW10" s="456" t="e">
        <v>#N/A</v>
      </c>
      <c r="AX10" s="456" t="e">
        <v>#N/A</v>
      </c>
      <c r="AY10" s="456" t="e">
        <v>#N/A</v>
      </c>
      <c r="AZ10" s="456" t="e">
        <v>#N/A</v>
      </c>
      <c r="BA10" s="456" t="e">
        <v>#N/A</v>
      </c>
      <c r="BB10" s="456" t="e">
        <v>#N/A</v>
      </c>
      <c r="BC10" s="456" t="e">
        <v>#N/A</v>
      </c>
      <c r="BD10" s="456" t="e">
        <v>#N/A</v>
      </c>
      <c r="BE10" s="456" t="e">
        <v>#N/A</v>
      </c>
      <c r="BF10" s="456" t="e">
        <v>#N/A</v>
      </c>
      <c r="BG10" s="456" t="e">
        <v>#N/A</v>
      </c>
      <c r="BH10" s="456" t="e">
        <v>#N/A</v>
      </c>
      <c r="BI10" s="456" t="e">
        <v>#N/A</v>
      </c>
      <c r="BJ10" s="456" t="e">
        <v>#N/A</v>
      </c>
      <c r="BK10" s="456" t="e">
        <v>#N/A</v>
      </c>
      <c r="BL10" s="456" t="e">
        <v>#N/A</v>
      </c>
      <c r="BM10" s="456" t="e">
        <v>#N/A</v>
      </c>
      <c r="BN10" s="456" t="e">
        <v>#N/A</v>
      </c>
      <c r="BO10" s="456" t="e">
        <v>#N/A</v>
      </c>
      <c r="BP10" s="456" t="e">
        <v>#N/A</v>
      </c>
      <c r="BQ10" s="456" t="e">
        <v>#N/A</v>
      </c>
      <c r="BR10" s="456" t="e">
        <v>#N/A</v>
      </c>
      <c r="BS10" s="456" t="e">
        <v>#N/A</v>
      </c>
      <c r="BT10" s="456" t="e">
        <v>#N/A</v>
      </c>
      <c r="BU10" s="456" t="e">
        <v>#N/A</v>
      </c>
      <c r="BV10" s="456" t="e">
        <v>#N/A</v>
      </c>
      <c r="BW10" s="456" t="e">
        <v>#N/A</v>
      </c>
      <c r="BX10" s="456" t="e">
        <v>#N/A</v>
      </c>
      <c r="BY10" s="456" t="e">
        <v>#N/A</v>
      </c>
      <c r="BZ10" s="456" t="e">
        <v>#N/A</v>
      </c>
      <c r="CA10" s="456" t="e">
        <v>#N/A</v>
      </c>
      <c r="CB10" s="456" t="e">
        <v>#N/A</v>
      </c>
      <c r="CC10" s="456" t="e">
        <v>#N/A</v>
      </c>
      <c r="CD10" s="456" t="e">
        <v>#N/A</v>
      </c>
      <c r="CE10" s="456" t="e">
        <v>#N/A</v>
      </c>
      <c r="CF10" s="456" t="e">
        <v>#N/A</v>
      </c>
      <c r="CG10" s="456" t="e">
        <v>#N/A</v>
      </c>
      <c r="CH10" s="456" t="e">
        <v>#N/A</v>
      </c>
      <c r="CI10" s="456" t="e">
        <v>#N/A</v>
      </c>
      <c r="CJ10" s="456" t="e">
        <v>#N/A</v>
      </c>
      <c r="CK10" s="456" t="e">
        <v>#N/A</v>
      </c>
      <c r="CL10" s="456" t="e">
        <v>#N/A</v>
      </c>
      <c r="CM10" s="456" t="e">
        <v>#N/A</v>
      </c>
      <c r="CN10" s="456" t="e">
        <v>#N/A</v>
      </c>
      <c r="CO10" s="456" t="e">
        <v>#N/A</v>
      </c>
      <c r="CP10" s="456" t="e">
        <v>#N/A</v>
      </c>
      <c r="CQ10" s="456" t="e">
        <v>#N/A</v>
      </c>
      <c r="CR10" s="456" t="e">
        <v>#N/A</v>
      </c>
      <c r="CS10" s="456" t="e">
        <v>#N/A</v>
      </c>
      <c r="CT10" s="456" t="e">
        <v>#N/A</v>
      </c>
      <c r="CU10" s="456" t="e">
        <v>#N/A</v>
      </c>
      <c r="CV10" s="456" t="e">
        <v>#N/A</v>
      </c>
      <c r="CW10" s="456" t="e">
        <v>#N/A</v>
      </c>
      <c r="CX10" s="456" t="e">
        <v>#N/A</v>
      </c>
      <c r="CY10" s="456" t="e">
        <v>#N/A</v>
      </c>
      <c r="CZ10" s="456" t="e">
        <v>#N/A</v>
      </c>
      <c r="DA10" s="456" t="e">
        <v>#N/A</v>
      </c>
      <c r="DB10" s="456" t="e">
        <v>#N/A</v>
      </c>
      <c r="DC10" s="456" t="e">
        <v>#N/A</v>
      </c>
      <c r="DD10" s="456" t="e">
        <v>#N/A</v>
      </c>
      <c r="DE10" s="456" t="e">
        <v>#N/A</v>
      </c>
      <c r="DF10" s="456" t="e">
        <v>#N/A</v>
      </c>
      <c r="DG10" s="456" t="e">
        <v>#N/A</v>
      </c>
      <c r="DH10" s="456" t="e">
        <v>#N/A</v>
      </c>
      <c r="DI10" s="456" t="e">
        <v>#N/A</v>
      </c>
      <c r="DJ10" s="456" t="e">
        <v>#N/A</v>
      </c>
      <c r="DK10" s="456" t="e">
        <v>#N/A</v>
      </c>
      <c r="DL10" s="456" t="e">
        <v>#N/A</v>
      </c>
      <c r="DM10" s="456" t="e">
        <v>#N/A</v>
      </c>
      <c r="DN10" s="456" t="e">
        <v>#N/A</v>
      </c>
      <c r="DO10" s="456" t="e">
        <v>#N/A</v>
      </c>
      <c r="DP10" s="456" t="e">
        <v>#N/A</v>
      </c>
      <c r="DQ10" s="456" t="e">
        <v>#N/A</v>
      </c>
      <c r="DR10" s="456" t="e">
        <v>#N/A</v>
      </c>
      <c r="DS10" s="456" t="e">
        <v>#N/A</v>
      </c>
      <c r="DT10" s="456" t="e">
        <v>#N/A</v>
      </c>
      <c r="DU10" s="456" t="e">
        <v>#N/A</v>
      </c>
      <c r="DV10" s="456" t="e">
        <v>#N/A</v>
      </c>
      <c r="DW10" s="456" t="e">
        <v>#N/A</v>
      </c>
      <c r="DX10" s="456" t="e">
        <v>#N/A</v>
      </c>
      <c r="DY10" s="456" t="e">
        <v>#N/A</v>
      </c>
      <c r="DZ10" s="456" t="e">
        <v>#N/A</v>
      </c>
      <c r="EA10" s="456" t="e">
        <v>#N/A</v>
      </c>
      <c r="EB10" s="456" t="e">
        <v>#N/A</v>
      </c>
      <c r="EC10" s="456" t="e">
        <v>#N/A</v>
      </c>
      <c r="ED10" s="456" t="e">
        <v>#N/A</v>
      </c>
      <c r="EE10" s="456" t="e">
        <v>#N/A</v>
      </c>
      <c r="EF10" s="456" t="e">
        <v>#N/A</v>
      </c>
      <c r="EG10" s="456" t="e">
        <v>#N/A</v>
      </c>
      <c r="EH10" s="456" t="e">
        <v>#N/A</v>
      </c>
      <c r="EI10" s="456" t="e">
        <v>#N/A</v>
      </c>
      <c r="EJ10" s="456" t="e">
        <v>#N/A</v>
      </c>
      <c r="EK10" s="456" t="e">
        <v>#N/A</v>
      </c>
      <c r="EL10" s="456" t="e">
        <v>#N/A</v>
      </c>
      <c r="EM10" s="456" t="e">
        <v>#N/A</v>
      </c>
      <c r="EN10" s="456" t="e">
        <v>#N/A</v>
      </c>
      <c r="EO10" s="456" t="e">
        <v>#N/A</v>
      </c>
      <c r="EP10" s="456" t="e">
        <v>#N/A</v>
      </c>
      <c r="EQ10" s="456" t="e">
        <v>#N/A</v>
      </c>
      <c r="ER10" s="456" t="e">
        <v>#N/A</v>
      </c>
      <c r="ES10" s="456" t="e">
        <v>#N/A</v>
      </c>
      <c r="ET10" s="456" t="e">
        <v>#N/A</v>
      </c>
      <c r="EU10" s="456" t="e">
        <v>#N/A</v>
      </c>
      <c r="EV10" s="456" t="e">
        <v>#N/A</v>
      </c>
      <c r="EW10" s="456" t="e">
        <v>#N/A</v>
      </c>
      <c r="EX10" s="456" t="e">
        <v>#N/A</v>
      </c>
      <c r="EY10" s="456" t="e">
        <v>#N/A</v>
      </c>
      <c r="EZ10" s="456" t="e">
        <v>#N/A</v>
      </c>
      <c r="FA10" s="456" t="e">
        <v>#N/A</v>
      </c>
      <c r="FB10" s="456" t="e">
        <v>#N/A</v>
      </c>
      <c r="FC10" s="456" t="e">
        <v>#N/A</v>
      </c>
      <c r="FD10" s="456" t="e">
        <v>#N/A</v>
      </c>
      <c r="FE10" s="456" t="e">
        <v>#N/A</v>
      </c>
      <c r="FF10" s="456" t="e">
        <v>#N/A</v>
      </c>
      <c r="FG10" s="456" t="e">
        <v>#N/A</v>
      </c>
      <c r="FH10" s="456" t="e">
        <v>#N/A</v>
      </c>
      <c r="FI10" s="456" t="e">
        <v>#N/A</v>
      </c>
      <c r="FJ10" s="456" t="e">
        <v>#N/A</v>
      </c>
      <c r="FK10" s="456" t="e">
        <v>#N/A</v>
      </c>
      <c r="FL10" s="456" t="e">
        <v>#N/A</v>
      </c>
      <c r="FM10" s="456" t="e">
        <v>#N/A</v>
      </c>
      <c r="FN10" s="456" t="e">
        <v>#N/A</v>
      </c>
      <c r="FO10" s="456" t="e">
        <v>#N/A</v>
      </c>
      <c r="FP10" s="456" t="e">
        <v>#N/A</v>
      </c>
      <c r="FQ10" s="456" t="e">
        <v>#N/A</v>
      </c>
      <c r="FR10" s="456" t="e">
        <v>#N/A</v>
      </c>
      <c r="FS10" s="456" t="e">
        <v>#N/A</v>
      </c>
      <c r="FT10" s="456" t="e">
        <v>#N/A</v>
      </c>
      <c r="FU10" s="456" t="e">
        <v>#N/A</v>
      </c>
      <c r="FV10" s="456" t="e">
        <v>#N/A</v>
      </c>
      <c r="FW10" s="456" t="e">
        <v>#N/A</v>
      </c>
      <c r="FX10" s="456" t="e">
        <v>#N/A</v>
      </c>
      <c r="FY10" s="456" t="e">
        <v>#N/A</v>
      </c>
      <c r="FZ10" s="456" t="e">
        <v>#N/A</v>
      </c>
      <c r="GA10" s="456" t="e">
        <v>#N/A</v>
      </c>
      <c r="GB10" s="456" t="e">
        <v>#N/A</v>
      </c>
      <c r="GC10" s="456" t="e">
        <v>#N/A</v>
      </c>
      <c r="GD10" s="456" t="e">
        <v>#N/A</v>
      </c>
      <c r="GE10" s="456" t="e">
        <v>#N/A</v>
      </c>
      <c r="GF10" s="456" t="e">
        <v>#N/A</v>
      </c>
      <c r="GG10" s="456" t="e">
        <v>#N/A</v>
      </c>
      <c r="GH10" s="456" t="e">
        <v>#N/A</v>
      </c>
      <c r="GI10" s="456" t="e">
        <v>#N/A</v>
      </c>
      <c r="GJ10" s="456" t="e">
        <v>#N/A</v>
      </c>
      <c r="GK10" s="456" t="e">
        <v>#N/A</v>
      </c>
      <c r="GL10" s="456" t="e">
        <v>#N/A</v>
      </c>
      <c r="GM10" s="456" t="e">
        <v>#N/A</v>
      </c>
      <c r="GN10" s="456" t="e">
        <v>#N/A</v>
      </c>
      <c r="GO10" s="456" t="e">
        <v>#N/A</v>
      </c>
      <c r="GP10" s="456" t="e">
        <v>#N/A</v>
      </c>
      <c r="GQ10" s="456" t="e">
        <v>#N/A</v>
      </c>
      <c r="GR10" s="456" t="e">
        <v>#N/A</v>
      </c>
      <c r="GS10" s="456" t="e">
        <v>#N/A</v>
      </c>
      <c r="GT10" s="456" t="e">
        <v>#N/A</v>
      </c>
      <c r="GU10" s="456" t="e">
        <v>#N/A</v>
      </c>
      <c r="GV10" s="456" t="e">
        <v>#N/A</v>
      </c>
      <c r="GW10" s="456" t="e">
        <v>#N/A</v>
      </c>
      <c r="GX10" s="456" t="e">
        <v>#N/A</v>
      </c>
      <c r="GY10" s="456" t="e">
        <v>#N/A</v>
      </c>
      <c r="GZ10" s="456" t="e">
        <v>#N/A</v>
      </c>
      <c r="HA10" s="456" t="e">
        <v>#N/A</v>
      </c>
      <c r="HB10" s="456" t="e">
        <v>#N/A</v>
      </c>
      <c r="HC10" s="456" t="e">
        <v>#N/A</v>
      </c>
      <c r="HD10" s="456" t="e">
        <v>#N/A</v>
      </c>
      <c r="HE10" s="456" t="e">
        <v>#N/A</v>
      </c>
      <c r="HF10" s="456" t="e">
        <v>#N/A</v>
      </c>
      <c r="HG10" s="456" t="e">
        <v>#N/A</v>
      </c>
      <c r="HH10" s="456" t="e">
        <v>#N/A</v>
      </c>
      <c r="HI10" s="456" t="e">
        <v>#N/A</v>
      </c>
      <c r="HJ10" s="456" t="e">
        <v>#N/A</v>
      </c>
      <c r="HK10" s="456" t="e">
        <v>#N/A</v>
      </c>
      <c r="HL10" s="456" t="e">
        <v>#N/A</v>
      </c>
      <c r="HM10" s="456" t="e">
        <v>#N/A</v>
      </c>
      <c r="HN10" s="456" t="e">
        <v>#N/A</v>
      </c>
      <c r="HO10" s="456" t="e">
        <v>#N/A</v>
      </c>
      <c r="HP10" s="456" t="e">
        <v>#N/A</v>
      </c>
      <c r="HQ10" s="456" t="e">
        <v>#N/A</v>
      </c>
      <c r="HR10" s="456" t="e">
        <v>#N/A</v>
      </c>
      <c r="HS10" s="456" t="e">
        <v>#N/A</v>
      </c>
      <c r="HT10" s="456" t="e">
        <v>#N/A</v>
      </c>
      <c r="HU10" s="456" t="e">
        <v>#N/A</v>
      </c>
      <c r="HV10" s="456" t="e">
        <v>#N/A</v>
      </c>
      <c r="HW10" s="456" t="e">
        <v>#N/A</v>
      </c>
      <c r="HX10" s="456" t="e">
        <v>#N/A</v>
      </c>
      <c r="HY10" s="456" t="e">
        <v>#N/A</v>
      </c>
      <c r="HZ10" s="456" t="e">
        <v>#N/A</v>
      </c>
      <c r="IA10" s="456" t="e">
        <v>#N/A</v>
      </c>
      <c r="IB10" s="456" t="e">
        <v>#N/A</v>
      </c>
      <c r="IC10" s="456" t="e">
        <v>#N/A</v>
      </c>
      <c r="ID10" s="456" t="e">
        <v>#N/A</v>
      </c>
      <c r="IE10" s="456" t="e">
        <v>#N/A</v>
      </c>
      <c r="IF10" s="456" t="e">
        <v>#N/A</v>
      </c>
      <c r="IG10" s="456" t="e">
        <v>#N/A</v>
      </c>
      <c r="IH10" s="456" t="e">
        <v>#N/A</v>
      </c>
      <c r="II10" s="456" t="e">
        <v>#N/A</v>
      </c>
      <c r="IJ10" s="456" t="e">
        <v>#N/A</v>
      </c>
      <c r="IK10" s="456" t="e">
        <v>#N/A</v>
      </c>
      <c r="IL10" s="456" t="e">
        <v>#N/A</v>
      </c>
      <c r="IM10" s="456" t="e">
        <v>#N/A</v>
      </c>
      <c r="IN10" s="456" t="e">
        <v>#N/A</v>
      </c>
      <c r="IO10" s="456" t="e">
        <v>#N/A</v>
      </c>
      <c r="IP10" s="456" t="e">
        <v>#N/A</v>
      </c>
      <c r="IQ10" s="456" t="e">
        <v>#N/A</v>
      </c>
      <c r="IR10" s="456" t="e">
        <v>#N/A</v>
      </c>
      <c r="IS10" s="456" t="e">
        <v>#N/A</v>
      </c>
      <c r="IT10" s="456" t="e">
        <v>#N/A</v>
      </c>
      <c r="IU10" s="456" t="e">
        <v>#N/A</v>
      </c>
      <c r="IV10" s="456" t="e">
        <v>#N/A</v>
      </c>
      <c r="IW10" s="456" t="e">
        <v>#N/A</v>
      </c>
      <c r="IX10" s="456" t="e">
        <v>#N/A</v>
      </c>
      <c r="IY10" s="456" t="e">
        <v>#N/A</v>
      </c>
      <c r="IZ10" s="456" t="e">
        <v>#N/A</v>
      </c>
      <c r="JA10" s="456" t="e">
        <v>#N/A</v>
      </c>
      <c r="JB10" s="456" t="e">
        <v>#N/A</v>
      </c>
      <c r="JC10" s="456" t="e">
        <v>#N/A</v>
      </c>
      <c r="JD10" s="456" t="e">
        <v>#N/A</v>
      </c>
      <c r="JE10" s="456" t="e">
        <v>#N/A</v>
      </c>
      <c r="JF10" s="456" t="e">
        <v>#N/A</v>
      </c>
      <c r="JG10" s="456" t="e">
        <v>#N/A</v>
      </c>
      <c r="JH10" s="456" t="e">
        <v>#N/A</v>
      </c>
      <c r="JI10" s="456" t="e">
        <v>#N/A</v>
      </c>
      <c r="JJ10" s="456" t="e">
        <v>#N/A</v>
      </c>
      <c r="JK10" s="456" t="e">
        <v>#N/A</v>
      </c>
      <c r="JL10" s="456" t="e">
        <v>#N/A</v>
      </c>
      <c r="JM10" s="456" t="e">
        <v>#N/A</v>
      </c>
      <c r="JN10" s="456" t="e">
        <v>#N/A</v>
      </c>
      <c r="JO10" s="456" t="e">
        <v>#N/A</v>
      </c>
      <c r="JP10" s="456" t="e">
        <v>#N/A</v>
      </c>
      <c r="JQ10" s="456" t="e">
        <v>#N/A</v>
      </c>
      <c r="JR10" s="456" t="e">
        <v>#N/A</v>
      </c>
      <c r="JS10" s="456" t="e">
        <v>#N/A</v>
      </c>
      <c r="JT10" s="456" t="e">
        <v>#N/A</v>
      </c>
      <c r="JU10" s="456" t="e">
        <v>#N/A</v>
      </c>
      <c r="JV10" s="456" t="e">
        <v>#N/A</v>
      </c>
      <c r="JW10" s="456" t="e">
        <v>#N/A</v>
      </c>
      <c r="JX10" s="456" t="e">
        <v>#N/A</v>
      </c>
      <c r="JY10" s="456" t="e">
        <v>#N/A</v>
      </c>
      <c r="JZ10" s="456" t="e">
        <v>#N/A</v>
      </c>
      <c r="KA10" s="456" t="e">
        <v>#N/A</v>
      </c>
      <c r="KB10" s="456" t="e">
        <v>#N/A</v>
      </c>
      <c r="KC10" s="456" t="e">
        <v>#N/A</v>
      </c>
      <c r="KD10" s="456" t="e">
        <v>#N/A</v>
      </c>
      <c r="KE10" s="456" t="e">
        <v>#N/A</v>
      </c>
      <c r="KF10" s="456" t="e">
        <v>#N/A</v>
      </c>
      <c r="KG10" s="456" t="e">
        <v>#N/A</v>
      </c>
      <c r="KH10" s="456" t="e">
        <v>#N/A</v>
      </c>
      <c r="KI10" s="456" t="e">
        <v>#N/A</v>
      </c>
      <c r="KJ10" s="456" t="e">
        <v>#N/A</v>
      </c>
      <c r="KK10" s="456" t="e">
        <v>#N/A</v>
      </c>
      <c r="KL10" s="456" t="e">
        <v>#N/A</v>
      </c>
      <c r="KM10" s="456" t="e">
        <v>#N/A</v>
      </c>
      <c r="KN10" s="456" t="e">
        <v>#N/A</v>
      </c>
      <c r="KO10" s="456" t="e">
        <v>#N/A</v>
      </c>
      <c r="KP10" s="456" t="e">
        <v>#N/A</v>
      </c>
      <c r="KQ10" s="456" t="e">
        <v>#N/A</v>
      </c>
      <c r="KR10" s="456" t="e">
        <v>#N/A</v>
      </c>
      <c r="KS10" s="456" t="e">
        <v>#N/A</v>
      </c>
      <c r="KT10" s="456" t="e">
        <v>#N/A</v>
      </c>
      <c r="KU10" s="456" t="e">
        <v>#N/A</v>
      </c>
      <c r="KV10" s="456" t="e">
        <v>#N/A</v>
      </c>
      <c r="KW10" s="456" t="e">
        <v>#N/A</v>
      </c>
      <c r="KX10" s="456" t="e">
        <v>#N/A</v>
      </c>
      <c r="KY10" s="456" t="e">
        <v>#N/A</v>
      </c>
      <c r="KZ10" s="456" t="e">
        <v>#N/A</v>
      </c>
      <c r="LA10" s="456" t="e">
        <v>#N/A</v>
      </c>
      <c r="LB10" s="456" t="e">
        <v>#N/A</v>
      </c>
      <c r="LC10" s="456" t="e">
        <v>#N/A</v>
      </c>
      <c r="LD10" s="456" t="e">
        <v>#N/A</v>
      </c>
      <c r="LE10" s="456" t="e">
        <v>#N/A</v>
      </c>
      <c r="LF10" s="456" t="e">
        <v>#N/A</v>
      </c>
      <c r="LG10" s="456" t="e">
        <v>#N/A</v>
      </c>
      <c r="LH10" s="456" t="e">
        <v>#N/A</v>
      </c>
      <c r="LI10" s="456" t="e">
        <v>#N/A</v>
      </c>
      <c r="LJ10" s="456" t="e">
        <v>#N/A</v>
      </c>
      <c r="LK10" s="456" t="e">
        <v>#N/A</v>
      </c>
      <c r="LL10" s="456" t="e">
        <v>#N/A</v>
      </c>
      <c r="LM10" s="456" t="e">
        <v>#N/A</v>
      </c>
      <c r="LN10" s="456" t="e">
        <v>#N/A</v>
      </c>
      <c r="LO10" s="456" t="e">
        <v>#N/A</v>
      </c>
      <c r="LP10" s="456" t="e">
        <v>#N/A</v>
      </c>
      <c r="LQ10" s="456" t="e">
        <v>#N/A</v>
      </c>
      <c r="LR10" s="456" t="e">
        <v>#N/A</v>
      </c>
      <c r="LS10" s="456" t="e">
        <v>#N/A</v>
      </c>
      <c r="LT10" s="456" t="e">
        <v>#N/A</v>
      </c>
      <c r="LU10" s="456" t="e">
        <v>#N/A</v>
      </c>
      <c r="LV10" s="456" t="e">
        <v>#N/A</v>
      </c>
      <c r="LW10" s="456" t="e">
        <v>#N/A</v>
      </c>
      <c r="LX10" s="456" t="e">
        <v>#N/A</v>
      </c>
      <c r="LY10" s="456" t="e">
        <v>#N/A</v>
      </c>
      <c r="LZ10" s="456" t="e">
        <v>#N/A</v>
      </c>
      <c r="MA10" s="456" t="e">
        <v>#N/A</v>
      </c>
      <c r="MB10" s="456" t="e">
        <v>#N/A</v>
      </c>
      <c r="MC10" s="456" t="e">
        <v>#N/A</v>
      </c>
      <c r="MD10" s="456" t="e">
        <v>#N/A</v>
      </c>
      <c r="ME10" s="456" t="e">
        <v>#N/A</v>
      </c>
      <c r="MF10" s="456" t="e">
        <v>#N/A</v>
      </c>
      <c r="MG10" s="456" t="e">
        <v>#N/A</v>
      </c>
      <c r="MH10" s="456" t="e">
        <v>#N/A</v>
      </c>
      <c r="MI10" s="456" t="e">
        <v>#N/A</v>
      </c>
      <c r="MJ10" s="456" t="e">
        <v>#N/A</v>
      </c>
      <c r="MK10" s="456" t="e">
        <v>#N/A</v>
      </c>
      <c r="ML10" s="456" t="e">
        <v>#N/A</v>
      </c>
      <c r="MM10" s="456" t="e">
        <v>#N/A</v>
      </c>
      <c r="MN10" s="456" t="e">
        <v>#N/A</v>
      </c>
      <c r="MO10" s="456" t="e">
        <v>#N/A</v>
      </c>
      <c r="MP10" s="456" t="e">
        <v>#N/A</v>
      </c>
      <c r="MQ10" s="456" t="e">
        <v>#N/A</v>
      </c>
      <c r="MR10" s="456" t="e">
        <v>#N/A</v>
      </c>
      <c r="MS10" s="456" t="e">
        <v>#N/A</v>
      </c>
      <c r="MT10" s="456" t="e">
        <v>#N/A</v>
      </c>
      <c r="MU10" s="456" t="e">
        <v>#N/A</v>
      </c>
      <c r="MV10" s="456" t="e">
        <v>#N/A</v>
      </c>
      <c r="MW10" s="456" t="e">
        <v>#N/A</v>
      </c>
      <c r="MX10" s="456" t="e">
        <v>#N/A</v>
      </c>
      <c r="MY10" s="456" t="e">
        <v>#N/A</v>
      </c>
      <c r="MZ10" s="456" t="e">
        <v>#N/A</v>
      </c>
      <c r="NA10" s="456" t="e">
        <v>#N/A</v>
      </c>
      <c r="NB10" s="456" t="e">
        <v>#N/A</v>
      </c>
      <c r="NC10" s="456" t="e">
        <v>#N/A</v>
      </c>
      <c r="ND10" s="456" t="e">
        <v>#N/A</v>
      </c>
      <c r="NE10" s="456" t="e">
        <v>#N/A</v>
      </c>
      <c r="NF10" s="456" t="e">
        <v>#N/A</v>
      </c>
      <c r="NG10" s="456" t="e">
        <v>#N/A</v>
      </c>
      <c r="NH10" s="456" t="e">
        <v>#N/A</v>
      </c>
      <c r="NI10" s="456" t="e">
        <v>#N/A</v>
      </c>
      <c r="NJ10" s="456" t="e">
        <v>#N/A</v>
      </c>
      <c r="NK10" s="456" t="e">
        <v>#N/A</v>
      </c>
      <c r="NL10" s="456" t="e">
        <v>#N/A</v>
      </c>
      <c r="NM10" s="456" t="e">
        <v>#N/A</v>
      </c>
      <c r="NN10" s="456" t="e">
        <v>#N/A</v>
      </c>
      <c r="NO10" s="456" t="e">
        <v>#N/A</v>
      </c>
      <c r="NP10" s="456" t="e">
        <v>#N/A</v>
      </c>
      <c r="NQ10" s="456" t="e">
        <v>#N/A</v>
      </c>
      <c r="NR10" s="456" t="e">
        <v>#N/A</v>
      </c>
      <c r="NS10" s="456" t="e">
        <v>#N/A</v>
      </c>
      <c r="NT10" s="456" t="e">
        <v>#N/A</v>
      </c>
      <c r="NU10" s="456" t="e">
        <v>#N/A</v>
      </c>
      <c r="NV10" s="456" t="e">
        <v>#N/A</v>
      </c>
      <c r="NW10" s="456" t="e">
        <v>#N/A</v>
      </c>
      <c r="NX10" s="456" t="e">
        <v>#N/A</v>
      </c>
      <c r="NY10" s="456" t="e">
        <v>#N/A</v>
      </c>
      <c r="NZ10" s="456" t="e">
        <v>#N/A</v>
      </c>
      <c r="OA10" s="456" t="e">
        <v>#N/A</v>
      </c>
      <c r="OB10" s="456" t="e">
        <v>#N/A</v>
      </c>
      <c r="OC10" s="456" t="e">
        <v>#N/A</v>
      </c>
      <c r="OD10" s="456" t="e">
        <v>#N/A</v>
      </c>
      <c r="OE10" s="456" t="e">
        <v>#N/A</v>
      </c>
      <c r="OF10" s="456" t="e">
        <v>#N/A</v>
      </c>
      <c r="OG10" s="456" t="e">
        <v>#N/A</v>
      </c>
      <c r="OH10" s="456" t="e">
        <v>#N/A</v>
      </c>
      <c r="OI10" s="456" t="e">
        <v>#N/A</v>
      </c>
      <c r="OJ10" s="456" t="e">
        <v>#N/A</v>
      </c>
      <c r="OK10" s="456" t="e">
        <v>#N/A</v>
      </c>
      <c r="OL10" s="456" t="e">
        <v>#N/A</v>
      </c>
      <c r="OM10" s="456" t="e">
        <v>#N/A</v>
      </c>
      <c r="ON10" s="456" t="e">
        <v>#N/A</v>
      </c>
      <c r="OO10" s="456" t="e">
        <v>#N/A</v>
      </c>
      <c r="OP10" s="456" t="e">
        <v>#N/A</v>
      </c>
      <c r="OQ10" s="456" t="e">
        <v>#N/A</v>
      </c>
      <c r="OR10" s="456" t="e">
        <v>#N/A</v>
      </c>
      <c r="OS10" s="456" t="e">
        <v>#N/A</v>
      </c>
      <c r="OT10" s="456" t="e">
        <v>#N/A</v>
      </c>
      <c r="OU10" s="456" t="e">
        <v>#N/A</v>
      </c>
      <c r="OV10" s="456" t="e">
        <v>#N/A</v>
      </c>
      <c r="OW10" s="456" t="e">
        <v>#N/A</v>
      </c>
      <c r="OX10" s="456" t="e">
        <v>#N/A</v>
      </c>
      <c r="OY10" s="456" t="e">
        <v>#N/A</v>
      </c>
      <c r="OZ10" s="456" t="e">
        <v>#N/A</v>
      </c>
      <c r="PA10" s="456" t="e">
        <v>#N/A</v>
      </c>
      <c r="PB10" s="456" t="e">
        <v>#N/A</v>
      </c>
      <c r="PC10" s="456" t="e">
        <v>#N/A</v>
      </c>
      <c r="PD10" s="456" t="e">
        <v>#N/A</v>
      </c>
      <c r="PE10" s="456" t="e">
        <v>#N/A</v>
      </c>
      <c r="PF10" s="456" t="e">
        <v>#N/A</v>
      </c>
      <c r="PG10" s="456" t="e">
        <v>#N/A</v>
      </c>
      <c r="PH10" s="456" t="e">
        <v>#N/A</v>
      </c>
      <c r="PI10" s="456" t="e">
        <v>#N/A</v>
      </c>
      <c r="PJ10" s="456" t="e">
        <v>#N/A</v>
      </c>
      <c r="PK10" s="456" t="e">
        <v>#N/A</v>
      </c>
      <c r="PL10" s="456" t="e">
        <v>#N/A</v>
      </c>
      <c r="PM10" s="456" t="e">
        <v>#N/A</v>
      </c>
      <c r="PN10" s="456" t="e">
        <v>#N/A</v>
      </c>
      <c r="PO10" s="456" t="e">
        <v>#N/A</v>
      </c>
      <c r="PP10" s="456" t="e">
        <v>#N/A</v>
      </c>
      <c r="PQ10" s="456" t="e">
        <v>#N/A</v>
      </c>
      <c r="PR10" s="456" t="e">
        <v>#N/A</v>
      </c>
      <c r="PS10" s="456" t="e">
        <v>#N/A</v>
      </c>
      <c r="PT10" s="456" t="e">
        <v>#N/A</v>
      </c>
      <c r="PU10" s="456" t="e">
        <v>#N/A</v>
      </c>
      <c r="PV10" s="456" t="e">
        <v>#N/A</v>
      </c>
      <c r="PW10" s="456" t="e">
        <v>#N/A</v>
      </c>
      <c r="PX10" s="456" t="e">
        <v>#N/A</v>
      </c>
      <c r="PY10" s="456" t="e">
        <v>#N/A</v>
      </c>
      <c r="PZ10" s="456" t="e">
        <v>#N/A</v>
      </c>
      <c r="QA10" s="456" t="e">
        <v>#N/A</v>
      </c>
      <c r="QB10" s="456" t="e">
        <v>#N/A</v>
      </c>
      <c r="QC10" s="456" t="e">
        <v>#N/A</v>
      </c>
      <c r="QD10" s="456" t="e">
        <v>#N/A</v>
      </c>
      <c r="QE10" s="456" t="e">
        <v>#N/A</v>
      </c>
      <c r="QF10" s="456" t="e">
        <v>#N/A</v>
      </c>
      <c r="QG10" s="456" t="e">
        <v>#N/A</v>
      </c>
      <c r="QH10" s="456" t="e">
        <v>#N/A</v>
      </c>
      <c r="QI10" s="456" t="e">
        <v>#N/A</v>
      </c>
      <c r="QJ10" s="456" t="e">
        <v>#N/A</v>
      </c>
      <c r="QK10" s="456" t="e">
        <v>#N/A</v>
      </c>
      <c r="QL10" s="456" t="e">
        <v>#N/A</v>
      </c>
      <c r="QM10" s="456" t="e">
        <v>#N/A</v>
      </c>
      <c r="QN10" s="456" t="e">
        <v>#N/A</v>
      </c>
      <c r="QO10" s="456" t="e">
        <v>#N/A</v>
      </c>
      <c r="QP10" s="456" t="e">
        <v>#N/A</v>
      </c>
      <c r="QQ10" s="456" t="e">
        <v>#N/A</v>
      </c>
      <c r="QR10" s="456" t="e">
        <v>#N/A</v>
      </c>
      <c r="QS10" s="456" t="e">
        <v>#N/A</v>
      </c>
      <c r="QT10" s="456" t="e">
        <v>#N/A</v>
      </c>
      <c r="QU10" s="456" t="e">
        <v>#N/A</v>
      </c>
      <c r="QV10" s="456" t="e">
        <v>#N/A</v>
      </c>
      <c r="QW10" s="456" t="e">
        <v>#N/A</v>
      </c>
      <c r="QX10" s="456" t="e">
        <v>#N/A</v>
      </c>
      <c r="QY10" s="456" t="e">
        <v>#N/A</v>
      </c>
      <c r="QZ10" s="456" t="e">
        <v>#N/A</v>
      </c>
      <c r="RA10" s="456" t="e">
        <v>#N/A</v>
      </c>
      <c r="RB10" s="456" t="e">
        <v>#N/A</v>
      </c>
      <c r="RC10" s="456" t="e">
        <v>#N/A</v>
      </c>
      <c r="RD10" s="456" t="e">
        <v>#N/A</v>
      </c>
      <c r="RE10" s="456" t="e">
        <v>#N/A</v>
      </c>
      <c r="RF10" s="456" t="e">
        <v>#N/A</v>
      </c>
      <c r="RG10" s="456" t="e">
        <v>#N/A</v>
      </c>
      <c r="RH10" s="456" t="e">
        <v>#N/A</v>
      </c>
      <c r="RI10" s="456" t="e">
        <v>#N/A</v>
      </c>
      <c r="RJ10" s="456" t="e">
        <v>#N/A</v>
      </c>
      <c r="RK10" s="456" t="e">
        <v>#N/A</v>
      </c>
      <c r="RL10" s="456" t="e">
        <v>#N/A</v>
      </c>
      <c r="RM10" s="456" t="e">
        <v>#N/A</v>
      </c>
      <c r="RN10" s="456" t="e">
        <v>#N/A</v>
      </c>
      <c r="RO10" s="456" t="e">
        <v>#N/A</v>
      </c>
      <c r="RP10" s="456" t="e">
        <v>#N/A</v>
      </c>
      <c r="RQ10" s="456" t="e">
        <v>#N/A</v>
      </c>
      <c r="RR10" s="456" t="e">
        <v>#N/A</v>
      </c>
      <c r="RS10" s="456" t="e">
        <v>#N/A</v>
      </c>
      <c r="RT10" s="456" t="e">
        <v>#N/A</v>
      </c>
      <c r="RU10" s="456" t="e">
        <v>#N/A</v>
      </c>
      <c r="RV10" s="456" t="e">
        <v>#N/A</v>
      </c>
      <c r="RW10" s="456" t="e">
        <v>#N/A</v>
      </c>
      <c r="RX10" s="456" t="e">
        <v>#N/A</v>
      </c>
      <c r="RY10" s="456" t="e">
        <v>#N/A</v>
      </c>
      <c r="RZ10" s="456" t="e">
        <v>#N/A</v>
      </c>
      <c r="SA10" s="456" t="e">
        <v>#N/A</v>
      </c>
      <c r="SB10" s="456" t="e">
        <v>#N/A</v>
      </c>
      <c r="SC10" s="456" t="e">
        <v>#N/A</v>
      </c>
      <c r="SD10" s="456" t="e">
        <v>#N/A</v>
      </c>
      <c r="SE10" s="456" t="e">
        <v>#N/A</v>
      </c>
      <c r="SF10" s="456" t="e">
        <v>#N/A</v>
      </c>
      <c r="SG10" s="456" t="e">
        <v>#N/A</v>
      </c>
      <c r="SH10" s="456" t="e">
        <v>#N/A</v>
      </c>
      <c r="SI10" s="456" t="e">
        <v>#N/A</v>
      </c>
      <c r="SJ10" s="456" t="e">
        <v>#N/A</v>
      </c>
      <c r="SK10" s="456" t="e">
        <v>#N/A</v>
      </c>
      <c r="SL10" s="456" t="e">
        <v>#N/A</v>
      </c>
      <c r="SM10" s="456" t="e">
        <v>#N/A</v>
      </c>
      <c r="SN10" s="456" t="e">
        <v>#N/A</v>
      </c>
      <c r="SO10" s="456" t="e">
        <v>#N/A</v>
      </c>
      <c r="SP10" s="456" t="e">
        <v>#N/A</v>
      </c>
      <c r="SQ10" s="456" t="e">
        <v>#N/A</v>
      </c>
      <c r="SR10" s="456" t="e">
        <v>#N/A</v>
      </c>
      <c r="SS10" s="456" t="e">
        <v>#N/A</v>
      </c>
      <c r="ST10" s="456" t="e">
        <v>#N/A</v>
      </c>
      <c r="SU10" s="456" t="e">
        <v>#N/A</v>
      </c>
      <c r="SV10" s="456" t="e">
        <v>#N/A</v>
      </c>
      <c r="SW10" s="456" t="e">
        <v>#N/A</v>
      </c>
      <c r="SX10" s="456" t="e">
        <v>#N/A</v>
      </c>
      <c r="SY10" s="456" t="e">
        <v>#N/A</v>
      </c>
      <c r="SZ10" s="456" t="e">
        <v>#N/A</v>
      </c>
      <c r="TA10" s="456" t="e">
        <v>#N/A</v>
      </c>
      <c r="TB10" s="456" t="e">
        <v>#N/A</v>
      </c>
      <c r="TC10" s="456" t="e">
        <v>#N/A</v>
      </c>
      <c r="TD10" s="456" t="e">
        <v>#N/A</v>
      </c>
      <c r="TE10" s="456" t="e">
        <v>#N/A</v>
      </c>
      <c r="TF10" s="456" t="e">
        <v>#N/A</v>
      </c>
      <c r="TG10" s="456" t="e">
        <v>#N/A</v>
      </c>
      <c r="TH10" s="456" t="e">
        <v>#N/A</v>
      </c>
      <c r="TI10" s="456" t="e">
        <v>#N/A</v>
      </c>
      <c r="TJ10" s="456" t="e">
        <v>#N/A</v>
      </c>
      <c r="TK10" s="456" t="e">
        <v>#N/A</v>
      </c>
      <c r="TL10" s="456" t="e">
        <v>#N/A</v>
      </c>
      <c r="TM10" s="456" t="e">
        <v>#N/A</v>
      </c>
      <c r="TN10" s="456" t="e">
        <v>#N/A</v>
      </c>
      <c r="TO10" s="456" t="e">
        <v>#N/A</v>
      </c>
      <c r="TP10" s="456" t="e">
        <v>#N/A</v>
      </c>
      <c r="TQ10" s="456" t="e">
        <v>#N/A</v>
      </c>
      <c r="TR10" s="456" t="e">
        <v>#N/A</v>
      </c>
      <c r="TS10" s="456" t="e">
        <v>#N/A</v>
      </c>
      <c r="TT10" s="456" t="e">
        <v>#N/A</v>
      </c>
      <c r="TU10" s="456" t="e">
        <v>#N/A</v>
      </c>
      <c r="TV10" s="456" t="e">
        <v>#N/A</v>
      </c>
      <c r="TW10" s="456" t="e">
        <v>#N/A</v>
      </c>
      <c r="TX10" s="456" t="e">
        <v>#N/A</v>
      </c>
      <c r="TY10" s="456" t="e">
        <v>#N/A</v>
      </c>
      <c r="TZ10" s="456" t="e">
        <v>#N/A</v>
      </c>
      <c r="UA10" s="456" t="e">
        <v>#N/A</v>
      </c>
      <c r="UB10" s="456" t="e">
        <v>#N/A</v>
      </c>
      <c r="UC10" s="456" t="e">
        <v>#N/A</v>
      </c>
      <c r="UD10" s="456" t="e">
        <v>#N/A</v>
      </c>
      <c r="UE10" s="456" t="e">
        <v>#N/A</v>
      </c>
      <c r="UF10" s="456" t="e">
        <v>#N/A</v>
      </c>
      <c r="UG10" s="456" t="e">
        <v>#N/A</v>
      </c>
      <c r="UH10" s="456" t="e">
        <v>#N/A</v>
      </c>
      <c r="UI10" s="456" t="e">
        <v>#N/A</v>
      </c>
      <c r="UJ10" s="456" t="e">
        <v>#N/A</v>
      </c>
      <c r="UK10" s="456" t="e">
        <v>#N/A</v>
      </c>
      <c r="UL10" s="456" t="e">
        <v>#N/A</v>
      </c>
      <c r="UM10" s="456" t="e">
        <v>#N/A</v>
      </c>
      <c r="UN10" s="456" t="e">
        <v>#N/A</v>
      </c>
      <c r="UO10" s="456" t="e">
        <v>#N/A</v>
      </c>
      <c r="UP10" s="456" t="e">
        <v>#N/A</v>
      </c>
      <c r="UQ10" s="456" t="e">
        <v>#N/A</v>
      </c>
      <c r="UR10" s="456" t="e">
        <v>#N/A</v>
      </c>
      <c r="US10" s="456" t="e">
        <v>#N/A</v>
      </c>
      <c r="UT10" s="456" t="e">
        <v>#N/A</v>
      </c>
      <c r="UU10" s="456" t="e">
        <v>#N/A</v>
      </c>
      <c r="UV10" s="456" t="e">
        <v>#N/A</v>
      </c>
      <c r="UW10" s="456" t="e">
        <v>#N/A</v>
      </c>
      <c r="UX10" s="456" t="e">
        <v>#N/A</v>
      </c>
      <c r="UY10" s="456" t="e">
        <v>#N/A</v>
      </c>
      <c r="UZ10" s="456" t="e">
        <v>#N/A</v>
      </c>
      <c r="VA10" s="456" t="e">
        <v>#N/A</v>
      </c>
      <c r="VB10" s="456" t="e">
        <v>#N/A</v>
      </c>
      <c r="VC10" s="456" t="e">
        <v>#N/A</v>
      </c>
      <c r="VD10" s="456" t="e">
        <v>#N/A</v>
      </c>
      <c r="VE10" s="456" t="e">
        <v>#N/A</v>
      </c>
      <c r="VF10" s="456" t="e">
        <v>#N/A</v>
      </c>
      <c r="VG10" s="456" t="e">
        <v>#N/A</v>
      </c>
      <c r="VH10" s="456" t="e">
        <v>#N/A</v>
      </c>
      <c r="VI10" s="456" t="e">
        <v>#N/A</v>
      </c>
      <c r="VJ10" s="456" t="e">
        <v>#N/A</v>
      </c>
      <c r="VK10" s="456" t="e">
        <v>#N/A</v>
      </c>
      <c r="VL10" s="456" t="e">
        <v>#N/A</v>
      </c>
      <c r="VM10" s="456" t="e">
        <v>#N/A</v>
      </c>
      <c r="VN10" s="456" t="e">
        <v>#N/A</v>
      </c>
      <c r="VO10" s="456" t="e">
        <v>#N/A</v>
      </c>
      <c r="VP10" s="456" t="e">
        <v>#N/A</v>
      </c>
      <c r="VQ10" s="456" t="e">
        <v>#N/A</v>
      </c>
      <c r="VR10" s="456" t="e">
        <v>#N/A</v>
      </c>
      <c r="VS10" s="456" t="e">
        <v>#N/A</v>
      </c>
      <c r="VT10" s="456" t="e">
        <v>#N/A</v>
      </c>
      <c r="VU10" s="456" t="e">
        <v>#N/A</v>
      </c>
      <c r="VV10" s="456" t="e">
        <v>#N/A</v>
      </c>
      <c r="VW10" s="456" t="e">
        <v>#N/A</v>
      </c>
      <c r="VX10" s="456" t="e">
        <v>#N/A</v>
      </c>
      <c r="VY10" s="456" t="e">
        <v>#N/A</v>
      </c>
      <c r="VZ10" s="456" t="e">
        <v>#N/A</v>
      </c>
      <c r="WA10" s="456" t="e">
        <v>#N/A</v>
      </c>
      <c r="WB10" s="456" t="e">
        <v>#N/A</v>
      </c>
      <c r="WC10" s="456" t="e">
        <v>#N/A</v>
      </c>
      <c r="WD10" s="456" t="e">
        <v>#N/A</v>
      </c>
      <c r="WE10" s="456" t="e">
        <v>#N/A</v>
      </c>
      <c r="WF10" s="456" t="e">
        <v>#N/A</v>
      </c>
      <c r="WG10" s="456" t="e">
        <v>#N/A</v>
      </c>
      <c r="WH10" s="456" t="e">
        <v>#N/A</v>
      </c>
      <c r="WI10" s="456" t="e">
        <v>#N/A</v>
      </c>
      <c r="WJ10" s="456" t="e">
        <v>#N/A</v>
      </c>
      <c r="WK10" s="456" t="e">
        <v>#N/A</v>
      </c>
      <c r="WL10" s="456" t="e">
        <v>#N/A</v>
      </c>
      <c r="WM10" s="456" t="e">
        <v>#N/A</v>
      </c>
      <c r="WN10" s="456" t="e">
        <v>#N/A</v>
      </c>
      <c r="WO10" s="456" t="e">
        <v>#N/A</v>
      </c>
      <c r="WP10" s="456" t="e">
        <v>#N/A</v>
      </c>
      <c r="WQ10" s="456" t="e">
        <v>#N/A</v>
      </c>
      <c r="WR10" s="456" t="e">
        <v>#N/A</v>
      </c>
      <c r="WS10" s="456" t="e">
        <v>#N/A</v>
      </c>
      <c r="WT10" s="456" t="e">
        <v>#N/A</v>
      </c>
      <c r="WU10" s="456" t="e">
        <v>#N/A</v>
      </c>
      <c r="WV10" s="456" t="e">
        <v>#N/A</v>
      </c>
      <c r="WW10" s="456" t="e">
        <v>#N/A</v>
      </c>
      <c r="WX10" s="456" t="e">
        <v>#N/A</v>
      </c>
      <c r="WY10" s="456" t="e">
        <v>#N/A</v>
      </c>
      <c r="WZ10" s="456" t="e">
        <v>#N/A</v>
      </c>
      <c r="XA10" s="456" t="e">
        <v>#N/A</v>
      </c>
      <c r="XB10" s="456" t="e">
        <v>#N/A</v>
      </c>
      <c r="XC10" s="456" t="e">
        <v>#N/A</v>
      </c>
      <c r="XD10" s="456" t="e">
        <v>#N/A</v>
      </c>
      <c r="XE10" s="456" t="e">
        <v>#N/A</v>
      </c>
      <c r="XF10" s="456" t="e">
        <v>#N/A</v>
      </c>
      <c r="XG10" s="456" t="e">
        <v>#N/A</v>
      </c>
      <c r="XH10" s="456" t="e">
        <v>#N/A</v>
      </c>
      <c r="XI10" s="456" t="e">
        <v>#N/A</v>
      </c>
      <c r="XJ10" s="456" t="e">
        <v>#N/A</v>
      </c>
      <c r="XK10" s="456" t="e">
        <v>#N/A</v>
      </c>
      <c r="XL10" s="456" t="e">
        <v>#N/A</v>
      </c>
      <c r="XM10" s="456" t="e">
        <v>#N/A</v>
      </c>
      <c r="XN10" s="456" t="e">
        <v>#N/A</v>
      </c>
      <c r="XO10" s="456" t="e">
        <v>#N/A</v>
      </c>
      <c r="XP10" s="456" t="e">
        <v>#N/A</v>
      </c>
      <c r="XQ10" s="456" t="e">
        <v>#N/A</v>
      </c>
      <c r="XR10" s="456" t="e">
        <v>#N/A</v>
      </c>
      <c r="XS10" s="456" t="e">
        <v>#N/A</v>
      </c>
      <c r="XT10" s="456" t="e">
        <v>#N/A</v>
      </c>
      <c r="XU10" s="456" t="e">
        <v>#N/A</v>
      </c>
      <c r="XV10" s="456" t="e">
        <v>#N/A</v>
      </c>
      <c r="XW10" s="456" t="e">
        <v>#N/A</v>
      </c>
      <c r="XX10" s="456" t="e">
        <v>#N/A</v>
      </c>
      <c r="XY10" s="456" t="e">
        <v>#N/A</v>
      </c>
      <c r="XZ10" s="456" t="e">
        <v>#N/A</v>
      </c>
      <c r="YA10" s="456" t="e">
        <v>#N/A</v>
      </c>
      <c r="YB10" s="456" t="e">
        <v>#N/A</v>
      </c>
      <c r="YC10" s="456" t="e">
        <v>#N/A</v>
      </c>
      <c r="YD10" s="456" t="e">
        <v>#N/A</v>
      </c>
      <c r="YE10" s="456" t="e">
        <v>#N/A</v>
      </c>
      <c r="YF10" s="456" t="e">
        <v>#N/A</v>
      </c>
      <c r="YG10" s="456" t="e">
        <v>#N/A</v>
      </c>
      <c r="YH10" s="456" t="e">
        <v>#N/A</v>
      </c>
      <c r="YI10" s="456" t="e">
        <v>#N/A</v>
      </c>
      <c r="YJ10" s="456" t="e">
        <v>#N/A</v>
      </c>
      <c r="YK10" s="456" t="e">
        <v>#N/A</v>
      </c>
      <c r="YL10" s="456" t="e">
        <v>#N/A</v>
      </c>
      <c r="YM10" s="456" t="e">
        <v>#N/A</v>
      </c>
      <c r="YN10" s="456" t="e">
        <v>#N/A</v>
      </c>
      <c r="YO10" s="456" t="e">
        <v>#N/A</v>
      </c>
      <c r="YP10" s="456" t="e">
        <v>#N/A</v>
      </c>
      <c r="YQ10" s="456" t="e">
        <v>#N/A</v>
      </c>
      <c r="YR10" s="456" t="e">
        <v>#N/A</v>
      </c>
      <c r="YS10" s="456" t="e">
        <v>#N/A</v>
      </c>
      <c r="YT10" s="456" t="e">
        <v>#N/A</v>
      </c>
      <c r="YU10" s="456" t="e">
        <v>#N/A</v>
      </c>
      <c r="YV10" s="456" t="e">
        <v>#N/A</v>
      </c>
      <c r="YW10" s="456" t="e">
        <v>#N/A</v>
      </c>
      <c r="YX10" s="456" t="e">
        <v>#N/A</v>
      </c>
      <c r="YY10" s="456" t="e">
        <v>#N/A</v>
      </c>
      <c r="YZ10" s="456" t="e">
        <v>#N/A</v>
      </c>
      <c r="ZA10" s="456" t="e">
        <v>#N/A</v>
      </c>
      <c r="ZB10" s="456" t="e">
        <v>#N/A</v>
      </c>
      <c r="ZC10" s="456" t="e">
        <v>#N/A</v>
      </c>
      <c r="ZD10" s="456" t="e">
        <v>#N/A</v>
      </c>
      <c r="ZE10" s="456" t="e">
        <v>#N/A</v>
      </c>
      <c r="ZF10" s="456" t="e">
        <v>#N/A</v>
      </c>
      <c r="ZG10" s="456" t="e">
        <v>#N/A</v>
      </c>
      <c r="ZH10" s="456" t="e">
        <v>#N/A</v>
      </c>
      <c r="ZI10" s="456" t="e">
        <v>#N/A</v>
      </c>
      <c r="ZJ10" s="456" t="e">
        <v>#N/A</v>
      </c>
      <c r="ZK10" s="456" t="e">
        <v>#N/A</v>
      </c>
      <c r="ZL10" s="456" t="e">
        <v>#N/A</v>
      </c>
      <c r="ZM10" s="456" t="e">
        <v>#N/A</v>
      </c>
      <c r="ZN10" s="456" t="e">
        <v>#N/A</v>
      </c>
      <c r="ZO10" s="456" t="e">
        <v>#N/A</v>
      </c>
      <c r="ZP10" s="456" t="e">
        <v>#N/A</v>
      </c>
      <c r="ZQ10" s="456" t="e">
        <v>#N/A</v>
      </c>
      <c r="ZR10" s="456" t="e">
        <v>#N/A</v>
      </c>
      <c r="ZS10" s="456" t="e">
        <v>#N/A</v>
      </c>
      <c r="ZT10" s="456" t="e">
        <v>#N/A</v>
      </c>
      <c r="ZU10" s="456" t="e">
        <v>#N/A</v>
      </c>
      <c r="ZV10" s="456" t="e">
        <v>#N/A</v>
      </c>
      <c r="ZW10" s="456" t="e">
        <v>#N/A</v>
      </c>
      <c r="ZX10" s="456" t="e">
        <v>#N/A</v>
      </c>
      <c r="ZY10" s="456" t="e">
        <v>#N/A</v>
      </c>
      <c r="ZZ10" s="456" t="e">
        <v>#N/A</v>
      </c>
      <c r="AAA10" s="456" t="e">
        <v>#N/A</v>
      </c>
    </row>
    <row r="11" spans="1:703" s="456" customFormat="1" x14ac:dyDescent="0.2">
      <c r="A11" s="456">
        <v>26</v>
      </c>
      <c r="B11" s="456">
        <v>25</v>
      </c>
      <c r="C11" s="456">
        <v>28</v>
      </c>
      <c r="D11" s="456">
        <v>3</v>
      </c>
      <c r="E11" s="456">
        <v>5</v>
      </c>
      <c r="F11" s="456">
        <v>9</v>
      </c>
      <c r="G11" s="456">
        <v>12</v>
      </c>
      <c r="H11" s="456">
        <v>12</v>
      </c>
      <c r="I11" s="456">
        <v>9</v>
      </c>
      <c r="J11" s="456" t="s">
        <v>535</v>
      </c>
      <c r="K11" s="456" t="s">
        <v>535</v>
      </c>
      <c r="L11" s="456">
        <v>3</v>
      </c>
      <c r="M11" s="456">
        <v>0</v>
      </c>
      <c r="N11" s="456">
        <v>0</v>
      </c>
      <c r="O11" s="456">
        <v>0</v>
      </c>
      <c r="P11" s="456">
        <v>0</v>
      </c>
      <c r="Q11" s="456">
        <v>0</v>
      </c>
      <c r="R11" s="456">
        <v>0</v>
      </c>
      <c r="S11" s="456">
        <v>0</v>
      </c>
      <c r="T11" s="456">
        <v>0</v>
      </c>
      <c r="U11" s="456">
        <v>0</v>
      </c>
      <c r="V11" s="456">
        <v>0</v>
      </c>
      <c r="W11" s="456">
        <v>0</v>
      </c>
      <c r="X11" s="456">
        <v>0</v>
      </c>
      <c r="Y11" s="456">
        <v>14</v>
      </c>
      <c r="Z11" s="456">
        <v>13</v>
      </c>
      <c r="AA11" s="456">
        <v>19</v>
      </c>
      <c r="AB11" s="456" t="s">
        <v>535</v>
      </c>
      <c r="AC11" s="456">
        <v>3</v>
      </c>
      <c r="AD11" s="456">
        <v>6</v>
      </c>
      <c r="AE11" s="456" t="s">
        <v>534</v>
      </c>
      <c r="AF11" s="456" t="e">
        <v>#N/A</v>
      </c>
      <c r="AG11" s="456" t="e">
        <v>#N/A</v>
      </c>
      <c r="AH11" s="456" t="e">
        <v>#N/A</v>
      </c>
      <c r="AI11" s="456" t="e">
        <v>#N/A</v>
      </c>
      <c r="AJ11" s="456" t="e">
        <v>#N/A</v>
      </c>
      <c r="AK11" s="456" t="e">
        <v>#N/A</v>
      </c>
      <c r="AL11" s="456" t="e">
        <v>#N/A</v>
      </c>
      <c r="AM11" s="456" t="e">
        <v>#N/A</v>
      </c>
      <c r="AN11" s="456" t="e">
        <v>#N/A</v>
      </c>
      <c r="AO11" s="456" t="e">
        <v>#N/A</v>
      </c>
      <c r="AP11" s="456" t="e">
        <v>#N/A</v>
      </c>
      <c r="AQ11" s="456" t="e">
        <v>#N/A</v>
      </c>
      <c r="AR11" s="456" t="e">
        <v>#N/A</v>
      </c>
      <c r="AS11" s="456" t="e">
        <v>#N/A</v>
      </c>
      <c r="AT11" s="456" t="e">
        <v>#N/A</v>
      </c>
      <c r="AU11" s="456" t="e">
        <v>#N/A</v>
      </c>
      <c r="AV11" s="456" t="e">
        <v>#N/A</v>
      </c>
      <c r="AW11" s="456" t="e">
        <v>#N/A</v>
      </c>
      <c r="AX11" s="456" t="e">
        <v>#N/A</v>
      </c>
      <c r="AY11" s="456" t="e">
        <v>#N/A</v>
      </c>
      <c r="AZ11" s="456" t="e">
        <v>#N/A</v>
      </c>
      <c r="BA11" s="456" t="e">
        <v>#N/A</v>
      </c>
      <c r="BB11" s="456" t="e">
        <v>#N/A</v>
      </c>
      <c r="BC11" s="456" t="e">
        <v>#N/A</v>
      </c>
      <c r="BD11" s="456" t="e">
        <v>#N/A</v>
      </c>
      <c r="BE11" s="456" t="e">
        <v>#N/A</v>
      </c>
      <c r="BF11" s="456" t="e">
        <v>#N/A</v>
      </c>
      <c r="BG11" s="456" t="e">
        <v>#N/A</v>
      </c>
      <c r="BH11" s="456" t="e">
        <v>#N/A</v>
      </c>
      <c r="BI11" s="456" t="e">
        <v>#N/A</v>
      </c>
      <c r="BJ11" s="456" t="e">
        <v>#N/A</v>
      </c>
      <c r="BK11" s="456" t="e">
        <v>#N/A</v>
      </c>
      <c r="BL11" s="456" t="e">
        <v>#N/A</v>
      </c>
      <c r="BM11" s="456" t="e">
        <v>#N/A</v>
      </c>
      <c r="BN11" s="456" t="e">
        <v>#N/A</v>
      </c>
      <c r="BO11" s="456" t="e">
        <v>#N/A</v>
      </c>
      <c r="BP11" s="456" t="e">
        <v>#N/A</v>
      </c>
      <c r="BQ11" s="456" t="e">
        <v>#N/A</v>
      </c>
      <c r="BR11" s="456" t="e">
        <v>#N/A</v>
      </c>
      <c r="BS11" s="456" t="e">
        <v>#N/A</v>
      </c>
      <c r="BT11" s="456" t="e">
        <v>#N/A</v>
      </c>
      <c r="BU11" s="456" t="e">
        <v>#N/A</v>
      </c>
      <c r="BV11" s="456" t="e">
        <v>#N/A</v>
      </c>
      <c r="BW11" s="456" t="e">
        <v>#N/A</v>
      </c>
      <c r="BX11" s="456" t="e">
        <v>#N/A</v>
      </c>
      <c r="BY11" s="456" t="e">
        <v>#N/A</v>
      </c>
      <c r="BZ11" s="456" t="e">
        <v>#N/A</v>
      </c>
      <c r="CA11" s="456" t="e">
        <v>#N/A</v>
      </c>
      <c r="CB11" s="456" t="e">
        <v>#N/A</v>
      </c>
      <c r="CC11" s="456" t="e">
        <v>#N/A</v>
      </c>
      <c r="CD11" s="456" t="e">
        <v>#N/A</v>
      </c>
      <c r="CE11" s="456" t="e">
        <v>#N/A</v>
      </c>
      <c r="CF11" s="456" t="e">
        <v>#N/A</v>
      </c>
      <c r="CG11" s="456" t="e">
        <v>#N/A</v>
      </c>
      <c r="CH11" s="456" t="e">
        <v>#N/A</v>
      </c>
      <c r="CI11" s="456" t="e">
        <v>#N/A</v>
      </c>
      <c r="CJ11" s="456" t="e">
        <v>#N/A</v>
      </c>
      <c r="CK11" s="456" t="e">
        <v>#N/A</v>
      </c>
      <c r="CL11" s="456" t="e">
        <v>#N/A</v>
      </c>
      <c r="CM11" s="456" t="e">
        <v>#N/A</v>
      </c>
      <c r="CN11" s="456" t="e">
        <v>#N/A</v>
      </c>
      <c r="CO11" s="456" t="e">
        <v>#N/A</v>
      </c>
      <c r="CP11" s="456" t="e">
        <v>#N/A</v>
      </c>
      <c r="CQ11" s="456" t="e">
        <v>#N/A</v>
      </c>
      <c r="CR11" s="456" t="e">
        <v>#N/A</v>
      </c>
      <c r="CS11" s="456" t="e">
        <v>#N/A</v>
      </c>
      <c r="CT11" s="456" t="e">
        <v>#N/A</v>
      </c>
      <c r="CU11" s="456" t="e">
        <v>#N/A</v>
      </c>
      <c r="CV11" s="456" t="e">
        <v>#N/A</v>
      </c>
      <c r="CW11" s="456" t="e">
        <v>#N/A</v>
      </c>
      <c r="CX11" s="456" t="e">
        <v>#N/A</v>
      </c>
      <c r="CY11" s="456" t="e">
        <v>#N/A</v>
      </c>
      <c r="CZ11" s="456" t="e">
        <v>#N/A</v>
      </c>
      <c r="DA11" s="456" t="e">
        <v>#N/A</v>
      </c>
      <c r="DB11" s="456" t="e">
        <v>#N/A</v>
      </c>
      <c r="DC11" s="456" t="e">
        <v>#N/A</v>
      </c>
      <c r="DD11" s="456" t="e">
        <v>#N/A</v>
      </c>
      <c r="DE11" s="456" t="e">
        <v>#N/A</v>
      </c>
      <c r="DF11" s="456" t="e">
        <v>#N/A</v>
      </c>
      <c r="DG11" s="456" t="e">
        <v>#N/A</v>
      </c>
      <c r="DH11" s="456" t="e">
        <v>#N/A</v>
      </c>
      <c r="DI11" s="456" t="e">
        <v>#N/A</v>
      </c>
      <c r="DJ11" s="456" t="e">
        <v>#N/A</v>
      </c>
      <c r="DK11" s="456" t="e">
        <v>#N/A</v>
      </c>
      <c r="DL11" s="456" t="e">
        <v>#N/A</v>
      </c>
      <c r="DM11" s="456" t="e">
        <v>#N/A</v>
      </c>
      <c r="DN11" s="456" t="e">
        <v>#N/A</v>
      </c>
      <c r="DO11" s="456" t="e">
        <v>#N/A</v>
      </c>
      <c r="DP11" s="456" t="e">
        <v>#N/A</v>
      </c>
      <c r="DQ11" s="456" t="e">
        <v>#N/A</v>
      </c>
      <c r="DR11" s="456" t="e">
        <v>#N/A</v>
      </c>
      <c r="DS11" s="456" t="e">
        <v>#N/A</v>
      </c>
      <c r="DT11" s="456" t="e">
        <v>#N/A</v>
      </c>
      <c r="DU11" s="456" t="e">
        <v>#N/A</v>
      </c>
      <c r="DV11" s="456" t="e">
        <v>#N/A</v>
      </c>
      <c r="DW11" s="456" t="e">
        <v>#N/A</v>
      </c>
      <c r="DX11" s="456" t="e">
        <v>#N/A</v>
      </c>
      <c r="DY11" s="456" t="e">
        <v>#N/A</v>
      </c>
      <c r="DZ11" s="456" t="e">
        <v>#N/A</v>
      </c>
      <c r="EA11" s="456" t="e">
        <v>#N/A</v>
      </c>
      <c r="EB11" s="456" t="e">
        <v>#N/A</v>
      </c>
      <c r="EC11" s="456" t="e">
        <v>#N/A</v>
      </c>
      <c r="ED11" s="456" t="e">
        <v>#N/A</v>
      </c>
      <c r="EE11" s="456" t="e">
        <v>#N/A</v>
      </c>
      <c r="EF11" s="456" t="e">
        <v>#N/A</v>
      </c>
      <c r="EG11" s="456" t="e">
        <v>#N/A</v>
      </c>
      <c r="EH11" s="456" t="e">
        <v>#N/A</v>
      </c>
      <c r="EI11" s="456" t="e">
        <v>#N/A</v>
      </c>
      <c r="EJ11" s="456" t="e">
        <v>#N/A</v>
      </c>
      <c r="EK11" s="456" t="e">
        <v>#N/A</v>
      </c>
      <c r="EL11" s="456" t="e">
        <v>#N/A</v>
      </c>
      <c r="EM11" s="456" t="e">
        <v>#N/A</v>
      </c>
      <c r="EN11" s="456" t="e">
        <v>#N/A</v>
      </c>
      <c r="EO11" s="456" t="e">
        <v>#N/A</v>
      </c>
      <c r="EP11" s="456" t="e">
        <v>#N/A</v>
      </c>
      <c r="EQ11" s="456" t="e">
        <v>#N/A</v>
      </c>
      <c r="ER11" s="456" t="e">
        <v>#N/A</v>
      </c>
      <c r="ES11" s="456" t="e">
        <v>#N/A</v>
      </c>
      <c r="ET11" s="456" t="e">
        <v>#N/A</v>
      </c>
      <c r="EU11" s="456" t="e">
        <v>#N/A</v>
      </c>
      <c r="EV11" s="456" t="e">
        <v>#N/A</v>
      </c>
      <c r="EW11" s="456" t="e">
        <v>#N/A</v>
      </c>
      <c r="EX11" s="456" t="e">
        <v>#N/A</v>
      </c>
      <c r="EY11" s="456" t="e">
        <v>#N/A</v>
      </c>
      <c r="EZ11" s="456" t="e">
        <v>#N/A</v>
      </c>
      <c r="FA11" s="456" t="e">
        <v>#N/A</v>
      </c>
      <c r="FB11" s="456" t="e">
        <v>#N/A</v>
      </c>
      <c r="FC11" s="456" t="e">
        <v>#N/A</v>
      </c>
      <c r="FD11" s="456" t="e">
        <v>#N/A</v>
      </c>
      <c r="FE11" s="456" t="e">
        <v>#N/A</v>
      </c>
      <c r="FF11" s="456" t="e">
        <v>#N/A</v>
      </c>
      <c r="FG11" s="456" t="e">
        <v>#N/A</v>
      </c>
      <c r="FH11" s="456" t="e">
        <v>#N/A</v>
      </c>
      <c r="FI11" s="456" t="e">
        <v>#N/A</v>
      </c>
      <c r="FJ11" s="456" t="e">
        <v>#N/A</v>
      </c>
      <c r="FK11" s="456" t="e">
        <v>#N/A</v>
      </c>
      <c r="FL11" s="456" t="e">
        <v>#N/A</v>
      </c>
      <c r="FM11" s="456" t="e">
        <v>#N/A</v>
      </c>
      <c r="FN11" s="456" t="e">
        <v>#N/A</v>
      </c>
      <c r="FO11" s="456" t="e">
        <v>#N/A</v>
      </c>
      <c r="FP11" s="456" t="e">
        <v>#N/A</v>
      </c>
      <c r="FQ11" s="456" t="e">
        <v>#N/A</v>
      </c>
      <c r="FR11" s="456" t="e">
        <v>#N/A</v>
      </c>
      <c r="FS11" s="456" t="e">
        <v>#N/A</v>
      </c>
      <c r="FT11" s="456" t="e">
        <v>#N/A</v>
      </c>
      <c r="FU11" s="456" t="e">
        <v>#N/A</v>
      </c>
      <c r="FV11" s="456" t="e">
        <v>#N/A</v>
      </c>
      <c r="FW11" s="456" t="e">
        <v>#N/A</v>
      </c>
      <c r="FX11" s="456" t="e">
        <v>#N/A</v>
      </c>
      <c r="FY11" s="456" t="e">
        <v>#N/A</v>
      </c>
      <c r="FZ11" s="456" t="e">
        <v>#N/A</v>
      </c>
      <c r="GA11" s="456" t="e">
        <v>#N/A</v>
      </c>
      <c r="GB11" s="456" t="e">
        <v>#N/A</v>
      </c>
      <c r="GC11" s="456" t="e">
        <v>#N/A</v>
      </c>
      <c r="GD11" s="456" t="e">
        <v>#N/A</v>
      </c>
      <c r="GE11" s="456" t="e">
        <v>#N/A</v>
      </c>
      <c r="GF11" s="456" t="e">
        <v>#N/A</v>
      </c>
      <c r="GG11" s="456" t="e">
        <v>#N/A</v>
      </c>
      <c r="GH11" s="456" t="e">
        <v>#N/A</v>
      </c>
      <c r="GI11" s="456" t="e">
        <v>#N/A</v>
      </c>
      <c r="GJ11" s="456" t="e">
        <v>#N/A</v>
      </c>
      <c r="GK11" s="456" t="e">
        <v>#N/A</v>
      </c>
      <c r="GL11" s="456" t="e">
        <v>#N/A</v>
      </c>
      <c r="GM11" s="456" t="e">
        <v>#N/A</v>
      </c>
      <c r="GN11" s="456" t="e">
        <v>#N/A</v>
      </c>
      <c r="GO11" s="456" t="e">
        <v>#N/A</v>
      </c>
      <c r="GP11" s="456" t="e">
        <v>#N/A</v>
      </c>
      <c r="GQ11" s="456" t="e">
        <v>#N/A</v>
      </c>
      <c r="GR11" s="456" t="e">
        <v>#N/A</v>
      </c>
      <c r="GS11" s="456" t="e">
        <v>#N/A</v>
      </c>
      <c r="GT11" s="456" t="e">
        <v>#N/A</v>
      </c>
      <c r="GU11" s="456" t="e">
        <v>#N/A</v>
      </c>
      <c r="GV11" s="456" t="e">
        <v>#N/A</v>
      </c>
      <c r="GW11" s="456" t="e">
        <v>#N/A</v>
      </c>
      <c r="GX11" s="456" t="e">
        <v>#N/A</v>
      </c>
      <c r="GY11" s="456" t="e">
        <v>#N/A</v>
      </c>
      <c r="GZ11" s="456" t="e">
        <v>#N/A</v>
      </c>
      <c r="HA11" s="456" t="e">
        <v>#N/A</v>
      </c>
      <c r="HB11" s="456" t="e">
        <v>#N/A</v>
      </c>
      <c r="HC11" s="456" t="e">
        <v>#N/A</v>
      </c>
      <c r="HD11" s="456" t="e">
        <v>#N/A</v>
      </c>
      <c r="HE11" s="456" t="e">
        <v>#N/A</v>
      </c>
      <c r="HF11" s="456" t="e">
        <v>#N/A</v>
      </c>
      <c r="HG11" s="456" t="e">
        <v>#N/A</v>
      </c>
      <c r="HH11" s="456" t="e">
        <v>#N/A</v>
      </c>
      <c r="HI11" s="456" t="e">
        <v>#N/A</v>
      </c>
      <c r="HJ11" s="456" t="e">
        <v>#N/A</v>
      </c>
      <c r="HK11" s="456" t="e">
        <v>#N/A</v>
      </c>
      <c r="HL11" s="456" t="e">
        <v>#N/A</v>
      </c>
      <c r="HM11" s="456" t="e">
        <v>#N/A</v>
      </c>
      <c r="HN11" s="456" t="e">
        <v>#N/A</v>
      </c>
      <c r="HO11" s="456" t="e">
        <v>#N/A</v>
      </c>
      <c r="HP11" s="456" t="e">
        <v>#N/A</v>
      </c>
      <c r="HQ11" s="456" t="e">
        <v>#N/A</v>
      </c>
      <c r="HR11" s="456" t="e">
        <v>#N/A</v>
      </c>
      <c r="HS11" s="456" t="e">
        <v>#N/A</v>
      </c>
      <c r="HT11" s="456" t="e">
        <v>#N/A</v>
      </c>
      <c r="HU11" s="456" t="e">
        <v>#N/A</v>
      </c>
      <c r="HV11" s="456" t="e">
        <v>#N/A</v>
      </c>
      <c r="HW11" s="456" t="e">
        <v>#N/A</v>
      </c>
      <c r="HX11" s="456" t="e">
        <v>#N/A</v>
      </c>
      <c r="HY11" s="456" t="e">
        <v>#N/A</v>
      </c>
      <c r="HZ11" s="456" t="e">
        <v>#N/A</v>
      </c>
      <c r="IA11" s="456" t="e">
        <v>#N/A</v>
      </c>
      <c r="IB11" s="456" t="e">
        <v>#N/A</v>
      </c>
      <c r="IC11" s="456" t="e">
        <v>#N/A</v>
      </c>
      <c r="ID11" s="456" t="e">
        <v>#N/A</v>
      </c>
      <c r="IE11" s="456" t="e">
        <v>#N/A</v>
      </c>
      <c r="IF11" s="456" t="e">
        <v>#N/A</v>
      </c>
      <c r="IG11" s="456" t="e">
        <v>#N/A</v>
      </c>
      <c r="IH11" s="456" t="e">
        <v>#N/A</v>
      </c>
      <c r="II11" s="456" t="e">
        <v>#N/A</v>
      </c>
      <c r="IJ11" s="456" t="e">
        <v>#N/A</v>
      </c>
      <c r="IK11" s="456" t="e">
        <v>#N/A</v>
      </c>
      <c r="IL11" s="456" t="e">
        <v>#N/A</v>
      </c>
      <c r="IM11" s="456" t="e">
        <v>#N/A</v>
      </c>
      <c r="IN11" s="456" t="e">
        <v>#N/A</v>
      </c>
      <c r="IO11" s="456" t="e">
        <v>#N/A</v>
      </c>
      <c r="IP11" s="456" t="e">
        <v>#N/A</v>
      </c>
      <c r="IQ11" s="456" t="e">
        <v>#N/A</v>
      </c>
      <c r="IR11" s="456" t="e">
        <v>#N/A</v>
      </c>
      <c r="IS11" s="456" t="e">
        <v>#N/A</v>
      </c>
      <c r="IT11" s="456" t="e">
        <v>#N/A</v>
      </c>
      <c r="IU11" s="456" t="e">
        <v>#N/A</v>
      </c>
      <c r="IV11" s="456" t="e">
        <v>#N/A</v>
      </c>
      <c r="IW11" s="456" t="e">
        <v>#N/A</v>
      </c>
      <c r="IX11" s="456" t="e">
        <v>#N/A</v>
      </c>
      <c r="IY11" s="456" t="e">
        <v>#N/A</v>
      </c>
      <c r="IZ11" s="456" t="e">
        <v>#N/A</v>
      </c>
      <c r="JA11" s="456" t="e">
        <v>#N/A</v>
      </c>
      <c r="JB11" s="456" t="e">
        <v>#N/A</v>
      </c>
      <c r="JC11" s="456" t="e">
        <v>#N/A</v>
      </c>
      <c r="JD11" s="456" t="e">
        <v>#N/A</v>
      </c>
      <c r="JE11" s="456" t="e">
        <v>#N/A</v>
      </c>
      <c r="JF11" s="456" t="e">
        <v>#N/A</v>
      </c>
      <c r="JG11" s="456" t="e">
        <v>#N/A</v>
      </c>
      <c r="JH11" s="456" t="e">
        <v>#N/A</v>
      </c>
      <c r="JI11" s="456" t="e">
        <v>#N/A</v>
      </c>
      <c r="JJ11" s="456" t="e">
        <v>#N/A</v>
      </c>
      <c r="JK11" s="456" t="e">
        <v>#N/A</v>
      </c>
      <c r="JL11" s="456" t="e">
        <v>#N/A</v>
      </c>
      <c r="JM11" s="456" t="e">
        <v>#N/A</v>
      </c>
      <c r="JN11" s="456" t="e">
        <v>#N/A</v>
      </c>
      <c r="JO11" s="456" t="e">
        <v>#N/A</v>
      </c>
      <c r="JP11" s="456" t="e">
        <v>#N/A</v>
      </c>
      <c r="JQ11" s="456" t="e">
        <v>#N/A</v>
      </c>
      <c r="JR11" s="456" t="e">
        <v>#N/A</v>
      </c>
      <c r="JS11" s="456" t="e">
        <v>#N/A</v>
      </c>
      <c r="JT11" s="456" t="e">
        <v>#N/A</v>
      </c>
      <c r="JU11" s="456" t="e">
        <v>#N/A</v>
      </c>
      <c r="JV11" s="456" t="e">
        <v>#N/A</v>
      </c>
      <c r="JW11" s="456" t="e">
        <v>#N/A</v>
      </c>
      <c r="JX11" s="456" t="e">
        <v>#N/A</v>
      </c>
      <c r="JY11" s="456" t="e">
        <v>#N/A</v>
      </c>
      <c r="JZ11" s="456" t="e">
        <v>#N/A</v>
      </c>
      <c r="KA11" s="456" t="e">
        <v>#N/A</v>
      </c>
      <c r="KB11" s="456" t="e">
        <v>#N/A</v>
      </c>
      <c r="KC11" s="456" t="e">
        <v>#N/A</v>
      </c>
      <c r="KD11" s="456" t="e">
        <v>#N/A</v>
      </c>
      <c r="KE11" s="456" t="e">
        <v>#N/A</v>
      </c>
      <c r="KF11" s="456" t="e">
        <v>#N/A</v>
      </c>
      <c r="KG11" s="456" t="e">
        <v>#N/A</v>
      </c>
      <c r="KH11" s="456" t="e">
        <v>#N/A</v>
      </c>
      <c r="KI11" s="456" t="e">
        <v>#N/A</v>
      </c>
      <c r="KJ11" s="456" t="e">
        <v>#N/A</v>
      </c>
      <c r="KK11" s="456" t="e">
        <v>#N/A</v>
      </c>
      <c r="KL11" s="456" t="e">
        <v>#N/A</v>
      </c>
      <c r="KM11" s="456" t="e">
        <v>#N/A</v>
      </c>
      <c r="KN11" s="456" t="e">
        <v>#N/A</v>
      </c>
      <c r="KO11" s="456" t="e">
        <v>#N/A</v>
      </c>
      <c r="KP11" s="456" t="e">
        <v>#N/A</v>
      </c>
      <c r="KQ11" s="456" t="e">
        <v>#N/A</v>
      </c>
      <c r="KR11" s="456" t="e">
        <v>#N/A</v>
      </c>
      <c r="KS11" s="456" t="e">
        <v>#N/A</v>
      </c>
      <c r="KT11" s="456" t="e">
        <v>#N/A</v>
      </c>
      <c r="KU11" s="456" t="e">
        <v>#N/A</v>
      </c>
      <c r="KV11" s="456" t="e">
        <v>#N/A</v>
      </c>
      <c r="KW11" s="456" t="e">
        <v>#N/A</v>
      </c>
      <c r="KX11" s="456" t="e">
        <v>#N/A</v>
      </c>
      <c r="KY11" s="456" t="e">
        <v>#N/A</v>
      </c>
      <c r="KZ11" s="456" t="e">
        <v>#N/A</v>
      </c>
      <c r="LA11" s="456" t="e">
        <v>#N/A</v>
      </c>
      <c r="LB11" s="456" t="e">
        <v>#N/A</v>
      </c>
      <c r="LC11" s="456" t="e">
        <v>#N/A</v>
      </c>
      <c r="LD11" s="456" t="e">
        <v>#N/A</v>
      </c>
      <c r="LE11" s="456" t="e">
        <v>#N/A</v>
      </c>
      <c r="LF11" s="456" t="e">
        <v>#N/A</v>
      </c>
      <c r="LG11" s="456" t="e">
        <v>#N/A</v>
      </c>
      <c r="LH11" s="456" t="e">
        <v>#N/A</v>
      </c>
      <c r="LI11" s="456" t="e">
        <v>#N/A</v>
      </c>
      <c r="LJ11" s="456" t="e">
        <v>#N/A</v>
      </c>
      <c r="LK11" s="456" t="e">
        <v>#N/A</v>
      </c>
      <c r="LL11" s="456" t="e">
        <v>#N/A</v>
      </c>
      <c r="LM11" s="456" t="e">
        <v>#N/A</v>
      </c>
      <c r="LN11" s="456" t="e">
        <v>#N/A</v>
      </c>
      <c r="LO11" s="456" t="e">
        <v>#N/A</v>
      </c>
      <c r="LP11" s="456" t="e">
        <v>#N/A</v>
      </c>
      <c r="LQ11" s="456" t="e">
        <v>#N/A</v>
      </c>
      <c r="LR11" s="456" t="e">
        <v>#N/A</v>
      </c>
      <c r="LS11" s="456" t="e">
        <v>#N/A</v>
      </c>
      <c r="LT11" s="456" t="e">
        <v>#N/A</v>
      </c>
      <c r="LU11" s="456" t="e">
        <v>#N/A</v>
      </c>
      <c r="LV11" s="456" t="e">
        <v>#N/A</v>
      </c>
      <c r="LW11" s="456" t="e">
        <v>#N/A</v>
      </c>
      <c r="LX11" s="456" t="e">
        <v>#N/A</v>
      </c>
      <c r="LY11" s="456" t="e">
        <v>#N/A</v>
      </c>
      <c r="LZ11" s="456" t="e">
        <v>#N/A</v>
      </c>
      <c r="MA11" s="456" t="e">
        <v>#N/A</v>
      </c>
      <c r="MB11" s="456" t="e">
        <v>#N/A</v>
      </c>
      <c r="MC11" s="456" t="e">
        <v>#N/A</v>
      </c>
      <c r="MD11" s="456" t="e">
        <v>#N/A</v>
      </c>
      <c r="ME11" s="456" t="e">
        <v>#N/A</v>
      </c>
      <c r="MF11" s="456" t="e">
        <v>#N/A</v>
      </c>
      <c r="MG11" s="456" t="e">
        <v>#N/A</v>
      </c>
      <c r="MH11" s="456" t="e">
        <v>#N/A</v>
      </c>
      <c r="MI11" s="456" t="e">
        <v>#N/A</v>
      </c>
      <c r="MJ11" s="456" t="e">
        <v>#N/A</v>
      </c>
      <c r="MK11" s="456" t="e">
        <v>#N/A</v>
      </c>
      <c r="ML11" s="456" t="e">
        <v>#N/A</v>
      </c>
      <c r="MM11" s="456" t="e">
        <v>#N/A</v>
      </c>
      <c r="MN11" s="456" t="e">
        <v>#N/A</v>
      </c>
      <c r="MO11" s="456" t="e">
        <v>#N/A</v>
      </c>
      <c r="MP11" s="456" t="e">
        <v>#N/A</v>
      </c>
      <c r="MQ11" s="456" t="e">
        <v>#N/A</v>
      </c>
      <c r="MR11" s="456" t="e">
        <v>#N/A</v>
      </c>
      <c r="MS11" s="456" t="e">
        <v>#N/A</v>
      </c>
      <c r="MT11" s="456" t="e">
        <v>#N/A</v>
      </c>
      <c r="MU11" s="456" t="e">
        <v>#N/A</v>
      </c>
      <c r="MV11" s="456" t="e">
        <v>#N/A</v>
      </c>
      <c r="MW11" s="456" t="e">
        <v>#N/A</v>
      </c>
      <c r="MX11" s="456" t="e">
        <v>#N/A</v>
      </c>
      <c r="MY11" s="456" t="e">
        <v>#N/A</v>
      </c>
      <c r="MZ11" s="456" t="e">
        <v>#N/A</v>
      </c>
      <c r="NA11" s="456" t="e">
        <v>#N/A</v>
      </c>
      <c r="NB11" s="456" t="e">
        <v>#N/A</v>
      </c>
      <c r="NC11" s="456" t="e">
        <v>#N/A</v>
      </c>
      <c r="ND11" s="456" t="e">
        <v>#N/A</v>
      </c>
      <c r="NE11" s="456" t="e">
        <v>#N/A</v>
      </c>
      <c r="NF11" s="456" t="e">
        <v>#N/A</v>
      </c>
      <c r="NG11" s="456" t="e">
        <v>#N/A</v>
      </c>
      <c r="NH11" s="456" t="e">
        <v>#N/A</v>
      </c>
      <c r="NI11" s="456" t="e">
        <v>#N/A</v>
      </c>
      <c r="NJ11" s="456" t="e">
        <v>#N/A</v>
      </c>
      <c r="NK11" s="456" t="e">
        <v>#N/A</v>
      </c>
      <c r="NL11" s="456" t="e">
        <v>#N/A</v>
      </c>
      <c r="NM11" s="456" t="e">
        <v>#N/A</v>
      </c>
      <c r="NN11" s="456" t="e">
        <v>#N/A</v>
      </c>
      <c r="NO11" s="456" t="e">
        <v>#N/A</v>
      </c>
      <c r="NP11" s="456" t="e">
        <v>#N/A</v>
      </c>
      <c r="NQ11" s="456" t="e">
        <v>#N/A</v>
      </c>
      <c r="NR11" s="456" t="e">
        <v>#N/A</v>
      </c>
      <c r="NS11" s="456" t="e">
        <v>#N/A</v>
      </c>
      <c r="NT11" s="456" t="e">
        <v>#N/A</v>
      </c>
      <c r="NU11" s="456" t="e">
        <v>#N/A</v>
      </c>
      <c r="NV11" s="456" t="e">
        <v>#N/A</v>
      </c>
      <c r="NW11" s="456" t="e">
        <v>#N/A</v>
      </c>
      <c r="NX11" s="456" t="e">
        <v>#N/A</v>
      </c>
      <c r="NY11" s="456" t="e">
        <v>#N/A</v>
      </c>
      <c r="NZ11" s="456" t="e">
        <v>#N/A</v>
      </c>
      <c r="OA11" s="456" t="e">
        <v>#N/A</v>
      </c>
      <c r="OB11" s="456" t="e">
        <v>#N/A</v>
      </c>
      <c r="OC11" s="456" t="e">
        <v>#N/A</v>
      </c>
      <c r="OD11" s="456" t="e">
        <v>#N/A</v>
      </c>
      <c r="OE11" s="456" t="e">
        <v>#N/A</v>
      </c>
      <c r="OF11" s="456" t="e">
        <v>#N/A</v>
      </c>
      <c r="OG11" s="456" t="e">
        <v>#N/A</v>
      </c>
      <c r="OH11" s="456" t="e">
        <v>#N/A</v>
      </c>
      <c r="OI11" s="456" t="e">
        <v>#N/A</v>
      </c>
      <c r="OJ11" s="456" t="e">
        <v>#N/A</v>
      </c>
      <c r="OK11" s="456" t="e">
        <v>#N/A</v>
      </c>
      <c r="OL11" s="456" t="e">
        <v>#N/A</v>
      </c>
      <c r="OM11" s="456" t="e">
        <v>#N/A</v>
      </c>
      <c r="ON11" s="456" t="e">
        <v>#N/A</v>
      </c>
      <c r="OO11" s="456" t="e">
        <v>#N/A</v>
      </c>
      <c r="OP11" s="456" t="e">
        <v>#N/A</v>
      </c>
      <c r="OQ11" s="456" t="e">
        <v>#N/A</v>
      </c>
      <c r="OR11" s="456" t="e">
        <v>#N/A</v>
      </c>
      <c r="OS11" s="456" t="e">
        <v>#N/A</v>
      </c>
      <c r="OT11" s="456" t="e">
        <v>#N/A</v>
      </c>
      <c r="OU11" s="456" t="e">
        <v>#N/A</v>
      </c>
      <c r="OV11" s="456" t="e">
        <v>#N/A</v>
      </c>
      <c r="OW11" s="456" t="e">
        <v>#N/A</v>
      </c>
      <c r="OX11" s="456" t="e">
        <v>#N/A</v>
      </c>
      <c r="OY11" s="456" t="e">
        <v>#N/A</v>
      </c>
      <c r="OZ11" s="456" t="e">
        <v>#N/A</v>
      </c>
      <c r="PA11" s="456" t="e">
        <v>#N/A</v>
      </c>
      <c r="PB11" s="456" t="e">
        <v>#N/A</v>
      </c>
      <c r="PC11" s="456" t="e">
        <v>#N/A</v>
      </c>
      <c r="PD11" s="456" t="e">
        <v>#N/A</v>
      </c>
      <c r="PE11" s="456" t="e">
        <v>#N/A</v>
      </c>
      <c r="PF11" s="456" t="e">
        <v>#N/A</v>
      </c>
      <c r="PG11" s="456" t="e">
        <v>#N/A</v>
      </c>
      <c r="PH11" s="456" t="e">
        <v>#N/A</v>
      </c>
      <c r="PI11" s="456" t="e">
        <v>#N/A</v>
      </c>
      <c r="PJ11" s="456" t="e">
        <v>#N/A</v>
      </c>
      <c r="PK11" s="456" t="e">
        <v>#N/A</v>
      </c>
      <c r="PL11" s="456" t="e">
        <v>#N/A</v>
      </c>
      <c r="PM11" s="456" t="e">
        <v>#N/A</v>
      </c>
      <c r="PN11" s="456" t="e">
        <v>#N/A</v>
      </c>
      <c r="PO11" s="456" t="e">
        <v>#N/A</v>
      </c>
      <c r="PP11" s="456" t="e">
        <v>#N/A</v>
      </c>
      <c r="PQ11" s="456" t="e">
        <v>#N/A</v>
      </c>
      <c r="PR11" s="456" t="e">
        <v>#N/A</v>
      </c>
      <c r="PS11" s="456" t="e">
        <v>#N/A</v>
      </c>
      <c r="PT11" s="456" t="e">
        <v>#N/A</v>
      </c>
      <c r="PU11" s="456" t="e">
        <v>#N/A</v>
      </c>
      <c r="PV11" s="456" t="e">
        <v>#N/A</v>
      </c>
      <c r="PW11" s="456" t="e">
        <v>#N/A</v>
      </c>
      <c r="PX11" s="456" t="e">
        <v>#N/A</v>
      </c>
      <c r="PY11" s="456" t="e">
        <v>#N/A</v>
      </c>
      <c r="PZ11" s="456" t="e">
        <v>#N/A</v>
      </c>
      <c r="QA11" s="456" t="e">
        <v>#N/A</v>
      </c>
      <c r="QB11" s="456" t="e">
        <v>#N/A</v>
      </c>
      <c r="QC11" s="456" t="e">
        <v>#N/A</v>
      </c>
      <c r="QD11" s="456" t="e">
        <v>#N/A</v>
      </c>
      <c r="QE11" s="456" t="e">
        <v>#N/A</v>
      </c>
      <c r="QF11" s="456" t="e">
        <v>#N/A</v>
      </c>
      <c r="QG11" s="456" t="e">
        <v>#N/A</v>
      </c>
      <c r="QH11" s="456" t="e">
        <v>#N/A</v>
      </c>
      <c r="QI11" s="456" t="e">
        <v>#N/A</v>
      </c>
      <c r="QJ11" s="456" t="e">
        <v>#N/A</v>
      </c>
      <c r="QK11" s="456" t="e">
        <v>#N/A</v>
      </c>
      <c r="QL11" s="456" t="e">
        <v>#N/A</v>
      </c>
      <c r="QM11" s="456" t="e">
        <v>#N/A</v>
      </c>
      <c r="QN11" s="456" t="e">
        <v>#N/A</v>
      </c>
      <c r="QO11" s="456" t="e">
        <v>#N/A</v>
      </c>
      <c r="QP11" s="456" t="e">
        <v>#N/A</v>
      </c>
      <c r="QQ11" s="456" t="e">
        <v>#N/A</v>
      </c>
      <c r="QR11" s="456" t="e">
        <v>#N/A</v>
      </c>
      <c r="QS11" s="456" t="e">
        <v>#N/A</v>
      </c>
      <c r="QT11" s="456" t="e">
        <v>#N/A</v>
      </c>
      <c r="QU11" s="456" t="e">
        <v>#N/A</v>
      </c>
      <c r="QV11" s="456" t="e">
        <v>#N/A</v>
      </c>
      <c r="QW11" s="456" t="e">
        <v>#N/A</v>
      </c>
      <c r="QX11" s="456" t="e">
        <v>#N/A</v>
      </c>
      <c r="QY11" s="456" t="e">
        <v>#N/A</v>
      </c>
      <c r="QZ11" s="456" t="e">
        <v>#N/A</v>
      </c>
      <c r="RA11" s="456" t="e">
        <v>#N/A</v>
      </c>
      <c r="RB11" s="456" t="e">
        <v>#N/A</v>
      </c>
      <c r="RC11" s="456" t="e">
        <v>#N/A</v>
      </c>
      <c r="RD11" s="456" t="e">
        <v>#N/A</v>
      </c>
      <c r="RE11" s="456" t="e">
        <v>#N/A</v>
      </c>
      <c r="RF11" s="456" t="e">
        <v>#N/A</v>
      </c>
      <c r="RG11" s="456" t="e">
        <v>#N/A</v>
      </c>
      <c r="RH11" s="456" t="e">
        <v>#N/A</v>
      </c>
      <c r="RI11" s="456" t="e">
        <v>#N/A</v>
      </c>
      <c r="RJ11" s="456" t="e">
        <v>#N/A</v>
      </c>
      <c r="RK11" s="456" t="e">
        <v>#N/A</v>
      </c>
      <c r="RL11" s="456" t="e">
        <v>#N/A</v>
      </c>
      <c r="RM11" s="456" t="e">
        <v>#N/A</v>
      </c>
      <c r="RN11" s="456" t="e">
        <v>#N/A</v>
      </c>
      <c r="RO11" s="456" t="e">
        <v>#N/A</v>
      </c>
      <c r="RP11" s="456" t="e">
        <v>#N/A</v>
      </c>
      <c r="RQ11" s="456" t="e">
        <v>#N/A</v>
      </c>
      <c r="RR11" s="456" t="e">
        <v>#N/A</v>
      </c>
      <c r="RS11" s="456" t="e">
        <v>#N/A</v>
      </c>
      <c r="RT11" s="456" t="e">
        <v>#N/A</v>
      </c>
      <c r="RU11" s="456" t="e">
        <v>#N/A</v>
      </c>
      <c r="RV11" s="456" t="e">
        <v>#N/A</v>
      </c>
      <c r="RW11" s="456" t="e">
        <v>#N/A</v>
      </c>
      <c r="RX11" s="456" t="e">
        <v>#N/A</v>
      </c>
      <c r="RY11" s="456" t="e">
        <v>#N/A</v>
      </c>
      <c r="RZ11" s="456" t="e">
        <v>#N/A</v>
      </c>
      <c r="SA11" s="456" t="e">
        <v>#N/A</v>
      </c>
      <c r="SB11" s="456" t="e">
        <v>#N/A</v>
      </c>
      <c r="SC11" s="456" t="e">
        <v>#N/A</v>
      </c>
      <c r="SD11" s="456" t="e">
        <v>#N/A</v>
      </c>
      <c r="SE11" s="456" t="e">
        <v>#N/A</v>
      </c>
      <c r="SF11" s="456" t="e">
        <v>#N/A</v>
      </c>
      <c r="SG11" s="456" t="e">
        <v>#N/A</v>
      </c>
      <c r="SH11" s="456" t="e">
        <v>#N/A</v>
      </c>
      <c r="SI11" s="456" t="e">
        <v>#N/A</v>
      </c>
      <c r="SJ11" s="456" t="e">
        <v>#N/A</v>
      </c>
      <c r="SK11" s="456" t="e">
        <v>#N/A</v>
      </c>
      <c r="SL11" s="456" t="e">
        <v>#N/A</v>
      </c>
      <c r="SM11" s="456" t="e">
        <v>#N/A</v>
      </c>
      <c r="SN11" s="456" t="e">
        <v>#N/A</v>
      </c>
      <c r="SO11" s="456" t="e">
        <v>#N/A</v>
      </c>
      <c r="SP11" s="456" t="e">
        <v>#N/A</v>
      </c>
      <c r="SQ11" s="456" t="e">
        <v>#N/A</v>
      </c>
      <c r="SR11" s="456" t="e">
        <v>#N/A</v>
      </c>
      <c r="SS11" s="456" t="e">
        <v>#N/A</v>
      </c>
      <c r="ST11" s="456" t="e">
        <v>#N/A</v>
      </c>
      <c r="SU11" s="456" t="e">
        <v>#N/A</v>
      </c>
      <c r="SV11" s="456" t="e">
        <v>#N/A</v>
      </c>
      <c r="SW11" s="456" t="e">
        <v>#N/A</v>
      </c>
      <c r="SX11" s="456" t="e">
        <v>#N/A</v>
      </c>
      <c r="SY11" s="456" t="e">
        <v>#N/A</v>
      </c>
      <c r="SZ11" s="456" t="e">
        <v>#N/A</v>
      </c>
      <c r="TA11" s="456" t="e">
        <v>#N/A</v>
      </c>
      <c r="TB11" s="456" t="e">
        <v>#N/A</v>
      </c>
      <c r="TC11" s="456" t="e">
        <v>#N/A</v>
      </c>
      <c r="TD11" s="456" t="e">
        <v>#N/A</v>
      </c>
      <c r="TE11" s="456" t="e">
        <v>#N/A</v>
      </c>
      <c r="TF11" s="456" t="e">
        <v>#N/A</v>
      </c>
      <c r="TG11" s="456" t="e">
        <v>#N/A</v>
      </c>
      <c r="TH11" s="456" t="e">
        <v>#N/A</v>
      </c>
      <c r="TI11" s="456" t="e">
        <v>#N/A</v>
      </c>
      <c r="TJ11" s="456" t="e">
        <v>#N/A</v>
      </c>
      <c r="TK11" s="456" t="e">
        <v>#N/A</v>
      </c>
      <c r="TL11" s="456" t="e">
        <v>#N/A</v>
      </c>
      <c r="TM11" s="456" t="e">
        <v>#N/A</v>
      </c>
      <c r="TN11" s="456" t="e">
        <v>#N/A</v>
      </c>
      <c r="TO11" s="456" t="e">
        <v>#N/A</v>
      </c>
      <c r="TP11" s="456" t="e">
        <v>#N/A</v>
      </c>
      <c r="TQ11" s="456" t="e">
        <v>#N/A</v>
      </c>
      <c r="TR11" s="456" t="e">
        <v>#N/A</v>
      </c>
      <c r="TS11" s="456" t="e">
        <v>#N/A</v>
      </c>
      <c r="TT11" s="456" t="e">
        <v>#N/A</v>
      </c>
      <c r="TU11" s="456" t="e">
        <v>#N/A</v>
      </c>
      <c r="TV11" s="456" t="e">
        <v>#N/A</v>
      </c>
      <c r="TW11" s="456" t="e">
        <v>#N/A</v>
      </c>
      <c r="TX11" s="456" t="e">
        <v>#N/A</v>
      </c>
      <c r="TY11" s="456" t="e">
        <v>#N/A</v>
      </c>
      <c r="TZ11" s="456" t="e">
        <v>#N/A</v>
      </c>
      <c r="UA11" s="456" t="e">
        <v>#N/A</v>
      </c>
      <c r="UB11" s="456" t="e">
        <v>#N/A</v>
      </c>
      <c r="UC11" s="456" t="e">
        <v>#N/A</v>
      </c>
      <c r="UD11" s="456" t="e">
        <v>#N/A</v>
      </c>
      <c r="UE11" s="456" t="e">
        <v>#N/A</v>
      </c>
      <c r="UF11" s="456" t="e">
        <v>#N/A</v>
      </c>
      <c r="UG11" s="456" t="e">
        <v>#N/A</v>
      </c>
      <c r="UH11" s="456" t="e">
        <v>#N/A</v>
      </c>
      <c r="UI11" s="456" t="e">
        <v>#N/A</v>
      </c>
      <c r="UJ11" s="456" t="e">
        <v>#N/A</v>
      </c>
      <c r="UK11" s="456" t="e">
        <v>#N/A</v>
      </c>
      <c r="UL11" s="456" t="e">
        <v>#N/A</v>
      </c>
      <c r="UM11" s="456" t="e">
        <v>#N/A</v>
      </c>
      <c r="UN11" s="456" t="e">
        <v>#N/A</v>
      </c>
      <c r="UO11" s="456" t="e">
        <v>#N/A</v>
      </c>
      <c r="UP11" s="456" t="e">
        <v>#N/A</v>
      </c>
      <c r="UQ11" s="456" t="e">
        <v>#N/A</v>
      </c>
      <c r="UR11" s="456" t="e">
        <v>#N/A</v>
      </c>
      <c r="US11" s="456" t="e">
        <v>#N/A</v>
      </c>
      <c r="UT11" s="456" t="e">
        <v>#N/A</v>
      </c>
      <c r="UU11" s="456" t="e">
        <v>#N/A</v>
      </c>
      <c r="UV11" s="456" t="e">
        <v>#N/A</v>
      </c>
      <c r="UW11" s="456" t="e">
        <v>#N/A</v>
      </c>
      <c r="UX11" s="456" t="e">
        <v>#N/A</v>
      </c>
      <c r="UY11" s="456" t="e">
        <v>#N/A</v>
      </c>
      <c r="UZ11" s="456" t="e">
        <v>#N/A</v>
      </c>
      <c r="VA11" s="456" t="e">
        <v>#N/A</v>
      </c>
      <c r="VB11" s="456" t="e">
        <v>#N/A</v>
      </c>
      <c r="VC11" s="456" t="e">
        <v>#N/A</v>
      </c>
      <c r="VD11" s="456" t="e">
        <v>#N/A</v>
      </c>
      <c r="VE11" s="456" t="e">
        <v>#N/A</v>
      </c>
      <c r="VF11" s="456" t="e">
        <v>#N/A</v>
      </c>
      <c r="VG11" s="456" t="e">
        <v>#N/A</v>
      </c>
      <c r="VH11" s="456" t="e">
        <v>#N/A</v>
      </c>
      <c r="VI11" s="456" t="e">
        <v>#N/A</v>
      </c>
      <c r="VJ11" s="456" t="e">
        <v>#N/A</v>
      </c>
      <c r="VK11" s="456" t="e">
        <v>#N/A</v>
      </c>
      <c r="VL11" s="456" t="e">
        <v>#N/A</v>
      </c>
      <c r="VM11" s="456" t="e">
        <v>#N/A</v>
      </c>
      <c r="VN11" s="456" t="e">
        <v>#N/A</v>
      </c>
      <c r="VO11" s="456" t="e">
        <v>#N/A</v>
      </c>
      <c r="VP11" s="456" t="e">
        <v>#N/A</v>
      </c>
      <c r="VQ11" s="456" t="e">
        <v>#N/A</v>
      </c>
      <c r="VR11" s="456" t="e">
        <v>#N/A</v>
      </c>
      <c r="VS11" s="456" t="e">
        <v>#N/A</v>
      </c>
      <c r="VT11" s="456" t="e">
        <v>#N/A</v>
      </c>
      <c r="VU11" s="456" t="e">
        <v>#N/A</v>
      </c>
      <c r="VV11" s="456" t="e">
        <v>#N/A</v>
      </c>
      <c r="VW11" s="456" t="e">
        <v>#N/A</v>
      </c>
      <c r="VX11" s="456" t="e">
        <v>#N/A</v>
      </c>
      <c r="VY11" s="456" t="e">
        <v>#N/A</v>
      </c>
      <c r="VZ11" s="456" t="e">
        <v>#N/A</v>
      </c>
      <c r="WA11" s="456" t="e">
        <v>#N/A</v>
      </c>
      <c r="WB11" s="456" t="e">
        <v>#N/A</v>
      </c>
      <c r="WC11" s="456" t="e">
        <v>#N/A</v>
      </c>
      <c r="WD11" s="456" t="e">
        <v>#N/A</v>
      </c>
      <c r="WE11" s="456" t="e">
        <v>#N/A</v>
      </c>
      <c r="WF11" s="456" t="e">
        <v>#N/A</v>
      </c>
      <c r="WG11" s="456" t="e">
        <v>#N/A</v>
      </c>
      <c r="WH11" s="456" t="e">
        <v>#N/A</v>
      </c>
      <c r="WI11" s="456" t="e">
        <v>#N/A</v>
      </c>
      <c r="WJ11" s="456" t="e">
        <v>#N/A</v>
      </c>
      <c r="WK11" s="456" t="e">
        <v>#N/A</v>
      </c>
      <c r="WL11" s="456" t="e">
        <v>#N/A</v>
      </c>
      <c r="WM11" s="456" t="e">
        <v>#N/A</v>
      </c>
      <c r="WN11" s="456" t="e">
        <v>#N/A</v>
      </c>
      <c r="WO11" s="456" t="e">
        <v>#N/A</v>
      </c>
      <c r="WP11" s="456" t="e">
        <v>#N/A</v>
      </c>
      <c r="WQ11" s="456" t="e">
        <v>#N/A</v>
      </c>
      <c r="WR11" s="456" t="e">
        <v>#N/A</v>
      </c>
      <c r="WS11" s="456" t="e">
        <v>#N/A</v>
      </c>
      <c r="WT11" s="456" t="e">
        <v>#N/A</v>
      </c>
      <c r="WU11" s="456" t="e">
        <v>#N/A</v>
      </c>
      <c r="WV11" s="456" t="e">
        <v>#N/A</v>
      </c>
      <c r="WW11" s="456" t="e">
        <v>#N/A</v>
      </c>
      <c r="WX11" s="456" t="e">
        <v>#N/A</v>
      </c>
      <c r="WY11" s="456" t="e">
        <v>#N/A</v>
      </c>
      <c r="WZ11" s="456" t="e">
        <v>#N/A</v>
      </c>
      <c r="XA11" s="456" t="e">
        <v>#N/A</v>
      </c>
      <c r="XB11" s="456" t="e">
        <v>#N/A</v>
      </c>
      <c r="XC11" s="456" t="e">
        <v>#N/A</v>
      </c>
      <c r="XD11" s="456" t="e">
        <v>#N/A</v>
      </c>
      <c r="XE11" s="456" t="e">
        <v>#N/A</v>
      </c>
      <c r="XF11" s="456" t="e">
        <v>#N/A</v>
      </c>
      <c r="XG11" s="456" t="e">
        <v>#N/A</v>
      </c>
      <c r="XH11" s="456" t="e">
        <v>#N/A</v>
      </c>
      <c r="XI11" s="456" t="e">
        <v>#N/A</v>
      </c>
      <c r="XJ11" s="456" t="e">
        <v>#N/A</v>
      </c>
      <c r="XK11" s="456" t="e">
        <v>#N/A</v>
      </c>
      <c r="XL11" s="456" t="e">
        <v>#N/A</v>
      </c>
      <c r="XM11" s="456" t="e">
        <v>#N/A</v>
      </c>
      <c r="XN11" s="456" t="e">
        <v>#N/A</v>
      </c>
      <c r="XO11" s="456" t="e">
        <v>#N/A</v>
      </c>
      <c r="XP11" s="456" t="e">
        <v>#N/A</v>
      </c>
      <c r="XQ11" s="456" t="e">
        <v>#N/A</v>
      </c>
      <c r="XR11" s="456" t="e">
        <v>#N/A</v>
      </c>
      <c r="XS11" s="456" t="e">
        <v>#N/A</v>
      </c>
      <c r="XT11" s="456" t="e">
        <v>#N/A</v>
      </c>
      <c r="XU11" s="456" t="e">
        <v>#N/A</v>
      </c>
      <c r="XV11" s="456" t="e">
        <v>#N/A</v>
      </c>
      <c r="XW11" s="456" t="e">
        <v>#N/A</v>
      </c>
      <c r="XX11" s="456" t="e">
        <v>#N/A</v>
      </c>
      <c r="XY11" s="456" t="e">
        <v>#N/A</v>
      </c>
      <c r="XZ11" s="456" t="e">
        <v>#N/A</v>
      </c>
      <c r="YA11" s="456" t="e">
        <v>#N/A</v>
      </c>
      <c r="YB11" s="456" t="e">
        <v>#N/A</v>
      </c>
      <c r="YC11" s="456" t="e">
        <v>#N/A</v>
      </c>
      <c r="YD11" s="456" t="e">
        <v>#N/A</v>
      </c>
      <c r="YE11" s="456" t="e">
        <v>#N/A</v>
      </c>
      <c r="YF11" s="456" t="e">
        <v>#N/A</v>
      </c>
      <c r="YG11" s="456" t="e">
        <v>#N/A</v>
      </c>
      <c r="YH11" s="456" t="e">
        <v>#N/A</v>
      </c>
      <c r="YI11" s="456" t="e">
        <v>#N/A</v>
      </c>
      <c r="YJ11" s="456" t="e">
        <v>#N/A</v>
      </c>
      <c r="YK11" s="456" t="e">
        <v>#N/A</v>
      </c>
      <c r="YL11" s="456" t="e">
        <v>#N/A</v>
      </c>
      <c r="YM11" s="456" t="e">
        <v>#N/A</v>
      </c>
      <c r="YN11" s="456" t="e">
        <v>#N/A</v>
      </c>
      <c r="YO11" s="456" t="e">
        <v>#N/A</v>
      </c>
      <c r="YP11" s="456" t="e">
        <v>#N/A</v>
      </c>
      <c r="YQ11" s="456" t="e">
        <v>#N/A</v>
      </c>
      <c r="YR11" s="456" t="e">
        <v>#N/A</v>
      </c>
      <c r="YS11" s="456" t="e">
        <v>#N/A</v>
      </c>
      <c r="YT11" s="456" t="e">
        <v>#N/A</v>
      </c>
      <c r="YU11" s="456" t="e">
        <v>#N/A</v>
      </c>
      <c r="YV11" s="456" t="e">
        <v>#N/A</v>
      </c>
      <c r="YW11" s="456" t="e">
        <v>#N/A</v>
      </c>
      <c r="YX11" s="456" t="e">
        <v>#N/A</v>
      </c>
      <c r="YY11" s="456" t="e">
        <v>#N/A</v>
      </c>
      <c r="YZ11" s="456" t="e">
        <v>#N/A</v>
      </c>
      <c r="ZA11" s="456" t="e">
        <v>#N/A</v>
      </c>
      <c r="ZB11" s="456" t="e">
        <v>#N/A</v>
      </c>
      <c r="ZC11" s="456" t="e">
        <v>#N/A</v>
      </c>
      <c r="ZD11" s="456" t="e">
        <v>#N/A</v>
      </c>
      <c r="ZE11" s="456" t="e">
        <v>#N/A</v>
      </c>
      <c r="ZF11" s="456" t="e">
        <v>#N/A</v>
      </c>
      <c r="ZG11" s="456" t="e">
        <v>#N/A</v>
      </c>
      <c r="ZH11" s="456" t="e">
        <v>#N/A</v>
      </c>
      <c r="ZI11" s="456" t="e">
        <v>#N/A</v>
      </c>
      <c r="ZJ11" s="456" t="e">
        <v>#N/A</v>
      </c>
      <c r="ZK11" s="456" t="e">
        <v>#N/A</v>
      </c>
      <c r="ZL11" s="456" t="e">
        <v>#N/A</v>
      </c>
      <c r="ZM11" s="456" t="e">
        <v>#N/A</v>
      </c>
      <c r="ZN11" s="456" t="e">
        <v>#N/A</v>
      </c>
      <c r="ZO11" s="456" t="e">
        <v>#N/A</v>
      </c>
      <c r="ZP11" s="456" t="e">
        <v>#N/A</v>
      </c>
      <c r="ZQ11" s="456" t="e">
        <v>#N/A</v>
      </c>
      <c r="ZR11" s="456" t="e">
        <v>#N/A</v>
      </c>
      <c r="ZS11" s="456" t="e">
        <v>#N/A</v>
      </c>
      <c r="ZT11" s="456" t="e">
        <v>#N/A</v>
      </c>
      <c r="ZU11" s="456" t="e">
        <v>#N/A</v>
      </c>
      <c r="ZV11" s="456" t="e">
        <v>#N/A</v>
      </c>
      <c r="ZW11" s="456" t="e">
        <v>#N/A</v>
      </c>
      <c r="ZX11" s="456" t="e">
        <v>#N/A</v>
      </c>
      <c r="ZY11" s="456" t="e">
        <v>#N/A</v>
      </c>
      <c r="ZZ11" s="456" t="e">
        <v>#N/A</v>
      </c>
      <c r="AAA11" s="456" t="e">
        <v>#N/A</v>
      </c>
    </row>
    <row r="12" spans="1:703" s="456" customFormat="1" x14ac:dyDescent="0.2">
      <c r="A12" s="456">
        <v>2340</v>
      </c>
      <c r="B12" s="456">
        <v>2425</v>
      </c>
      <c r="C12" s="456">
        <v>2161</v>
      </c>
      <c r="D12" s="456">
        <v>2336</v>
      </c>
      <c r="E12" s="456">
        <v>2425</v>
      </c>
      <c r="F12" s="456">
        <v>2150</v>
      </c>
      <c r="G12" s="456">
        <v>1434</v>
      </c>
      <c r="H12" s="456">
        <v>1396</v>
      </c>
      <c r="I12" s="456">
        <v>1259</v>
      </c>
      <c r="J12" s="456">
        <v>1433</v>
      </c>
      <c r="K12" s="456">
        <v>1396</v>
      </c>
      <c r="L12" s="456">
        <v>1259</v>
      </c>
      <c r="M12" s="456">
        <v>69</v>
      </c>
      <c r="N12" s="456">
        <v>90</v>
      </c>
      <c r="O12" s="456">
        <v>66</v>
      </c>
      <c r="P12" s="456">
        <v>69</v>
      </c>
      <c r="Q12" s="456">
        <v>90</v>
      </c>
      <c r="R12" s="456">
        <v>66</v>
      </c>
      <c r="S12" s="456">
        <v>120</v>
      </c>
      <c r="T12" s="456">
        <v>163</v>
      </c>
      <c r="U12" s="456">
        <v>148</v>
      </c>
      <c r="V12" s="456">
        <v>120</v>
      </c>
      <c r="W12" s="456">
        <v>163</v>
      </c>
      <c r="X12" s="456">
        <v>143</v>
      </c>
      <c r="Y12" s="456">
        <v>717</v>
      </c>
      <c r="Z12" s="456">
        <v>776</v>
      </c>
      <c r="AA12" s="456">
        <v>688</v>
      </c>
      <c r="AB12" s="456">
        <v>714</v>
      </c>
      <c r="AC12" s="456">
        <v>776</v>
      </c>
      <c r="AD12" s="456">
        <v>682</v>
      </c>
      <c r="AE12" s="456" t="s">
        <v>534</v>
      </c>
      <c r="AF12" s="456" t="e">
        <v>#N/A</v>
      </c>
      <c r="AG12" s="456" t="e">
        <v>#N/A</v>
      </c>
      <c r="AH12" s="456" t="e">
        <v>#N/A</v>
      </c>
      <c r="AI12" s="456" t="e">
        <v>#N/A</v>
      </c>
      <c r="AJ12" s="456" t="e">
        <v>#N/A</v>
      </c>
      <c r="AK12" s="456" t="e">
        <v>#N/A</v>
      </c>
      <c r="AL12" s="456" t="e">
        <v>#N/A</v>
      </c>
      <c r="AM12" s="456" t="e">
        <v>#N/A</v>
      </c>
      <c r="AN12" s="456" t="e">
        <v>#N/A</v>
      </c>
      <c r="AO12" s="456" t="e">
        <v>#N/A</v>
      </c>
      <c r="AP12" s="456" t="e">
        <v>#N/A</v>
      </c>
      <c r="AQ12" s="456" t="e">
        <v>#N/A</v>
      </c>
      <c r="AR12" s="456" t="e">
        <v>#N/A</v>
      </c>
      <c r="AS12" s="456" t="e">
        <v>#N/A</v>
      </c>
      <c r="AT12" s="456" t="e">
        <v>#N/A</v>
      </c>
      <c r="AU12" s="456" t="e">
        <v>#N/A</v>
      </c>
      <c r="AV12" s="456" t="e">
        <v>#N/A</v>
      </c>
      <c r="AW12" s="456" t="e">
        <v>#N/A</v>
      </c>
      <c r="AX12" s="456" t="e">
        <v>#N/A</v>
      </c>
      <c r="AY12" s="456" t="e">
        <v>#N/A</v>
      </c>
      <c r="AZ12" s="456" t="e">
        <v>#N/A</v>
      </c>
      <c r="BA12" s="456" t="e">
        <v>#N/A</v>
      </c>
      <c r="BB12" s="456" t="e">
        <v>#N/A</v>
      </c>
      <c r="BC12" s="456" t="e">
        <v>#N/A</v>
      </c>
      <c r="BD12" s="456" t="e">
        <v>#N/A</v>
      </c>
      <c r="BE12" s="456" t="e">
        <v>#N/A</v>
      </c>
      <c r="BF12" s="456" t="e">
        <v>#N/A</v>
      </c>
      <c r="BG12" s="456" t="e">
        <v>#N/A</v>
      </c>
      <c r="BH12" s="456" t="e">
        <v>#N/A</v>
      </c>
      <c r="BI12" s="456" t="e">
        <v>#N/A</v>
      </c>
      <c r="BJ12" s="456" t="e">
        <v>#N/A</v>
      </c>
      <c r="BK12" s="456" t="e">
        <v>#N/A</v>
      </c>
      <c r="BL12" s="456" t="e">
        <v>#N/A</v>
      </c>
      <c r="BM12" s="456" t="e">
        <v>#N/A</v>
      </c>
      <c r="BN12" s="456" t="e">
        <v>#N/A</v>
      </c>
      <c r="BO12" s="456" t="e">
        <v>#N/A</v>
      </c>
      <c r="BP12" s="456" t="e">
        <v>#N/A</v>
      </c>
      <c r="BQ12" s="456" t="e">
        <v>#N/A</v>
      </c>
      <c r="BR12" s="456" t="e">
        <v>#N/A</v>
      </c>
      <c r="BS12" s="456" t="e">
        <v>#N/A</v>
      </c>
      <c r="BT12" s="456" t="e">
        <v>#N/A</v>
      </c>
      <c r="BU12" s="456" t="e">
        <v>#N/A</v>
      </c>
      <c r="BV12" s="456" t="e">
        <v>#N/A</v>
      </c>
      <c r="BW12" s="456" t="e">
        <v>#N/A</v>
      </c>
      <c r="BX12" s="456" t="e">
        <v>#N/A</v>
      </c>
      <c r="BY12" s="456" t="e">
        <v>#N/A</v>
      </c>
      <c r="BZ12" s="456" t="e">
        <v>#N/A</v>
      </c>
      <c r="CA12" s="456" t="e">
        <v>#N/A</v>
      </c>
      <c r="CB12" s="456" t="e">
        <v>#N/A</v>
      </c>
      <c r="CC12" s="456" t="e">
        <v>#N/A</v>
      </c>
      <c r="CD12" s="456" t="e">
        <v>#N/A</v>
      </c>
      <c r="CE12" s="456" t="e">
        <v>#N/A</v>
      </c>
      <c r="CF12" s="456" t="e">
        <v>#N/A</v>
      </c>
      <c r="CG12" s="456" t="e">
        <v>#N/A</v>
      </c>
      <c r="CH12" s="456" t="e">
        <v>#N/A</v>
      </c>
      <c r="CI12" s="456" t="e">
        <v>#N/A</v>
      </c>
      <c r="CJ12" s="456" t="e">
        <v>#N/A</v>
      </c>
      <c r="CK12" s="456" t="e">
        <v>#N/A</v>
      </c>
      <c r="CL12" s="456" t="e">
        <v>#N/A</v>
      </c>
      <c r="CM12" s="456" t="e">
        <v>#N/A</v>
      </c>
      <c r="CN12" s="456" t="e">
        <v>#N/A</v>
      </c>
      <c r="CO12" s="456" t="e">
        <v>#N/A</v>
      </c>
      <c r="CP12" s="456" t="e">
        <v>#N/A</v>
      </c>
      <c r="CQ12" s="456" t="e">
        <v>#N/A</v>
      </c>
      <c r="CR12" s="456" t="e">
        <v>#N/A</v>
      </c>
      <c r="CS12" s="456" t="e">
        <v>#N/A</v>
      </c>
      <c r="CT12" s="456" t="e">
        <v>#N/A</v>
      </c>
      <c r="CU12" s="456" t="e">
        <v>#N/A</v>
      </c>
      <c r="CV12" s="456" t="e">
        <v>#N/A</v>
      </c>
      <c r="CW12" s="456" t="e">
        <v>#N/A</v>
      </c>
      <c r="CX12" s="456" t="e">
        <v>#N/A</v>
      </c>
      <c r="CY12" s="456" t="e">
        <v>#N/A</v>
      </c>
      <c r="CZ12" s="456" t="e">
        <v>#N/A</v>
      </c>
      <c r="DA12" s="456" t="e">
        <v>#N/A</v>
      </c>
      <c r="DB12" s="456" t="e">
        <v>#N/A</v>
      </c>
      <c r="DC12" s="456" t="e">
        <v>#N/A</v>
      </c>
      <c r="DD12" s="456" t="e">
        <v>#N/A</v>
      </c>
      <c r="DE12" s="456" t="e">
        <v>#N/A</v>
      </c>
      <c r="DF12" s="456" t="e">
        <v>#N/A</v>
      </c>
      <c r="DG12" s="456" t="e">
        <v>#N/A</v>
      </c>
      <c r="DH12" s="456" t="e">
        <v>#N/A</v>
      </c>
      <c r="DI12" s="456" t="e">
        <v>#N/A</v>
      </c>
      <c r="DJ12" s="456" t="e">
        <v>#N/A</v>
      </c>
      <c r="DK12" s="456" t="e">
        <v>#N/A</v>
      </c>
      <c r="DL12" s="456" t="e">
        <v>#N/A</v>
      </c>
      <c r="DM12" s="456" t="e">
        <v>#N/A</v>
      </c>
      <c r="DN12" s="456" t="e">
        <v>#N/A</v>
      </c>
      <c r="DO12" s="456" t="e">
        <v>#N/A</v>
      </c>
      <c r="DP12" s="456" t="e">
        <v>#N/A</v>
      </c>
      <c r="DQ12" s="456" t="e">
        <v>#N/A</v>
      </c>
      <c r="DR12" s="456" t="e">
        <v>#N/A</v>
      </c>
      <c r="DS12" s="456" t="e">
        <v>#N/A</v>
      </c>
      <c r="DT12" s="456" t="e">
        <v>#N/A</v>
      </c>
      <c r="DU12" s="456" t="e">
        <v>#N/A</v>
      </c>
      <c r="DV12" s="456" t="e">
        <v>#N/A</v>
      </c>
      <c r="DW12" s="456" t="e">
        <v>#N/A</v>
      </c>
      <c r="DX12" s="456" t="e">
        <v>#N/A</v>
      </c>
      <c r="DY12" s="456" t="e">
        <v>#N/A</v>
      </c>
      <c r="DZ12" s="456" t="e">
        <v>#N/A</v>
      </c>
      <c r="EA12" s="456" t="e">
        <v>#N/A</v>
      </c>
      <c r="EB12" s="456" t="e">
        <v>#N/A</v>
      </c>
      <c r="EC12" s="456" t="e">
        <v>#N/A</v>
      </c>
      <c r="ED12" s="456" t="e">
        <v>#N/A</v>
      </c>
      <c r="EE12" s="456" t="e">
        <v>#N/A</v>
      </c>
      <c r="EF12" s="456" t="e">
        <v>#N/A</v>
      </c>
      <c r="EG12" s="456" t="e">
        <v>#N/A</v>
      </c>
      <c r="EH12" s="456" t="e">
        <v>#N/A</v>
      </c>
      <c r="EI12" s="456" t="e">
        <v>#N/A</v>
      </c>
      <c r="EJ12" s="456" t="e">
        <v>#N/A</v>
      </c>
      <c r="EK12" s="456" t="e">
        <v>#N/A</v>
      </c>
      <c r="EL12" s="456" t="e">
        <v>#N/A</v>
      </c>
      <c r="EM12" s="456" t="e">
        <v>#N/A</v>
      </c>
      <c r="EN12" s="456" t="e">
        <v>#N/A</v>
      </c>
      <c r="EO12" s="456" t="e">
        <v>#N/A</v>
      </c>
      <c r="EP12" s="456" t="e">
        <v>#N/A</v>
      </c>
      <c r="EQ12" s="456" t="e">
        <v>#N/A</v>
      </c>
      <c r="ER12" s="456" t="e">
        <v>#N/A</v>
      </c>
      <c r="ES12" s="456" t="e">
        <v>#N/A</v>
      </c>
      <c r="ET12" s="456" t="e">
        <v>#N/A</v>
      </c>
      <c r="EU12" s="456" t="e">
        <v>#N/A</v>
      </c>
      <c r="EV12" s="456" t="e">
        <v>#N/A</v>
      </c>
      <c r="EW12" s="456" t="e">
        <v>#N/A</v>
      </c>
      <c r="EX12" s="456" t="e">
        <v>#N/A</v>
      </c>
      <c r="EY12" s="456" t="e">
        <v>#N/A</v>
      </c>
      <c r="EZ12" s="456" t="e">
        <v>#N/A</v>
      </c>
      <c r="FA12" s="456" t="e">
        <v>#N/A</v>
      </c>
      <c r="FB12" s="456" t="e">
        <v>#N/A</v>
      </c>
      <c r="FC12" s="456" t="e">
        <v>#N/A</v>
      </c>
      <c r="FD12" s="456" t="e">
        <v>#N/A</v>
      </c>
      <c r="FE12" s="456" t="e">
        <v>#N/A</v>
      </c>
      <c r="FF12" s="456" t="e">
        <v>#N/A</v>
      </c>
      <c r="FG12" s="456" t="e">
        <v>#N/A</v>
      </c>
      <c r="FH12" s="456" t="e">
        <v>#N/A</v>
      </c>
      <c r="FI12" s="456" t="e">
        <v>#N/A</v>
      </c>
      <c r="FJ12" s="456" t="e">
        <v>#N/A</v>
      </c>
      <c r="FK12" s="456" t="e">
        <v>#N/A</v>
      </c>
      <c r="FL12" s="456" t="e">
        <v>#N/A</v>
      </c>
      <c r="FM12" s="456" t="e">
        <v>#N/A</v>
      </c>
      <c r="FN12" s="456" t="e">
        <v>#N/A</v>
      </c>
      <c r="FO12" s="456" t="e">
        <v>#N/A</v>
      </c>
      <c r="FP12" s="456" t="e">
        <v>#N/A</v>
      </c>
      <c r="FQ12" s="456" t="e">
        <v>#N/A</v>
      </c>
      <c r="FR12" s="456" t="e">
        <v>#N/A</v>
      </c>
      <c r="FS12" s="456" t="e">
        <v>#N/A</v>
      </c>
      <c r="FT12" s="456" t="e">
        <v>#N/A</v>
      </c>
      <c r="FU12" s="456" t="e">
        <v>#N/A</v>
      </c>
      <c r="FV12" s="456" t="e">
        <v>#N/A</v>
      </c>
      <c r="FW12" s="456" t="e">
        <v>#N/A</v>
      </c>
      <c r="FX12" s="456" t="e">
        <v>#N/A</v>
      </c>
      <c r="FY12" s="456" t="e">
        <v>#N/A</v>
      </c>
      <c r="FZ12" s="456" t="e">
        <v>#N/A</v>
      </c>
      <c r="GA12" s="456" t="e">
        <v>#N/A</v>
      </c>
      <c r="GB12" s="456" t="e">
        <v>#N/A</v>
      </c>
      <c r="GC12" s="456" t="e">
        <v>#N/A</v>
      </c>
      <c r="GD12" s="456" t="e">
        <v>#N/A</v>
      </c>
      <c r="GE12" s="456" t="e">
        <v>#N/A</v>
      </c>
      <c r="GF12" s="456" t="e">
        <v>#N/A</v>
      </c>
      <c r="GG12" s="456" t="e">
        <v>#N/A</v>
      </c>
      <c r="GH12" s="456" t="e">
        <v>#N/A</v>
      </c>
      <c r="GI12" s="456" t="e">
        <v>#N/A</v>
      </c>
      <c r="GJ12" s="456" t="e">
        <v>#N/A</v>
      </c>
      <c r="GK12" s="456" t="e">
        <v>#N/A</v>
      </c>
      <c r="GL12" s="456" t="e">
        <v>#N/A</v>
      </c>
      <c r="GM12" s="456" t="e">
        <v>#N/A</v>
      </c>
      <c r="GN12" s="456" t="e">
        <v>#N/A</v>
      </c>
      <c r="GO12" s="456" t="e">
        <v>#N/A</v>
      </c>
      <c r="GP12" s="456" t="e">
        <v>#N/A</v>
      </c>
      <c r="GQ12" s="456" t="e">
        <v>#N/A</v>
      </c>
      <c r="GR12" s="456" t="e">
        <v>#N/A</v>
      </c>
      <c r="GS12" s="456" t="e">
        <v>#N/A</v>
      </c>
      <c r="GT12" s="456" t="e">
        <v>#N/A</v>
      </c>
      <c r="GU12" s="456" t="e">
        <v>#N/A</v>
      </c>
      <c r="GV12" s="456" t="e">
        <v>#N/A</v>
      </c>
      <c r="GW12" s="456" t="e">
        <v>#N/A</v>
      </c>
      <c r="GX12" s="456" t="e">
        <v>#N/A</v>
      </c>
      <c r="GY12" s="456" t="e">
        <v>#N/A</v>
      </c>
      <c r="GZ12" s="456" t="e">
        <v>#N/A</v>
      </c>
      <c r="HA12" s="456" t="e">
        <v>#N/A</v>
      </c>
      <c r="HB12" s="456" t="e">
        <v>#N/A</v>
      </c>
      <c r="HC12" s="456" t="e">
        <v>#N/A</v>
      </c>
      <c r="HD12" s="456" t="e">
        <v>#N/A</v>
      </c>
      <c r="HE12" s="456" t="e">
        <v>#N/A</v>
      </c>
      <c r="HF12" s="456" t="e">
        <v>#N/A</v>
      </c>
      <c r="HG12" s="456" t="e">
        <v>#N/A</v>
      </c>
      <c r="HH12" s="456" t="e">
        <v>#N/A</v>
      </c>
      <c r="HI12" s="456" t="e">
        <v>#N/A</v>
      </c>
      <c r="HJ12" s="456" t="e">
        <v>#N/A</v>
      </c>
      <c r="HK12" s="456" t="e">
        <v>#N/A</v>
      </c>
      <c r="HL12" s="456" t="e">
        <v>#N/A</v>
      </c>
      <c r="HM12" s="456" t="e">
        <v>#N/A</v>
      </c>
      <c r="HN12" s="456" t="e">
        <v>#N/A</v>
      </c>
      <c r="HO12" s="456" t="e">
        <v>#N/A</v>
      </c>
      <c r="HP12" s="456" t="e">
        <v>#N/A</v>
      </c>
      <c r="HQ12" s="456" t="e">
        <v>#N/A</v>
      </c>
      <c r="HR12" s="456" t="e">
        <v>#N/A</v>
      </c>
      <c r="HS12" s="456" t="e">
        <v>#N/A</v>
      </c>
      <c r="HT12" s="456" t="e">
        <v>#N/A</v>
      </c>
      <c r="HU12" s="456" t="e">
        <v>#N/A</v>
      </c>
      <c r="HV12" s="456" t="e">
        <v>#N/A</v>
      </c>
      <c r="HW12" s="456" t="e">
        <v>#N/A</v>
      </c>
      <c r="HX12" s="456" t="e">
        <v>#N/A</v>
      </c>
      <c r="HY12" s="456" t="e">
        <v>#N/A</v>
      </c>
      <c r="HZ12" s="456" t="e">
        <v>#N/A</v>
      </c>
      <c r="IA12" s="456" t="e">
        <v>#N/A</v>
      </c>
      <c r="IB12" s="456" t="e">
        <v>#N/A</v>
      </c>
      <c r="IC12" s="456" t="e">
        <v>#N/A</v>
      </c>
      <c r="ID12" s="456" t="e">
        <v>#N/A</v>
      </c>
      <c r="IE12" s="456" t="e">
        <v>#N/A</v>
      </c>
      <c r="IF12" s="456" t="e">
        <v>#N/A</v>
      </c>
      <c r="IG12" s="456" t="e">
        <v>#N/A</v>
      </c>
      <c r="IH12" s="456" t="e">
        <v>#N/A</v>
      </c>
      <c r="II12" s="456" t="e">
        <v>#N/A</v>
      </c>
      <c r="IJ12" s="456" t="e">
        <v>#N/A</v>
      </c>
      <c r="IK12" s="456" t="e">
        <v>#N/A</v>
      </c>
      <c r="IL12" s="456" t="e">
        <v>#N/A</v>
      </c>
      <c r="IM12" s="456" t="e">
        <v>#N/A</v>
      </c>
      <c r="IN12" s="456" t="e">
        <v>#N/A</v>
      </c>
      <c r="IO12" s="456" t="e">
        <v>#N/A</v>
      </c>
      <c r="IP12" s="456" t="e">
        <v>#N/A</v>
      </c>
      <c r="IQ12" s="456" t="e">
        <v>#N/A</v>
      </c>
      <c r="IR12" s="456" t="e">
        <v>#N/A</v>
      </c>
      <c r="IS12" s="456" t="e">
        <v>#N/A</v>
      </c>
      <c r="IT12" s="456" t="e">
        <v>#N/A</v>
      </c>
      <c r="IU12" s="456" t="e">
        <v>#N/A</v>
      </c>
      <c r="IV12" s="456" t="e">
        <v>#N/A</v>
      </c>
      <c r="IW12" s="456" t="e">
        <v>#N/A</v>
      </c>
      <c r="IX12" s="456" t="e">
        <v>#N/A</v>
      </c>
      <c r="IY12" s="456" t="e">
        <v>#N/A</v>
      </c>
      <c r="IZ12" s="456" t="e">
        <v>#N/A</v>
      </c>
      <c r="JA12" s="456" t="e">
        <v>#N/A</v>
      </c>
      <c r="JB12" s="456" t="e">
        <v>#N/A</v>
      </c>
      <c r="JC12" s="456" t="e">
        <v>#N/A</v>
      </c>
      <c r="JD12" s="456" t="e">
        <v>#N/A</v>
      </c>
      <c r="JE12" s="456" t="e">
        <v>#N/A</v>
      </c>
      <c r="JF12" s="456" t="e">
        <v>#N/A</v>
      </c>
      <c r="JG12" s="456" t="e">
        <v>#N/A</v>
      </c>
      <c r="JH12" s="456" t="e">
        <v>#N/A</v>
      </c>
      <c r="JI12" s="456" t="e">
        <v>#N/A</v>
      </c>
      <c r="JJ12" s="456" t="e">
        <v>#N/A</v>
      </c>
      <c r="JK12" s="456" t="e">
        <v>#N/A</v>
      </c>
      <c r="JL12" s="456" t="e">
        <v>#N/A</v>
      </c>
      <c r="JM12" s="456" t="e">
        <v>#N/A</v>
      </c>
      <c r="JN12" s="456" t="e">
        <v>#N/A</v>
      </c>
      <c r="JO12" s="456" t="e">
        <v>#N/A</v>
      </c>
      <c r="JP12" s="456" t="e">
        <v>#N/A</v>
      </c>
      <c r="JQ12" s="456" t="e">
        <v>#N/A</v>
      </c>
      <c r="JR12" s="456" t="e">
        <v>#N/A</v>
      </c>
      <c r="JS12" s="456" t="e">
        <v>#N/A</v>
      </c>
      <c r="JT12" s="456" t="e">
        <v>#N/A</v>
      </c>
      <c r="JU12" s="456" t="e">
        <v>#N/A</v>
      </c>
      <c r="JV12" s="456" t="e">
        <v>#N/A</v>
      </c>
      <c r="JW12" s="456" t="e">
        <v>#N/A</v>
      </c>
      <c r="JX12" s="456" t="e">
        <v>#N/A</v>
      </c>
      <c r="JY12" s="456" t="e">
        <v>#N/A</v>
      </c>
      <c r="JZ12" s="456" t="e">
        <v>#N/A</v>
      </c>
      <c r="KA12" s="456" t="e">
        <v>#N/A</v>
      </c>
      <c r="KB12" s="456" t="e">
        <v>#N/A</v>
      </c>
      <c r="KC12" s="456" t="e">
        <v>#N/A</v>
      </c>
      <c r="KD12" s="456" t="e">
        <v>#N/A</v>
      </c>
      <c r="KE12" s="456" t="e">
        <v>#N/A</v>
      </c>
      <c r="KF12" s="456" t="e">
        <v>#N/A</v>
      </c>
      <c r="KG12" s="456" t="e">
        <v>#N/A</v>
      </c>
      <c r="KH12" s="456" t="e">
        <v>#N/A</v>
      </c>
      <c r="KI12" s="456" t="e">
        <v>#N/A</v>
      </c>
      <c r="KJ12" s="456" t="e">
        <v>#N/A</v>
      </c>
      <c r="KK12" s="456" t="e">
        <v>#N/A</v>
      </c>
      <c r="KL12" s="456" t="e">
        <v>#N/A</v>
      </c>
      <c r="KM12" s="456" t="e">
        <v>#N/A</v>
      </c>
      <c r="KN12" s="456" t="e">
        <v>#N/A</v>
      </c>
      <c r="KO12" s="456" t="e">
        <v>#N/A</v>
      </c>
      <c r="KP12" s="456" t="e">
        <v>#N/A</v>
      </c>
      <c r="KQ12" s="456" t="e">
        <v>#N/A</v>
      </c>
      <c r="KR12" s="456" t="e">
        <v>#N/A</v>
      </c>
      <c r="KS12" s="456" t="e">
        <v>#N/A</v>
      </c>
      <c r="KT12" s="456" t="e">
        <v>#N/A</v>
      </c>
      <c r="KU12" s="456" t="e">
        <v>#N/A</v>
      </c>
      <c r="KV12" s="456" t="e">
        <v>#N/A</v>
      </c>
      <c r="KW12" s="456" t="e">
        <v>#N/A</v>
      </c>
      <c r="KX12" s="456" t="e">
        <v>#N/A</v>
      </c>
      <c r="KY12" s="456" t="e">
        <v>#N/A</v>
      </c>
      <c r="KZ12" s="456" t="e">
        <v>#N/A</v>
      </c>
      <c r="LA12" s="456" t="e">
        <v>#N/A</v>
      </c>
      <c r="LB12" s="456" t="e">
        <v>#N/A</v>
      </c>
      <c r="LC12" s="456" t="e">
        <v>#N/A</v>
      </c>
      <c r="LD12" s="456" t="e">
        <v>#N/A</v>
      </c>
      <c r="LE12" s="456" t="e">
        <v>#N/A</v>
      </c>
      <c r="LF12" s="456" t="e">
        <v>#N/A</v>
      </c>
      <c r="LG12" s="456" t="e">
        <v>#N/A</v>
      </c>
      <c r="LH12" s="456" t="e">
        <v>#N/A</v>
      </c>
      <c r="LI12" s="456" t="e">
        <v>#N/A</v>
      </c>
      <c r="LJ12" s="456" t="e">
        <v>#N/A</v>
      </c>
      <c r="LK12" s="456" t="e">
        <v>#N/A</v>
      </c>
      <c r="LL12" s="456" t="e">
        <v>#N/A</v>
      </c>
      <c r="LM12" s="456" t="e">
        <v>#N/A</v>
      </c>
      <c r="LN12" s="456" t="e">
        <v>#N/A</v>
      </c>
      <c r="LO12" s="456" t="e">
        <v>#N/A</v>
      </c>
      <c r="LP12" s="456" t="e">
        <v>#N/A</v>
      </c>
      <c r="LQ12" s="456" t="e">
        <v>#N/A</v>
      </c>
      <c r="LR12" s="456" t="e">
        <v>#N/A</v>
      </c>
      <c r="LS12" s="456" t="e">
        <v>#N/A</v>
      </c>
      <c r="LT12" s="456" t="e">
        <v>#N/A</v>
      </c>
      <c r="LU12" s="456" t="e">
        <v>#N/A</v>
      </c>
      <c r="LV12" s="456" t="e">
        <v>#N/A</v>
      </c>
      <c r="LW12" s="456" t="e">
        <v>#N/A</v>
      </c>
      <c r="LX12" s="456" t="e">
        <v>#N/A</v>
      </c>
      <c r="LY12" s="456" t="e">
        <v>#N/A</v>
      </c>
      <c r="LZ12" s="456" t="e">
        <v>#N/A</v>
      </c>
      <c r="MA12" s="456" t="e">
        <v>#N/A</v>
      </c>
      <c r="MB12" s="456" t="e">
        <v>#N/A</v>
      </c>
      <c r="MC12" s="456" t="e">
        <v>#N/A</v>
      </c>
      <c r="MD12" s="456" t="e">
        <v>#N/A</v>
      </c>
      <c r="ME12" s="456" t="e">
        <v>#N/A</v>
      </c>
      <c r="MF12" s="456" t="e">
        <v>#N/A</v>
      </c>
      <c r="MG12" s="456" t="e">
        <v>#N/A</v>
      </c>
      <c r="MH12" s="456" t="e">
        <v>#N/A</v>
      </c>
      <c r="MI12" s="456" t="e">
        <v>#N/A</v>
      </c>
      <c r="MJ12" s="456" t="e">
        <v>#N/A</v>
      </c>
      <c r="MK12" s="456" t="e">
        <v>#N/A</v>
      </c>
      <c r="ML12" s="456" t="e">
        <v>#N/A</v>
      </c>
      <c r="MM12" s="456" t="e">
        <v>#N/A</v>
      </c>
      <c r="MN12" s="456" t="e">
        <v>#N/A</v>
      </c>
      <c r="MO12" s="456" t="e">
        <v>#N/A</v>
      </c>
      <c r="MP12" s="456" t="e">
        <v>#N/A</v>
      </c>
      <c r="MQ12" s="456" t="e">
        <v>#N/A</v>
      </c>
      <c r="MR12" s="456" t="e">
        <v>#N/A</v>
      </c>
      <c r="MS12" s="456" t="e">
        <v>#N/A</v>
      </c>
      <c r="MT12" s="456" t="e">
        <v>#N/A</v>
      </c>
      <c r="MU12" s="456" t="e">
        <v>#N/A</v>
      </c>
      <c r="MV12" s="456" t="e">
        <v>#N/A</v>
      </c>
      <c r="MW12" s="456" t="e">
        <v>#N/A</v>
      </c>
      <c r="MX12" s="456" t="e">
        <v>#N/A</v>
      </c>
      <c r="MY12" s="456" t="e">
        <v>#N/A</v>
      </c>
      <c r="MZ12" s="456" t="e">
        <v>#N/A</v>
      </c>
      <c r="NA12" s="456" t="e">
        <v>#N/A</v>
      </c>
      <c r="NB12" s="456" t="e">
        <v>#N/A</v>
      </c>
      <c r="NC12" s="456" t="e">
        <v>#N/A</v>
      </c>
      <c r="ND12" s="456" t="e">
        <v>#N/A</v>
      </c>
      <c r="NE12" s="456" t="e">
        <v>#N/A</v>
      </c>
      <c r="NF12" s="456" t="e">
        <v>#N/A</v>
      </c>
      <c r="NG12" s="456" t="e">
        <v>#N/A</v>
      </c>
      <c r="NH12" s="456" t="e">
        <v>#N/A</v>
      </c>
      <c r="NI12" s="456" t="e">
        <v>#N/A</v>
      </c>
      <c r="NJ12" s="456" t="e">
        <v>#N/A</v>
      </c>
      <c r="NK12" s="456" t="e">
        <v>#N/A</v>
      </c>
      <c r="NL12" s="456" t="e">
        <v>#N/A</v>
      </c>
      <c r="NM12" s="456" t="e">
        <v>#N/A</v>
      </c>
      <c r="NN12" s="456" t="e">
        <v>#N/A</v>
      </c>
      <c r="NO12" s="456" t="e">
        <v>#N/A</v>
      </c>
      <c r="NP12" s="456" t="e">
        <v>#N/A</v>
      </c>
      <c r="NQ12" s="456" t="e">
        <v>#N/A</v>
      </c>
      <c r="NR12" s="456" t="e">
        <v>#N/A</v>
      </c>
      <c r="NS12" s="456" t="e">
        <v>#N/A</v>
      </c>
      <c r="NT12" s="456" t="e">
        <v>#N/A</v>
      </c>
      <c r="NU12" s="456" t="e">
        <v>#N/A</v>
      </c>
      <c r="NV12" s="456" t="e">
        <v>#N/A</v>
      </c>
      <c r="NW12" s="456" t="e">
        <v>#N/A</v>
      </c>
      <c r="NX12" s="456" t="e">
        <v>#N/A</v>
      </c>
      <c r="NY12" s="456" t="e">
        <v>#N/A</v>
      </c>
      <c r="NZ12" s="456" t="e">
        <v>#N/A</v>
      </c>
      <c r="OA12" s="456" t="e">
        <v>#N/A</v>
      </c>
      <c r="OB12" s="456" t="e">
        <v>#N/A</v>
      </c>
      <c r="OC12" s="456" t="e">
        <v>#N/A</v>
      </c>
      <c r="OD12" s="456" t="e">
        <v>#N/A</v>
      </c>
      <c r="OE12" s="456" t="e">
        <v>#N/A</v>
      </c>
      <c r="OF12" s="456" t="e">
        <v>#N/A</v>
      </c>
      <c r="OG12" s="456" t="e">
        <v>#N/A</v>
      </c>
      <c r="OH12" s="456" t="e">
        <v>#N/A</v>
      </c>
      <c r="OI12" s="456" t="e">
        <v>#N/A</v>
      </c>
      <c r="OJ12" s="456" t="e">
        <v>#N/A</v>
      </c>
      <c r="OK12" s="456" t="e">
        <v>#N/A</v>
      </c>
      <c r="OL12" s="456" t="e">
        <v>#N/A</v>
      </c>
      <c r="OM12" s="456" t="e">
        <v>#N/A</v>
      </c>
      <c r="ON12" s="456" t="e">
        <v>#N/A</v>
      </c>
      <c r="OO12" s="456" t="e">
        <v>#N/A</v>
      </c>
      <c r="OP12" s="456" t="e">
        <v>#N/A</v>
      </c>
      <c r="OQ12" s="456" t="e">
        <v>#N/A</v>
      </c>
      <c r="OR12" s="456" t="e">
        <v>#N/A</v>
      </c>
      <c r="OS12" s="456" t="e">
        <v>#N/A</v>
      </c>
      <c r="OT12" s="456" t="e">
        <v>#N/A</v>
      </c>
      <c r="OU12" s="456" t="e">
        <v>#N/A</v>
      </c>
      <c r="OV12" s="456" t="e">
        <v>#N/A</v>
      </c>
      <c r="OW12" s="456" t="e">
        <v>#N/A</v>
      </c>
      <c r="OX12" s="456" t="e">
        <v>#N/A</v>
      </c>
      <c r="OY12" s="456" t="e">
        <v>#N/A</v>
      </c>
      <c r="OZ12" s="456" t="e">
        <v>#N/A</v>
      </c>
      <c r="PA12" s="456" t="e">
        <v>#N/A</v>
      </c>
      <c r="PB12" s="456" t="e">
        <v>#N/A</v>
      </c>
      <c r="PC12" s="456" t="e">
        <v>#N/A</v>
      </c>
      <c r="PD12" s="456" t="e">
        <v>#N/A</v>
      </c>
      <c r="PE12" s="456" t="e">
        <v>#N/A</v>
      </c>
      <c r="PF12" s="456" t="e">
        <v>#N/A</v>
      </c>
      <c r="PG12" s="456" t="e">
        <v>#N/A</v>
      </c>
      <c r="PH12" s="456" t="e">
        <v>#N/A</v>
      </c>
      <c r="PI12" s="456" t="e">
        <v>#N/A</v>
      </c>
      <c r="PJ12" s="456" t="e">
        <v>#N/A</v>
      </c>
      <c r="PK12" s="456" t="e">
        <v>#N/A</v>
      </c>
      <c r="PL12" s="456" t="e">
        <v>#N/A</v>
      </c>
      <c r="PM12" s="456" t="e">
        <v>#N/A</v>
      </c>
      <c r="PN12" s="456" t="e">
        <v>#N/A</v>
      </c>
      <c r="PO12" s="456" t="e">
        <v>#N/A</v>
      </c>
      <c r="PP12" s="456" t="e">
        <v>#N/A</v>
      </c>
      <c r="PQ12" s="456" t="e">
        <v>#N/A</v>
      </c>
      <c r="PR12" s="456" t="e">
        <v>#N/A</v>
      </c>
      <c r="PS12" s="456" t="e">
        <v>#N/A</v>
      </c>
      <c r="PT12" s="456" t="e">
        <v>#N/A</v>
      </c>
      <c r="PU12" s="456" t="e">
        <v>#N/A</v>
      </c>
      <c r="PV12" s="456" t="e">
        <v>#N/A</v>
      </c>
      <c r="PW12" s="456" t="e">
        <v>#N/A</v>
      </c>
      <c r="PX12" s="456" t="e">
        <v>#N/A</v>
      </c>
      <c r="PY12" s="456" t="e">
        <v>#N/A</v>
      </c>
      <c r="PZ12" s="456" t="e">
        <v>#N/A</v>
      </c>
      <c r="QA12" s="456" t="e">
        <v>#N/A</v>
      </c>
      <c r="QB12" s="456" t="e">
        <v>#N/A</v>
      </c>
      <c r="QC12" s="456" t="e">
        <v>#N/A</v>
      </c>
      <c r="QD12" s="456" t="e">
        <v>#N/A</v>
      </c>
      <c r="QE12" s="456" t="e">
        <v>#N/A</v>
      </c>
      <c r="QF12" s="456" t="e">
        <v>#N/A</v>
      </c>
      <c r="QG12" s="456" t="e">
        <v>#N/A</v>
      </c>
      <c r="QH12" s="456" t="e">
        <v>#N/A</v>
      </c>
      <c r="QI12" s="456" t="e">
        <v>#N/A</v>
      </c>
      <c r="QJ12" s="456" t="e">
        <v>#N/A</v>
      </c>
      <c r="QK12" s="456" t="e">
        <v>#N/A</v>
      </c>
      <c r="QL12" s="456" t="e">
        <v>#N/A</v>
      </c>
      <c r="QM12" s="456" t="e">
        <v>#N/A</v>
      </c>
      <c r="QN12" s="456" t="e">
        <v>#N/A</v>
      </c>
      <c r="QO12" s="456" t="e">
        <v>#N/A</v>
      </c>
      <c r="QP12" s="456" t="e">
        <v>#N/A</v>
      </c>
      <c r="QQ12" s="456" t="e">
        <v>#N/A</v>
      </c>
      <c r="QR12" s="456" t="e">
        <v>#N/A</v>
      </c>
      <c r="QS12" s="456" t="e">
        <v>#N/A</v>
      </c>
      <c r="QT12" s="456" t="e">
        <v>#N/A</v>
      </c>
      <c r="QU12" s="456" t="e">
        <v>#N/A</v>
      </c>
      <c r="QV12" s="456" t="e">
        <v>#N/A</v>
      </c>
      <c r="QW12" s="456" t="e">
        <v>#N/A</v>
      </c>
      <c r="QX12" s="456" t="e">
        <v>#N/A</v>
      </c>
      <c r="QY12" s="456" t="e">
        <v>#N/A</v>
      </c>
      <c r="QZ12" s="456" t="e">
        <v>#N/A</v>
      </c>
      <c r="RA12" s="456" t="e">
        <v>#N/A</v>
      </c>
      <c r="RB12" s="456" t="e">
        <v>#N/A</v>
      </c>
      <c r="RC12" s="456" t="e">
        <v>#N/A</v>
      </c>
      <c r="RD12" s="456" t="e">
        <v>#N/A</v>
      </c>
      <c r="RE12" s="456" t="e">
        <v>#N/A</v>
      </c>
      <c r="RF12" s="456" t="e">
        <v>#N/A</v>
      </c>
      <c r="RG12" s="456" t="e">
        <v>#N/A</v>
      </c>
      <c r="RH12" s="456" t="e">
        <v>#N/A</v>
      </c>
      <c r="RI12" s="456" t="e">
        <v>#N/A</v>
      </c>
      <c r="RJ12" s="456" t="e">
        <v>#N/A</v>
      </c>
      <c r="RK12" s="456" t="e">
        <v>#N/A</v>
      </c>
      <c r="RL12" s="456" t="e">
        <v>#N/A</v>
      </c>
      <c r="RM12" s="456" t="e">
        <v>#N/A</v>
      </c>
      <c r="RN12" s="456" t="e">
        <v>#N/A</v>
      </c>
      <c r="RO12" s="456" t="e">
        <v>#N/A</v>
      </c>
      <c r="RP12" s="456" t="e">
        <v>#N/A</v>
      </c>
      <c r="RQ12" s="456" t="e">
        <v>#N/A</v>
      </c>
      <c r="RR12" s="456" t="e">
        <v>#N/A</v>
      </c>
      <c r="RS12" s="456" t="e">
        <v>#N/A</v>
      </c>
      <c r="RT12" s="456" t="e">
        <v>#N/A</v>
      </c>
      <c r="RU12" s="456" t="e">
        <v>#N/A</v>
      </c>
      <c r="RV12" s="456" t="e">
        <v>#N/A</v>
      </c>
      <c r="RW12" s="456" t="e">
        <v>#N/A</v>
      </c>
      <c r="RX12" s="456" t="e">
        <v>#N/A</v>
      </c>
      <c r="RY12" s="456" t="e">
        <v>#N/A</v>
      </c>
      <c r="RZ12" s="456" t="e">
        <v>#N/A</v>
      </c>
      <c r="SA12" s="456" t="e">
        <v>#N/A</v>
      </c>
      <c r="SB12" s="456" t="e">
        <v>#N/A</v>
      </c>
      <c r="SC12" s="456" t="e">
        <v>#N/A</v>
      </c>
      <c r="SD12" s="456" t="e">
        <v>#N/A</v>
      </c>
      <c r="SE12" s="456" t="e">
        <v>#N/A</v>
      </c>
      <c r="SF12" s="456" t="e">
        <v>#N/A</v>
      </c>
      <c r="SG12" s="456" t="e">
        <v>#N/A</v>
      </c>
      <c r="SH12" s="456" t="e">
        <v>#N/A</v>
      </c>
      <c r="SI12" s="456" t="e">
        <v>#N/A</v>
      </c>
      <c r="SJ12" s="456" t="e">
        <v>#N/A</v>
      </c>
      <c r="SK12" s="456" t="e">
        <v>#N/A</v>
      </c>
      <c r="SL12" s="456" t="e">
        <v>#N/A</v>
      </c>
      <c r="SM12" s="456" t="e">
        <v>#N/A</v>
      </c>
      <c r="SN12" s="456" t="e">
        <v>#N/A</v>
      </c>
      <c r="SO12" s="456" t="e">
        <v>#N/A</v>
      </c>
      <c r="SP12" s="456" t="e">
        <v>#N/A</v>
      </c>
      <c r="SQ12" s="456" t="e">
        <v>#N/A</v>
      </c>
      <c r="SR12" s="456" t="e">
        <v>#N/A</v>
      </c>
      <c r="SS12" s="456" t="e">
        <v>#N/A</v>
      </c>
      <c r="ST12" s="456" t="e">
        <v>#N/A</v>
      </c>
      <c r="SU12" s="456" t="e">
        <v>#N/A</v>
      </c>
      <c r="SV12" s="456" t="e">
        <v>#N/A</v>
      </c>
      <c r="SW12" s="456" t="e">
        <v>#N/A</v>
      </c>
      <c r="SX12" s="456" t="e">
        <v>#N/A</v>
      </c>
      <c r="SY12" s="456" t="e">
        <v>#N/A</v>
      </c>
      <c r="SZ12" s="456" t="e">
        <v>#N/A</v>
      </c>
      <c r="TA12" s="456" t="e">
        <v>#N/A</v>
      </c>
      <c r="TB12" s="456" t="e">
        <v>#N/A</v>
      </c>
      <c r="TC12" s="456" t="e">
        <v>#N/A</v>
      </c>
      <c r="TD12" s="456" t="e">
        <v>#N/A</v>
      </c>
      <c r="TE12" s="456" t="e">
        <v>#N/A</v>
      </c>
      <c r="TF12" s="456" t="e">
        <v>#N/A</v>
      </c>
      <c r="TG12" s="456" t="e">
        <v>#N/A</v>
      </c>
      <c r="TH12" s="456" t="e">
        <v>#N/A</v>
      </c>
      <c r="TI12" s="456" t="e">
        <v>#N/A</v>
      </c>
      <c r="TJ12" s="456" t="e">
        <v>#N/A</v>
      </c>
      <c r="TK12" s="456" t="e">
        <v>#N/A</v>
      </c>
      <c r="TL12" s="456" t="e">
        <v>#N/A</v>
      </c>
      <c r="TM12" s="456" t="e">
        <v>#N/A</v>
      </c>
      <c r="TN12" s="456" t="e">
        <v>#N/A</v>
      </c>
      <c r="TO12" s="456" t="e">
        <v>#N/A</v>
      </c>
      <c r="TP12" s="456" t="e">
        <v>#N/A</v>
      </c>
      <c r="TQ12" s="456" t="e">
        <v>#N/A</v>
      </c>
      <c r="TR12" s="456" t="e">
        <v>#N/A</v>
      </c>
      <c r="TS12" s="456" t="e">
        <v>#N/A</v>
      </c>
      <c r="TT12" s="456" t="e">
        <v>#N/A</v>
      </c>
      <c r="TU12" s="456" t="e">
        <v>#N/A</v>
      </c>
      <c r="TV12" s="456" t="e">
        <v>#N/A</v>
      </c>
      <c r="TW12" s="456" t="e">
        <v>#N/A</v>
      </c>
      <c r="TX12" s="456" t="e">
        <v>#N/A</v>
      </c>
      <c r="TY12" s="456" t="e">
        <v>#N/A</v>
      </c>
      <c r="TZ12" s="456" t="e">
        <v>#N/A</v>
      </c>
      <c r="UA12" s="456" t="e">
        <v>#N/A</v>
      </c>
      <c r="UB12" s="456" t="e">
        <v>#N/A</v>
      </c>
      <c r="UC12" s="456" t="e">
        <v>#N/A</v>
      </c>
      <c r="UD12" s="456" t="e">
        <v>#N/A</v>
      </c>
      <c r="UE12" s="456" t="e">
        <v>#N/A</v>
      </c>
      <c r="UF12" s="456" t="e">
        <v>#N/A</v>
      </c>
      <c r="UG12" s="456" t="e">
        <v>#N/A</v>
      </c>
      <c r="UH12" s="456" t="e">
        <v>#N/A</v>
      </c>
      <c r="UI12" s="456" t="e">
        <v>#N/A</v>
      </c>
      <c r="UJ12" s="456" t="e">
        <v>#N/A</v>
      </c>
      <c r="UK12" s="456" t="e">
        <v>#N/A</v>
      </c>
      <c r="UL12" s="456" t="e">
        <v>#N/A</v>
      </c>
      <c r="UM12" s="456" t="e">
        <v>#N/A</v>
      </c>
      <c r="UN12" s="456" t="e">
        <v>#N/A</v>
      </c>
      <c r="UO12" s="456" t="e">
        <v>#N/A</v>
      </c>
      <c r="UP12" s="456" t="e">
        <v>#N/A</v>
      </c>
      <c r="UQ12" s="456" t="e">
        <v>#N/A</v>
      </c>
      <c r="UR12" s="456" t="e">
        <v>#N/A</v>
      </c>
      <c r="US12" s="456" t="e">
        <v>#N/A</v>
      </c>
      <c r="UT12" s="456" t="e">
        <v>#N/A</v>
      </c>
      <c r="UU12" s="456" t="e">
        <v>#N/A</v>
      </c>
      <c r="UV12" s="456" t="e">
        <v>#N/A</v>
      </c>
      <c r="UW12" s="456" t="e">
        <v>#N/A</v>
      </c>
      <c r="UX12" s="456" t="e">
        <v>#N/A</v>
      </c>
      <c r="UY12" s="456" t="e">
        <v>#N/A</v>
      </c>
      <c r="UZ12" s="456" t="e">
        <v>#N/A</v>
      </c>
      <c r="VA12" s="456" t="e">
        <v>#N/A</v>
      </c>
      <c r="VB12" s="456" t="e">
        <v>#N/A</v>
      </c>
      <c r="VC12" s="456" t="e">
        <v>#N/A</v>
      </c>
      <c r="VD12" s="456" t="e">
        <v>#N/A</v>
      </c>
      <c r="VE12" s="456" t="e">
        <v>#N/A</v>
      </c>
      <c r="VF12" s="456" t="e">
        <v>#N/A</v>
      </c>
      <c r="VG12" s="456" t="e">
        <v>#N/A</v>
      </c>
      <c r="VH12" s="456" t="e">
        <v>#N/A</v>
      </c>
      <c r="VI12" s="456" t="e">
        <v>#N/A</v>
      </c>
      <c r="VJ12" s="456" t="e">
        <v>#N/A</v>
      </c>
      <c r="VK12" s="456" t="e">
        <v>#N/A</v>
      </c>
      <c r="VL12" s="456" t="e">
        <v>#N/A</v>
      </c>
      <c r="VM12" s="456" t="e">
        <v>#N/A</v>
      </c>
      <c r="VN12" s="456" t="e">
        <v>#N/A</v>
      </c>
      <c r="VO12" s="456" t="e">
        <v>#N/A</v>
      </c>
      <c r="VP12" s="456" t="e">
        <v>#N/A</v>
      </c>
      <c r="VQ12" s="456" t="e">
        <v>#N/A</v>
      </c>
      <c r="VR12" s="456" t="e">
        <v>#N/A</v>
      </c>
      <c r="VS12" s="456" t="e">
        <v>#N/A</v>
      </c>
      <c r="VT12" s="456" t="e">
        <v>#N/A</v>
      </c>
      <c r="VU12" s="456" t="e">
        <v>#N/A</v>
      </c>
      <c r="VV12" s="456" t="e">
        <v>#N/A</v>
      </c>
      <c r="VW12" s="456" t="e">
        <v>#N/A</v>
      </c>
      <c r="VX12" s="456" t="e">
        <v>#N/A</v>
      </c>
      <c r="VY12" s="456" t="e">
        <v>#N/A</v>
      </c>
      <c r="VZ12" s="456" t="e">
        <v>#N/A</v>
      </c>
      <c r="WA12" s="456" t="e">
        <v>#N/A</v>
      </c>
      <c r="WB12" s="456" t="e">
        <v>#N/A</v>
      </c>
      <c r="WC12" s="456" t="e">
        <v>#N/A</v>
      </c>
      <c r="WD12" s="456" t="e">
        <v>#N/A</v>
      </c>
      <c r="WE12" s="456" t="e">
        <v>#N/A</v>
      </c>
      <c r="WF12" s="456" t="e">
        <v>#N/A</v>
      </c>
      <c r="WG12" s="456" t="e">
        <v>#N/A</v>
      </c>
      <c r="WH12" s="456" t="e">
        <v>#N/A</v>
      </c>
      <c r="WI12" s="456" t="e">
        <v>#N/A</v>
      </c>
      <c r="WJ12" s="456" t="e">
        <v>#N/A</v>
      </c>
      <c r="WK12" s="456" t="e">
        <v>#N/A</v>
      </c>
      <c r="WL12" s="456" t="e">
        <v>#N/A</v>
      </c>
      <c r="WM12" s="456" t="e">
        <v>#N/A</v>
      </c>
      <c r="WN12" s="456" t="e">
        <v>#N/A</v>
      </c>
      <c r="WO12" s="456" t="e">
        <v>#N/A</v>
      </c>
      <c r="WP12" s="456" t="e">
        <v>#N/A</v>
      </c>
      <c r="WQ12" s="456" t="e">
        <v>#N/A</v>
      </c>
      <c r="WR12" s="456" t="e">
        <v>#N/A</v>
      </c>
      <c r="WS12" s="456" t="e">
        <v>#N/A</v>
      </c>
      <c r="WT12" s="456" t="e">
        <v>#N/A</v>
      </c>
      <c r="WU12" s="456" t="e">
        <v>#N/A</v>
      </c>
      <c r="WV12" s="456" t="e">
        <v>#N/A</v>
      </c>
      <c r="WW12" s="456" t="e">
        <v>#N/A</v>
      </c>
      <c r="WX12" s="456" t="e">
        <v>#N/A</v>
      </c>
      <c r="WY12" s="456" t="e">
        <v>#N/A</v>
      </c>
      <c r="WZ12" s="456" t="e">
        <v>#N/A</v>
      </c>
      <c r="XA12" s="456" t="e">
        <v>#N/A</v>
      </c>
      <c r="XB12" s="456" t="e">
        <v>#N/A</v>
      </c>
      <c r="XC12" s="456" t="e">
        <v>#N/A</v>
      </c>
      <c r="XD12" s="456" t="e">
        <v>#N/A</v>
      </c>
      <c r="XE12" s="456" t="e">
        <v>#N/A</v>
      </c>
      <c r="XF12" s="456" t="e">
        <v>#N/A</v>
      </c>
      <c r="XG12" s="456" t="e">
        <v>#N/A</v>
      </c>
      <c r="XH12" s="456" t="e">
        <v>#N/A</v>
      </c>
      <c r="XI12" s="456" t="e">
        <v>#N/A</v>
      </c>
      <c r="XJ12" s="456" t="e">
        <v>#N/A</v>
      </c>
      <c r="XK12" s="456" t="e">
        <v>#N/A</v>
      </c>
      <c r="XL12" s="456" t="e">
        <v>#N/A</v>
      </c>
      <c r="XM12" s="456" t="e">
        <v>#N/A</v>
      </c>
      <c r="XN12" s="456" t="e">
        <v>#N/A</v>
      </c>
      <c r="XO12" s="456" t="e">
        <v>#N/A</v>
      </c>
      <c r="XP12" s="456" t="e">
        <v>#N/A</v>
      </c>
      <c r="XQ12" s="456" t="e">
        <v>#N/A</v>
      </c>
      <c r="XR12" s="456" t="e">
        <v>#N/A</v>
      </c>
      <c r="XS12" s="456" t="e">
        <v>#N/A</v>
      </c>
      <c r="XT12" s="456" t="e">
        <v>#N/A</v>
      </c>
      <c r="XU12" s="456" t="e">
        <v>#N/A</v>
      </c>
      <c r="XV12" s="456" t="e">
        <v>#N/A</v>
      </c>
      <c r="XW12" s="456" t="e">
        <v>#N/A</v>
      </c>
      <c r="XX12" s="456" t="e">
        <v>#N/A</v>
      </c>
      <c r="XY12" s="456" t="e">
        <v>#N/A</v>
      </c>
      <c r="XZ12" s="456" t="e">
        <v>#N/A</v>
      </c>
      <c r="YA12" s="456" t="e">
        <v>#N/A</v>
      </c>
      <c r="YB12" s="456" t="e">
        <v>#N/A</v>
      </c>
      <c r="YC12" s="456" t="e">
        <v>#N/A</v>
      </c>
      <c r="YD12" s="456" t="e">
        <v>#N/A</v>
      </c>
      <c r="YE12" s="456" t="e">
        <v>#N/A</v>
      </c>
      <c r="YF12" s="456" t="e">
        <v>#N/A</v>
      </c>
      <c r="YG12" s="456" t="e">
        <v>#N/A</v>
      </c>
      <c r="YH12" s="456" t="e">
        <v>#N/A</v>
      </c>
      <c r="YI12" s="456" t="e">
        <v>#N/A</v>
      </c>
      <c r="YJ12" s="456" t="e">
        <v>#N/A</v>
      </c>
      <c r="YK12" s="456" t="e">
        <v>#N/A</v>
      </c>
      <c r="YL12" s="456" t="e">
        <v>#N/A</v>
      </c>
      <c r="YM12" s="456" t="e">
        <v>#N/A</v>
      </c>
      <c r="YN12" s="456" t="e">
        <v>#N/A</v>
      </c>
      <c r="YO12" s="456" t="e">
        <v>#N/A</v>
      </c>
      <c r="YP12" s="456" t="e">
        <v>#N/A</v>
      </c>
      <c r="YQ12" s="456" t="e">
        <v>#N/A</v>
      </c>
      <c r="YR12" s="456" t="e">
        <v>#N/A</v>
      </c>
      <c r="YS12" s="456" t="e">
        <v>#N/A</v>
      </c>
      <c r="YT12" s="456" t="e">
        <v>#N/A</v>
      </c>
      <c r="YU12" s="456" t="e">
        <v>#N/A</v>
      </c>
      <c r="YV12" s="456" t="e">
        <v>#N/A</v>
      </c>
      <c r="YW12" s="456" t="e">
        <v>#N/A</v>
      </c>
      <c r="YX12" s="456" t="e">
        <v>#N/A</v>
      </c>
      <c r="YY12" s="456" t="e">
        <v>#N/A</v>
      </c>
      <c r="YZ12" s="456" t="e">
        <v>#N/A</v>
      </c>
      <c r="ZA12" s="456" t="e">
        <v>#N/A</v>
      </c>
      <c r="ZB12" s="456" t="e">
        <v>#N/A</v>
      </c>
      <c r="ZC12" s="456" t="e">
        <v>#N/A</v>
      </c>
      <c r="ZD12" s="456" t="e">
        <v>#N/A</v>
      </c>
      <c r="ZE12" s="456" t="e">
        <v>#N/A</v>
      </c>
      <c r="ZF12" s="456" t="e">
        <v>#N/A</v>
      </c>
      <c r="ZG12" s="456" t="e">
        <v>#N/A</v>
      </c>
      <c r="ZH12" s="456" t="e">
        <v>#N/A</v>
      </c>
      <c r="ZI12" s="456" t="e">
        <v>#N/A</v>
      </c>
      <c r="ZJ12" s="456" t="e">
        <v>#N/A</v>
      </c>
      <c r="ZK12" s="456" t="e">
        <v>#N/A</v>
      </c>
      <c r="ZL12" s="456" t="e">
        <v>#N/A</v>
      </c>
      <c r="ZM12" s="456" t="e">
        <v>#N/A</v>
      </c>
      <c r="ZN12" s="456" t="e">
        <v>#N/A</v>
      </c>
      <c r="ZO12" s="456" t="e">
        <v>#N/A</v>
      </c>
      <c r="ZP12" s="456" t="e">
        <v>#N/A</v>
      </c>
      <c r="ZQ12" s="456" t="e">
        <v>#N/A</v>
      </c>
      <c r="ZR12" s="456" t="e">
        <v>#N/A</v>
      </c>
      <c r="ZS12" s="456" t="e">
        <v>#N/A</v>
      </c>
      <c r="ZT12" s="456" t="e">
        <v>#N/A</v>
      </c>
      <c r="ZU12" s="456" t="e">
        <v>#N/A</v>
      </c>
      <c r="ZV12" s="456" t="e">
        <v>#N/A</v>
      </c>
      <c r="ZW12" s="456" t="e">
        <v>#N/A</v>
      </c>
      <c r="ZX12" s="456" t="e">
        <v>#N/A</v>
      </c>
      <c r="ZY12" s="456" t="e">
        <v>#N/A</v>
      </c>
      <c r="ZZ12" s="456" t="e">
        <v>#N/A</v>
      </c>
      <c r="AAA12" s="456" t="e">
        <v>#N/A</v>
      </c>
    </row>
  </sheetData>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ADA8DC-1037-46A7-B8CA-A5EA1EB4A775}">
  <sheetPr codeName="Tabelle43">
    <pageSetUpPr fitToPage="1"/>
  </sheetPr>
  <dimension ref="A1:M50"/>
  <sheetViews>
    <sheetView showGridLines="0" zoomScaleNormal="100" workbookViewId="0"/>
  </sheetViews>
  <sheetFormatPr baseColWidth="10" defaultRowHeight="14.25" x14ac:dyDescent="0.2"/>
  <cols>
    <col min="1" max="1" width="33.75" style="456" customWidth="1"/>
    <col min="2" max="6" width="6.625" style="456" customWidth="1"/>
    <col min="7" max="7" width="6.625" style="25" customWidth="1"/>
    <col min="8" max="9" width="6.625" style="456" customWidth="1"/>
    <col min="10" max="16384" width="11" style="456"/>
  </cols>
  <sheetData>
    <row r="1" spans="1:13" ht="35.25" customHeight="1" x14ac:dyDescent="0.2">
      <c r="A1" s="256"/>
      <c r="B1" s="256"/>
      <c r="C1" s="256"/>
      <c r="D1" s="324"/>
      <c r="E1" s="256"/>
      <c r="F1" s="256"/>
      <c r="G1" s="256"/>
      <c r="H1" s="256"/>
      <c r="I1" s="509" t="s">
        <v>68</v>
      </c>
    </row>
    <row r="2" spans="1:13" ht="10.9" customHeight="1" x14ac:dyDescent="0.2">
      <c r="A2" s="257"/>
      <c r="B2" s="257"/>
      <c r="C2" s="257"/>
      <c r="D2" s="257"/>
      <c r="E2" s="257"/>
      <c r="F2" s="257"/>
      <c r="G2" s="257"/>
      <c r="H2" s="257"/>
      <c r="I2" s="267"/>
    </row>
    <row r="3" spans="1:13" ht="30" customHeight="1" x14ac:dyDescent="0.2">
      <c r="A3" s="623" t="s">
        <v>295</v>
      </c>
      <c r="B3" s="623"/>
      <c r="C3" s="623"/>
      <c r="D3" s="623"/>
      <c r="E3" s="623"/>
      <c r="F3" s="623"/>
      <c r="G3" s="623"/>
      <c r="H3" s="317"/>
      <c r="I3" s="268"/>
    </row>
    <row r="4" spans="1:13" ht="10.9" customHeight="1" x14ac:dyDescent="0.2">
      <c r="A4" s="258" t="str">
        <f>INDEX('Steuerung Klapplisten'!A80:A84,'Steuerung Klapplisten'!A79,1)</f>
        <v>AA Bonn</v>
      </c>
      <c r="B4" s="258"/>
      <c r="C4" s="258"/>
      <c r="D4" s="258"/>
      <c r="E4" s="265"/>
      <c r="F4" s="265"/>
      <c r="G4" s="269"/>
      <c r="H4" s="317"/>
      <c r="I4" s="317"/>
    </row>
    <row r="5" spans="1:13" ht="10.9" customHeight="1" x14ac:dyDescent="0.2">
      <c r="A5" s="457" t="s">
        <v>584</v>
      </c>
      <c r="B5" s="265"/>
      <c r="C5" s="265"/>
      <c r="D5" s="265"/>
      <c r="E5" s="317"/>
      <c r="F5" s="317"/>
      <c r="G5" s="270"/>
      <c r="H5" s="317"/>
      <c r="I5" s="269"/>
    </row>
    <row r="6" spans="1:13" ht="10.9" customHeight="1" x14ac:dyDescent="0.2">
      <c r="A6" s="332"/>
      <c r="B6" s="332"/>
      <c r="C6" s="332"/>
      <c r="D6" s="332"/>
      <c r="E6" s="332"/>
      <c r="F6" s="332"/>
      <c r="G6" s="332"/>
      <c r="H6" s="317"/>
      <c r="I6" s="267"/>
    </row>
    <row r="7" spans="1:13" ht="44.1" customHeight="1" x14ac:dyDescent="0.2">
      <c r="A7" s="612" t="s">
        <v>9</v>
      </c>
      <c r="B7" s="624" t="s">
        <v>580</v>
      </c>
      <c r="C7" s="625"/>
      <c r="D7" s="625"/>
      <c r="E7" s="625"/>
      <c r="F7" s="624" t="s">
        <v>511</v>
      </c>
      <c r="G7" s="626"/>
      <c r="H7" s="621" t="s">
        <v>508</v>
      </c>
      <c r="I7" s="622"/>
    </row>
    <row r="8" spans="1:13" ht="24" customHeight="1" x14ac:dyDescent="0.2">
      <c r="A8" s="613"/>
      <c r="B8" s="513" t="s">
        <v>6</v>
      </c>
      <c r="C8" s="513" t="s">
        <v>344</v>
      </c>
      <c r="D8" s="513" t="s">
        <v>208</v>
      </c>
      <c r="E8" s="513" t="s">
        <v>209</v>
      </c>
      <c r="F8" s="513" t="s">
        <v>8</v>
      </c>
      <c r="G8" s="520" t="s">
        <v>197</v>
      </c>
      <c r="H8" s="514" t="s">
        <v>8</v>
      </c>
      <c r="I8" s="520" t="s">
        <v>197</v>
      </c>
      <c r="J8" s="148"/>
      <c r="K8" s="148"/>
      <c r="L8" s="148"/>
      <c r="M8" s="148"/>
    </row>
    <row r="9" spans="1:13" s="148" customFormat="1" ht="10.9" customHeight="1" x14ac:dyDescent="0.2">
      <c r="A9" s="613"/>
      <c r="B9" s="34">
        <v>1</v>
      </c>
      <c r="C9" s="34">
        <v>2</v>
      </c>
      <c r="D9" s="34">
        <v>3</v>
      </c>
      <c r="E9" s="34">
        <v>4</v>
      </c>
      <c r="F9" s="145">
        <v>5</v>
      </c>
      <c r="G9" s="137">
        <v>6</v>
      </c>
      <c r="H9" s="141">
        <v>7</v>
      </c>
      <c r="I9" s="35">
        <v>8</v>
      </c>
    </row>
    <row r="10" spans="1:13" x14ac:dyDescent="0.2">
      <c r="A10" s="36" t="s">
        <v>1</v>
      </c>
      <c r="B10" s="178">
        <f ca="1">OFFSET(IF('Steuerung Klapplisten'!$A$14=1,roh_2_1!A1,IF('Steuerung Klapplisten'!$A$14=2,roh_2_1!I1,IF('Steuerung Klapplisten'!$A$14=3,roh_2_1!Q1,IF('Steuerung Klapplisten'!$A$14=4,roh_2_1!Y1,roh_2_1!AG1)))),'Steuerung Klapplisten'!$A$79*'Steuerung Klapplisten'!$D$9-'Steuerung Klapplisten'!$D$9,0)</f>
        <v>3151</v>
      </c>
      <c r="C10" s="179">
        <v>100</v>
      </c>
      <c r="D10" s="180">
        <f ca="1">OFFSET(IF('Steuerung Klapplisten'!$A$14=1,roh_2_1!C1,IF('Steuerung Klapplisten'!$A$14=2,roh_2_1!K1,IF('Steuerung Klapplisten'!$A$14=3,roh_2_1!S1,IF('Steuerung Klapplisten'!$A$14=4,roh_2_1!AA1,roh_2_1!AI1)))),'Steuerung Klapplisten'!$A$79*'Steuerung Klapplisten'!$D$9-'Steuerung Klapplisten'!$D$9,0)</f>
        <v>1952</v>
      </c>
      <c r="E10" s="181">
        <f ca="1">OFFSET(IF('Steuerung Klapplisten'!$A$14=1,roh_2_1!D1,IF('Steuerung Klapplisten'!$A$14=2,roh_2_1!L1,IF('Steuerung Klapplisten'!$A$14=3,roh_2_1!T1,IF('Steuerung Klapplisten'!$A$14=4,roh_2_1!AB1,roh_2_1!AJ1)))),'Steuerung Klapplisten'!$A$79*'Steuerung Klapplisten'!$D$9-'Steuerung Klapplisten'!$D$9,0)</f>
        <v>1199</v>
      </c>
      <c r="F10" s="182">
        <f ca="1">OFFSET(IF('Steuerung Klapplisten'!$A$14=1,roh_2_1!E1,IF('Steuerung Klapplisten'!$A$14=2,roh_2_1!M1,IF('Steuerung Klapplisten'!$A$14=3,roh_2_1!U1,IF('Steuerung Klapplisten'!$A$14=4,roh_2_1!AC1,roh_2_1!AK1)))),'Steuerung Klapplisten'!$A$79*'Steuerung Klapplisten'!$D$9-'Steuerung Klapplisten'!$D$9,0)</f>
        <v>-217</v>
      </c>
      <c r="G10" s="183">
        <f ca="1">OFFSET(IF('Steuerung Klapplisten'!$A$14=1,roh_2_1!F1,IF('Steuerung Klapplisten'!$A$14=2,roh_2_1!N1,IF('Steuerung Klapplisten'!$A$14=3,roh_2_1!V1,IF('Steuerung Klapplisten'!$A$14=4,roh_2_1!AD1,roh_2_1!AL1)))),'Steuerung Klapplisten'!$A$79*'Steuerung Klapplisten'!$D$9-'Steuerung Klapplisten'!$D$9,0)</f>
        <v>-6.4429928740999998</v>
      </c>
      <c r="H10" s="184">
        <f ca="1">OFFSET(IF('Steuerung Klapplisten'!$A$14=1,roh_2_1!G1,IF('Steuerung Klapplisten'!$A$14=2,roh_2_1!O1,IF('Steuerung Klapplisten'!$A$14=3,roh_2_1!W1,IF('Steuerung Klapplisten'!$A$14=4,roh_2_1!AE1,roh_2_1!AM1)))),'Steuerung Klapplisten'!$A$79*'Steuerung Klapplisten'!$D$9-'Steuerung Klapplisten'!$D$9,0)</f>
        <v>-449</v>
      </c>
      <c r="I10" s="151">
        <f ca="1">OFFSET(IF('Steuerung Klapplisten'!$A$14=1,roh_2_1!H1,IF('Steuerung Klapplisten'!$A$14=2,roh_2_1!P1,IF('Steuerung Klapplisten'!$A$14=3,roh_2_1!X1,IF('Steuerung Klapplisten'!$A$14=4,roh_2_1!AF1,roh_2_1!AN1)))),'Steuerung Klapplisten'!$A$79*'Steuerung Klapplisten'!$D$9-'Steuerung Klapplisten'!$D$9,0)</f>
        <v>-12.472222222199999</v>
      </c>
      <c r="J10" s="148"/>
      <c r="K10" s="148"/>
      <c r="L10" s="148"/>
      <c r="M10" s="148"/>
    </row>
    <row r="11" spans="1:13" x14ac:dyDescent="0.2">
      <c r="A11" s="37" t="s">
        <v>2</v>
      </c>
      <c r="B11" s="38"/>
      <c r="C11" s="39"/>
      <c r="D11" s="39"/>
      <c r="E11" s="152"/>
      <c r="F11" s="153"/>
      <c r="G11" s="154"/>
      <c r="H11" s="155"/>
      <c r="I11" s="156"/>
      <c r="J11" s="148"/>
      <c r="K11" s="148"/>
      <c r="L11" s="148"/>
      <c r="M11" s="148"/>
    </row>
    <row r="12" spans="1:13" x14ac:dyDescent="0.2">
      <c r="A12" s="40" t="s">
        <v>37</v>
      </c>
      <c r="B12" s="41">
        <f ca="1">OFFSET(IF('Steuerung Klapplisten'!$A$14=1,roh_2_1!A3,IF('Steuerung Klapplisten'!$A$14=2,roh_2_1!I3,IF('Steuerung Klapplisten'!$A$14=3,roh_2_1!Q3,IF('Steuerung Klapplisten'!$A$14=4,roh_2_1!Y3,roh_2_1!AG3)))),'Steuerung Klapplisten'!$A$79*'Steuerung Klapplisten'!$D$9-'Steuerung Klapplisten'!$D$9,0)</f>
        <v>2276</v>
      </c>
      <c r="C12" s="42">
        <f ca="1">IF(ISNUMBER($B12),IF(AND(ISNUMBER($B$10),$B$10&lt;&gt;0),$B12/$B$10*100,"x"),"x")</f>
        <v>72.231037765788642</v>
      </c>
      <c r="D12" s="43">
        <f ca="1">OFFSET(IF('Steuerung Klapplisten'!$A$14=1,roh_2_1!C3,IF('Steuerung Klapplisten'!$A$14=2,roh_2_1!K3,IF('Steuerung Klapplisten'!$A$14=3,roh_2_1!S3,IF('Steuerung Klapplisten'!$A$14=4,roh_2_1!AA3,roh_2_1!AI3)))),'Steuerung Klapplisten'!$A$79*'Steuerung Klapplisten'!$D$9-'Steuerung Klapplisten'!$D$9,0)</f>
        <v>1437</v>
      </c>
      <c r="E12" s="157">
        <f ca="1">OFFSET(IF('Steuerung Klapplisten'!$A$14=1,roh_2_1!D3,IF('Steuerung Klapplisten'!$A$14=2,roh_2_1!L3,IF('Steuerung Klapplisten'!$A$14=3,roh_2_1!T3,IF('Steuerung Klapplisten'!$A$14=4,roh_2_1!AB3,roh_2_1!AJ3)))),'Steuerung Klapplisten'!$A$79*'Steuerung Klapplisten'!$D$9-'Steuerung Klapplisten'!$D$9,0)</f>
        <v>839</v>
      </c>
      <c r="F12" s="149">
        <f ca="1">OFFSET(IF('Steuerung Klapplisten'!$A$14=1,roh_2_1!E3,IF('Steuerung Klapplisten'!$A$14=2,roh_2_1!M3,IF('Steuerung Klapplisten'!$A$14=3,roh_2_1!U3,IF('Steuerung Klapplisten'!$A$14=4,roh_2_1!AC3,roh_2_1!AK3)))),'Steuerung Klapplisten'!$A$79*'Steuerung Klapplisten'!$D$9-'Steuerung Klapplisten'!$D$9,0)</f>
        <v>-32</v>
      </c>
      <c r="G12" s="150">
        <f ca="1">OFFSET(IF('Steuerung Klapplisten'!$A$14=1,roh_2_1!F3,IF('Steuerung Klapplisten'!$A$14=2,roh_2_1!N3,IF('Steuerung Klapplisten'!$A$14=3,roh_2_1!V3,IF('Steuerung Klapplisten'!$A$14=4,roh_2_1!AD3,roh_2_1!AL3)))),'Steuerung Klapplisten'!$A$79*'Steuerung Klapplisten'!$D$9-'Steuerung Klapplisten'!$D$9,0)</f>
        <v>-1.3864818024000001</v>
      </c>
      <c r="H12" s="160">
        <f ca="1">OFFSET(IF('Steuerung Klapplisten'!$A$14=1,roh_2_1!G3,IF('Steuerung Klapplisten'!$A$14=2,roh_2_1!O3,IF('Steuerung Klapplisten'!$A$14=3,roh_2_1!W3,IF('Steuerung Klapplisten'!$A$14=4,roh_2_1!AE3,roh_2_1!AM3)))),'Steuerung Klapplisten'!$A$79*'Steuerung Klapplisten'!$D$9-'Steuerung Klapplisten'!$D$9,0)</f>
        <v>-164</v>
      </c>
      <c r="I12" s="15">
        <f ca="1">OFFSET(IF('Steuerung Klapplisten'!$A$14=1,roh_2_1!H3,IF('Steuerung Klapplisten'!$A$14=2,roh_2_1!P3,IF('Steuerung Klapplisten'!$A$14=3,roh_2_1!X3,IF('Steuerung Klapplisten'!$A$14=4,roh_2_1!AF3,roh_2_1!AN3)))),'Steuerung Klapplisten'!$A$79*'Steuerung Klapplisten'!$D$9-'Steuerung Klapplisten'!$D$9,0)</f>
        <v>-6.7213114754000003</v>
      </c>
      <c r="J12" s="148"/>
      <c r="K12" s="148"/>
      <c r="L12" s="148"/>
      <c r="M12" s="148"/>
    </row>
    <row r="13" spans="1:13" x14ac:dyDescent="0.2">
      <c r="A13" s="44" t="s">
        <v>210</v>
      </c>
      <c r="B13" s="41">
        <f ca="1">OFFSET(IF('Steuerung Klapplisten'!$A$14=1,roh_2_1!A4,IF('Steuerung Klapplisten'!$A$14=2,roh_2_1!I4,IF('Steuerung Klapplisten'!$A$14=3,roh_2_1!Q4,IF('Steuerung Klapplisten'!$A$14=4,roh_2_1!Y4,roh_2_1!AG4)))),'Steuerung Klapplisten'!$A$79*'Steuerung Klapplisten'!$D$9-'Steuerung Klapplisten'!$D$9,0)</f>
        <v>694</v>
      </c>
      <c r="C13" s="42">
        <f ca="1">IF(ISNUMBER($B13),IF(AND(ISNUMBER($B$10),$B$10&lt;&gt;0),$B13/$B$10*100,"x"),"x")</f>
        <v>22.024754046334497</v>
      </c>
      <c r="D13" s="43">
        <f ca="1">OFFSET(IF('Steuerung Klapplisten'!$A$14=1,roh_2_1!C4,IF('Steuerung Klapplisten'!$A$14=2,roh_2_1!K4,IF('Steuerung Klapplisten'!$A$14=3,roh_2_1!S4,IF('Steuerung Klapplisten'!$A$14=4,roh_2_1!AA4,roh_2_1!AI4)))),'Steuerung Klapplisten'!$A$79*'Steuerung Klapplisten'!$D$9-'Steuerung Klapplisten'!$D$9,0)</f>
        <v>410</v>
      </c>
      <c r="E13" s="157">
        <f ca="1">OFFSET(IF('Steuerung Klapplisten'!$A$14=1,roh_2_1!D4,IF('Steuerung Klapplisten'!$A$14=2,roh_2_1!L4,IF('Steuerung Klapplisten'!$A$14=3,roh_2_1!T4,IF('Steuerung Klapplisten'!$A$14=4,roh_2_1!AB4,roh_2_1!AJ4)))),'Steuerung Klapplisten'!$A$79*'Steuerung Klapplisten'!$D$9-'Steuerung Klapplisten'!$D$9,0)</f>
        <v>284</v>
      </c>
      <c r="F13" s="149">
        <f ca="1">OFFSET(IF('Steuerung Klapplisten'!$A$14=1,roh_2_1!E4,IF('Steuerung Klapplisten'!$A$14=2,roh_2_1!M4,IF('Steuerung Klapplisten'!$A$14=3,roh_2_1!U4,IF('Steuerung Klapplisten'!$A$14=4,roh_2_1!AC4,roh_2_1!AK4)))),'Steuerung Klapplisten'!$A$79*'Steuerung Klapplisten'!$D$9-'Steuerung Klapplisten'!$D$9,0)</f>
        <v>-184</v>
      </c>
      <c r="G13" s="150">
        <f ca="1">OFFSET(IF('Steuerung Klapplisten'!$A$14=1,roh_2_1!F4,IF('Steuerung Klapplisten'!$A$14=2,roh_2_1!N4,IF('Steuerung Klapplisten'!$A$14=3,roh_2_1!V4,IF('Steuerung Klapplisten'!$A$14=4,roh_2_1!AD4,roh_2_1!AL4)))),'Steuerung Klapplisten'!$A$79*'Steuerung Klapplisten'!$D$9-'Steuerung Klapplisten'!$D$9,0)</f>
        <v>-20.9567198178</v>
      </c>
      <c r="H13" s="160">
        <f ca="1">OFFSET(IF('Steuerung Klapplisten'!$A$14=1,roh_2_1!G4,IF('Steuerung Klapplisten'!$A$14=2,roh_2_1!O4,IF('Steuerung Klapplisten'!$A$14=3,roh_2_1!W4,IF('Steuerung Klapplisten'!$A$14=4,roh_2_1!AE4,roh_2_1!AM4)))),'Steuerung Klapplisten'!$A$79*'Steuerung Klapplisten'!$D$9-'Steuerung Klapplisten'!$D$9,0)</f>
        <v>-265</v>
      </c>
      <c r="I13" s="15">
        <f ca="1">OFFSET(IF('Steuerung Klapplisten'!$A$14=1,roh_2_1!H4,IF('Steuerung Klapplisten'!$A$14=2,roh_2_1!P4,IF('Steuerung Klapplisten'!$A$14=3,roh_2_1!X4,IF('Steuerung Klapplisten'!$A$14=4,roh_2_1!AF4,roh_2_1!AN4)))),'Steuerung Klapplisten'!$A$79*'Steuerung Klapplisten'!$D$9-'Steuerung Klapplisten'!$D$9,0)</f>
        <v>-27.632950990600001</v>
      </c>
      <c r="J13" s="148"/>
      <c r="K13" s="148"/>
      <c r="L13" s="148"/>
      <c r="M13" s="148"/>
    </row>
    <row r="14" spans="1:13" x14ac:dyDescent="0.2">
      <c r="A14" s="40" t="s">
        <v>38</v>
      </c>
      <c r="B14" s="41">
        <f ca="1">OFFSET(IF('Steuerung Klapplisten'!$A$14=1,roh_2_1!A5,IF('Steuerung Klapplisten'!$A$14=2,roh_2_1!I5,IF('Steuerung Klapplisten'!$A$14=3,roh_2_1!Q5,IF('Steuerung Klapplisten'!$A$14=4,roh_2_1!Y5,roh_2_1!AG5)))),'Steuerung Klapplisten'!$A$79*'Steuerung Klapplisten'!$D$9-'Steuerung Klapplisten'!$D$9,0)</f>
        <v>181</v>
      </c>
      <c r="C14" s="42">
        <f t="shared" ref="C14:C39" ca="1" si="0">IF(ISNUMBER($B14),IF(AND(ISNUMBER($B$10),$B$10&lt;&gt;0),$B14/$B$10*100,"x"),"x")</f>
        <v>5.7442081878768647</v>
      </c>
      <c r="D14" s="43">
        <f ca="1">OFFSET(IF('Steuerung Klapplisten'!$A$14=1,roh_2_1!C5,IF('Steuerung Klapplisten'!$A$14=2,roh_2_1!K5,IF('Steuerung Klapplisten'!$A$14=3,roh_2_1!S5,IF('Steuerung Klapplisten'!$A$14=4,roh_2_1!AA5,roh_2_1!AI5)))),'Steuerung Klapplisten'!$A$79*'Steuerung Klapplisten'!$D$9-'Steuerung Klapplisten'!$D$9,0)</f>
        <v>105</v>
      </c>
      <c r="E14" s="157">
        <f ca="1">OFFSET(IF('Steuerung Klapplisten'!$A$14=1,roh_2_1!D5,IF('Steuerung Klapplisten'!$A$14=2,roh_2_1!L5,IF('Steuerung Klapplisten'!$A$14=3,roh_2_1!T5,IF('Steuerung Klapplisten'!$A$14=4,roh_2_1!AB5,roh_2_1!AJ5)))),'Steuerung Klapplisten'!$A$79*'Steuerung Klapplisten'!$D$9-'Steuerung Klapplisten'!$D$9,0)</f>
        <v>76</v>
      </c>
      <c r="F14" s="149">
        <f ca="1">OFFSET(IF('Steuerung Klapplisten'!$A$14=1,roh_2_1!E5,IF('Steuerung Klapplisten'!$A$14=2,roh_2_1!M5,IF('Steuerung Klapplisten'!$A$14=3,roh_2_1!U5,IF('Steuerung Klapplisten'!$A$14=4,roh_2_1!AC5,roh_2_1!AK5)))),'Steuerung Klapplisten'!$A$79*'Steuerung Klapplisten'!$D$9-'Steuerung Klapplisten'!$D$9,0)</f>
        <v>0</v>
      </c>
      <c r="G14" s="150">
        <f ca="1">OFFSET(IF('Steuerung Klapplisten'!$A$14=1,roh_2_1!F5,IF('Steuerung Klapplisten'!$A$14=2,roh_2_1!N5,IF('Steuerung Klapplisten'!$A$14=3,roh_2_1!V5,IF('Steuerung Klapplisten'!$A$14=4,roh_2_1!AD5,roh_2_1!AL5)))),'Steuerung Klapplisten'!$A$79*'Steuerung Klapplisten'!$D$9-'Steuerung Klapplisten'!$D$9,0)</f>
        <v>0</v>
      </c>
      <c r="H14" s="160">
        <f ca="1">OFFSET(IF('Steuerung Klapplisten'!$A$14=1,roh_2_1!G5,IF('Steuerung Klapplisten'!$A$14=2,roh_2_1!O5,IF('Steuerung Klapplisten'!$A$14=3,roh_2_1!W5,IF('Steuerung Klapplisten'!$A$14=4,roh_2_1!AE5,roh_2_1!AM5)))),'Steuerung Klapplisten'!$A$79*'Steuerung Klapplisten'!$D$9-'Steuerung Klapplisten'!$D$9,0)</f>
        <v>-20</v>
      </c>
      <c r="I14" s="15">
        <f ca="1">OFFSET(IF('Steuerung Klapplisten'!$A$14=1,roh_2_1!H5,IF('Steuerung Klapplisten'!$A$14=2,roh_2_1!P5,IF('Steuerung Klapplisten'!$A$14=3,roh_2_1!X5,IF('Steuerung Klapplisten'!$A$14=4,roh_2_1!AF5,roh_2_1!AN5)))),'Steuerung Klapplisten'!$A$79*'Steuerung Klapplisten'!$D$9-'Steuerung Klapplisten'!$D$9,0)</f>
        <v>-9.9502487562000006</v>
      </c>
    </row>
    <row r="15" spans="1:13" x14ac:dyDescent="0.2">
      <c r="A15" s="37" t="s">
        <v>211</v>
      </c>
      <c r="B15" s="38"/>
      <c r="C15" s="42"/>
      <c r="D15" s="39"/>
      <c r="E15" s="152"/>
      <c r="F15" s="153"/>
      <c r="G15" s="154"/>
      <c r="H15" s="160"/>
      <c r="I15" s="15"/>
    </row>
    <row r="16" spans="1:13" x14ac:dyDescent="0.2">
      <c r="A16" s="40" t="s">
        <v>39</v>
      </c>
      <c r="B16" s="41">
        <f ca="1">OFFSET(IF('Steuerung Klapplisten'!$A$14=1,roh_2_1!A7,IF('Steuerung Klapplisten'!$A$14=2,roh_2_1!I7,IF('Steuerung Klapplisten'!$A$14=3,roh_2_1!Q7,IF('Steuerung Klapplisten'!$A$14=4,roh_2_1!Y7,roh_2_1!AG7)))),'Steuerung Klapplisten'!$A$79*'Steuerung Klapplisten'!$D$9-'Steuerung Klapplisten'!$D$9,0)</f>
        <v>2487</v>
      </c>
      <c r="C16" s="42">
        <f t="shared" ca="1" si="0"/>
        <v>78.927324658838458</v>
      </c>
      <c r="D16" s="43">
        <f ca="1">OFFSET(IF('Steuerung Klapplisten'!$A$14=1,roh_2_1!C7,IF('Steuerung Klapplisten'!$A$14=2,roh_2_1!K7,IF('Steuerung Klapplisten'!$A$14=3,roh_2_1!S7,IF('Steuerung Klapplisten'!$A$14=4,roh_2_1!AA7,roh_2_1!AI7)))),'Steuerung Klapplisten'!$A$79*'Steuerung Klapplisten'!$D$9-'Steuerung Klapplisten'!$D$9,0)</f>
        <v>1566</v>
      </c>
      <c r="E16" s="157">
        <f ca="1">OFFSET(IF('Steuerung Klapplisten'!$A$14=1,roh_2_1!D7,IF('Steuerung Klapplisten'!$A$14=2,roh_2_1!L7,IF('Steuerung Klapplisten'!$A$14=3,roh_2_1!T7,IF('Steuerung Klapplisten'!$A$14=4,roh_2_1!AB7,roh_2_1!AJ7)))),'Steuerung Klapplisten'!$A$79*'Steuerung Klapplisten'!$D$9-'Steuerung Klapplisten'!$D$9,0)</f>
        <v>921</v>
      </c>
      <c r="F16" s="149">
        <f ca="1">OFFSET(IF('Steuerung Klapplisten'!$A$14=1,roh_2_1!E7,IF('Steuerung Klapplisten'!$A$14=2,roh_2_1!M7,IF('Steuerung Klapplisten'!$A$14=3,roh_2_1!U7,IF('Steuerung Klapplisten'!$A$14=4,roh_2_1!AC7,roh_2_1!AK7)))),'Steuerung Klapplisten'!$A$79*'Steuerung Klapplisten'!$D$9-'Steuerung Klapplisten'!$D$9,0)</f>
        <v>-162</v>
      </c>
      <c r="G16" s="150">
        <f ca="1">OFFSET(IF('Steuerung Klapplisten'!$A$14=1,roh_2_1!F7,IF('Steuerung Klapplisten'!$A$14=2,roh_2_1!N7,IF('Steuerung Klapplisten'!$A$14=3,roh_2_1!V7,IF('Steuerung Klapplisten'!$A$14=4,roh_2_1!AD7,roh_2_1!AL7)))),'Steuerung Klapplisten'!$A$79*'Steuerung Klapplisten'!$D$9-'Steuerung Klapplisten'!$D$9,0)</f>
        <v>-6.1155152888000002</v>
      </c>
      <c r="H16" s="160">
        <f ca="1">OFFSET(IF('Steuerung Klapplisten'!$A$14=1,roh_2_1!G7,IF('Steuerung Klapplisten'!$A$14=2,roh_2_1!O7,IF('Steuerung Klapplisten'!$A$14=3,roh_2_1!W7,IF('Steuerung Klapplisten'!$A$14=4,roh_2_1!AE7,roh_2_1!AM7)))),'Steuerung Klapplisten'!$A$79*'Steuerung Klapplisten'!$D$9-'Steuerung Klapplisten'!$D$9,0)</f>
        <v>-367</v>
      </c>
      <c r="I16" s="15">
        <f ca="1">OFFSET(IF('Steuerung Klapplisten'!$A$14=1,roh_2_1!H7,IF('Steuerung Klapplisten'!$A$14=2,roh_2_1!P7,IF('Steuerung Klapplisten'!$A$14=3,roh_2_1!X7,IF('Steuerung Klapplisten'!$A$14=4,roh_2_1!AF7,roh_2_1!AN7)))),'Steuerung Klapplisten'!$A$79*'Steuerung Klapplisten'!$D$9-'Steuerung Klapplisten'!$D$9,0)</f>
        <v>-12.859145059599999</v>
      </c>
    </row>
    <row r="17" spans="1:9" x14ac:dyDescent="0.2">
      <c r="A17" s="44" t="s">
        <v>212</v>
      </c>
      <c r="B17" s="41">
        <f ca="1">OFFSET(IF('Steuerung Klapplisten'!$A$14=1,roh_2_1!A8,IF('Steuerung Klapplisten'!$A$14=2,roh_2_1!I8,IF('Steuerung Klapplisten'!$A$14=3,roh_2_1!Q8,IF('Steuerung Klapplisten'!$A$14=4,roh_2_1!Y8,roh_2_1!AG8)))),'Steuerung Klapplisten'!$A$79*'Steuerung Klapplisten'!$D$9-'Steuerung Klapplisten'!$D$9,0)</f>
        <v>664</v>
      </c>
      <c r="C17" s="42">
        <f t="shared" ca="1" si="0"/>
        <v>21.072675341161538</v>
      </c>
      <c r="D17" s="43">
        <f ca="1">OFFSET(IF('Steuerung Klapplisten'!$A$14=1,roh_2_1!C8,IF('Steuerung Klapplisten'!$A$14=2,roh_2_1!K8,IF('Steuerung Klapplisten'!$A$14=3,roh_2_1!S8,IF('Steuerung Klapplisten'!$A$14=4,roh_2_1!AA8,roh_2_1!AI8)))),'Steuerung Klapplisten'!$A$79*'Steuerung Klapplisten'!$D$9-'Steuerung Klapplisten'!$D$9,0)</f>
        <v>386</v>
      </c>
      <c r="E17" s="157">
        <f ca="1">OFFSET(IF('Steuerung Klapplisten'!$A$14=1,roh_2_1!D8,IF('Steuerung Klapplisten'!$A$14=2,roh_2_1!L8,IF('Steuerung Klapplisten'!$A$14=3,roh_2_1!T8,IF('Steuerung Klapplisten'!$A$14=4,roh_2_1!AB8,roh_2_1!AJ8)))),'Steuerung Klapplisten'!$A$79*'Steuerung Klapplisten'!$D$9-'Steuerung Klapplisten'!$D$9,0)</f>
        <v>278</v>
      </c>
      <c r="F17" s="149">
        <f ca="1">OFFSET(IF('Steuerung Klapplisten'!$A$14=1,roh_2_1!E8,IF('Steuerung Klapplisten'!$A$14=2,roh_2_1!M8,IF('Steuerung Klapplisten'!$A$14=3,roh_2_1!U8,IF('Steuerung Klapplisten'!$A$14=4,roh_2_1!AC8,roh_2_1!AK8)))),'Steuerung Klapplisten'!$A$79*'Steuerung Klapplisten'!$D$9-'Steuerung Klapplisten'!$D$9,0)</f>
        <v>-55</v>
      </c>
      <c r="G17" s="150">
        <f ca="1">OFFSET(IF('Steuerung Klapplisten'!$A$14=1,roh_2_1!F8,IF('Steuerung Klapplisten'!$A$14=2,roh_2_1!N8,IF('Steuerung Klapplisten'!$A$14=3,roh_2_1!V8,IF('Steuerung Klapplisten'!$A$14=4,roh_2_1!AD8,roh_2_1!AL8)))),'Steuerung Klapplisten'!$A$79*'Steuerung Klapplisten'!$D$9-'Steuerung Klapplisten'!$D$9,0)</f>
        <v>-7.6495132127999996</v>
      </c>
      <c r="H17" s="160">
        <f ca="1">OFFSET(IF('Steuerung Klapplisten'!$A$14=1,roh_2_1!G8,IF('Steuerung Klapplisten'!$A$14=2,roh_2_1!O8,IF('Steuerung Klapplisten'!$A$14=3,roh_2_1!W8,IF('Steuerung Klapplisten'!$A$14=4,roh_2_1!AE8,roh_2_1!AM8)))),'Steuerung Klapplisten'!$A$79*'Steuerung Klapplisten'!$D$9-'Steuerung Klapplisten'!$D$9,0)</f>
        <v>-82</v>
      </c>
      <c r="I17" s="15">
        <f ca="1">OFFSET(IF('Steuerung Klapplisten'!$A$14=1,roh_2_1!H8,IF('Steuerung Klapplisten'!$A$14=2,roh_2_1!P8,IF('Steuerung Klapplisten'!$A$14=3,roh_2_1!X8,IF('Steuerung Klapplisten'!$A$14=4,roh_2_1!AF8,roh_2_1!AN8)))),'Steuerung Klapplisten'!$A$79*'Steuerung Klapplisten'!$D$9-'Steuerung Klapplisten'!$D$9,0)</f>
        <v>-10.991957104600001</v>
      </c>
    </row>
    <row r="18" spans="1:9" x14ac:dyDescent="0.2">
      <c r="A18" s="44" t="s">
        <v>503</v>
      </c>
      <c r="B18" s="41">
        <f ca="1">OFFSET(IF('Steuerung Klapplisten'!$A$14=1,roh_2_1!A9,IF('Steuerung Klapplisten'!$A$14=2,roh_2_1!I9,IF('Steuerung Klapplisten'!$A$14=3,roh_2_1!Q9,IF('Steuerung Klapplisten'!$A$14=4,roh_2_1!Y9,roh_2_1!AG9)))),'Steuerung Klapplisten'!$A$79*'Steuerung Klapplisten'!$D$9-'Steuerung Klapplisten'!$D$9,0)</f>
        <v>238</v>
      </c>
      <c r="C18" s="42">
        <f t="shared" ca="1" si="0"/>
        <v>7.5531577277054911</v>
      </c>
      <c r="D18" s="43">
        <f ca="1">OFFSET(IF('Steuerung Klapplisten'!$A$14=1,roh_2_1!C9,IF('Steuerung Klapplisten'!$A$14=2,roh_2_1!K9,IF('Steuerung Klapplisten'!$A$14=3,roh_2_1!S9,IF('Steuerung Klapplisten'!$A$14=4,roh_2_1!AA9,roh_2_1!AI9)))),'Steuerung Klapplisten'!$A$79*'Steuerung Klapplisten'!$D$9-'Steuerung Klapplisten'!$D$9,0)</f>
        <v>140</v>
      </c>
      <c r="E18" s="157">
        <f ca="1">OFFSET(IF('Steuerung Klapplisten'!$A$14=1,roh_2_1!D9,IF('Steuerung Klapplisten'!$A$14=2,roh_2_1!L9,IF('Steuerung Klapplisten'!$A$14=3,roh_2_1!T9,IF('Steuerung Klapplisten'!$A$14=4,roh_2_1!AB9,roh_2_1!AJ9)))),'Steuerung Klapplisten'!$A$79*'Steuerung Klapplisten'!$D$9-'Steuerung Klapplisten'!$D$9,0)</f>
        <v>98</v>
      </c>
      <c r="F18" s="149">
        <f ca="1">OFFSET(IF('Steuerung Klapplisten'!$A$14=1,roh_2_1!E9,IF('Steuerung Klapplisten'!$A$14=2,roh_2_1!M9,IF('Steuerung Klapplisten'!$A$14=3,roh_2_1!U9,IF('Steuerung Klapplisten'!$A$14=4,roh_2_1!AC9,roh_2_1!AK9)))),'Steuerung Klapplisten'!$A$79*'Steuerung Klapplisten'!$D$9-'Steuerung Klapplisten'!$D$9,0)</f>
        <v>-81</v>
      </c>
      <c r="G18" s="150">
        <f ca="1">OFFSET(IF('Steuerung Klapplisten'!$A$14=1,roh_2_1!F9,IF('Steuerung Klapplisten'!$A$14=2,roh_2_1!N9,IF('Steuerung Klapplisten'!$A$14=3,roh_2_1!V9,IF('Steuerung Klapplisten'!$A$14=4,roh_2_1!AD9,roh_2_1!AL9)))),'Steuerung Klapplisten'!$A$79*'Steuerung Klapplisten'!$D$9-'Steuerung Klapplisten'!$D$9,0)</f>
        <v>-25.391849529800002</v>
      </c>
      <c r="H18" s="160">
        <f ca="1">OFFSET(IF('Steuerung Klapplisten'!$A$14=1,roh_2_1!G9,IF('Steuerung Klapplisten'!$A$14=2,roh_2_1!O9,IF('Steuerung Klapplisten'!$A$14=3,roh_2_1!W9,IF('Steuerung Klapplisten'!$A$14=4,roh_2_1!AE9,roh_2_1!AM9)))),'Steuerung Klapplisten'!$A$79*'Steuerung Klapplisten'!$D$9-'Steuerung Klapplisten'!$D$9,0)</f>
        <v>-86</v>
      </c>
      <c r="I18" s="15">
        <f ca="1">OFFSET(IF('Steuerung Klapplisten'!$A$14=1,roh_2_1!H9,IF('Steuerung Klapplisten'!$A$14=2,roh_2_1!P9,IF('Steuerung Klapplisten'!$A$14=3,roh_2_1!X9,IF('Steuerung Klapplisten'!$A$14=4,roh_2_1!AF9,roh_2_1!AN9)))),'Steuerung Klapplisten'!$A$79*'Steuerung Klapplisten'!$D$9-'Steuerung Klapplisten'!$D$9,0)</f>
        <v>-26.543209876500001</v>
      </c>
    </row>
    <row r="19" spans="1:9" x14ac:dyDescent="0.2">
      <c r="A19" s="37" t="s">
        <v>11</v>
      </c>
      <c r="B19" s="38"/>
      <c r="C19" s="42"/>
      <c r="D19" s="39"/>
      <c r="E19" s="152"/>
      <c r="F19" s="153"/>
      <c r="G19" s="154"/>
      <c r="H19" s="160"/>
      <c r="I19" s="15"/>
    </row>
    <row r="20" spans="1:9" x14ac:dyDescent="0.2">
      <c r="A20" s="40" t="s">
        <v>13</v>
      </c>
      <c r="B20" s="41">
        <f ca="1">OFFSET(IF('Steuerung Klapplisten'!$A$14=1,roh_2_1!A11,IF('Steuerung Klapplisten'!$A$14=2,roh_2_1!I11,IF('Steuerung Klapplisten'!$A$14=3,roh_2_1!Q11,IF('Steuerung Klapplisten'!$A$14=4,roh_2_1!Y11,roh_2_1!AG11)))),'Steuerung Klapplisten'!$A$79*'Steuerung Klapplisten'!$D$9-'Steuerung Klapplisten'!$D$9,0)</f>
        <v>50</v>
      </c>
      <c r="C20" s="42">
        <f t="shared" ca="1" si="0"/>
        <v>1.5867978419549349</v>
      </c>
      <c r="D20" s="43">
        <f ca="1">OFFSET(IF('Steuerung Klapplisten'!$A$14=1,roh_2_1!C11,IF('Steuerung Klapplisten'!$A$14=2,roh_2_1!K11,IF('Steuerung Klapplisten'!$A$14=3,roh_2_1!S11,IF('Steuerung Klapplisten'!$A$14=4,roh_2_1!AA11,roh_2_1!AI11)))),'Steuerung Klapplisten'!$A$79*'Steuerung Klapplisten'!$D$9-'Steuerung Klapplisten'!$D$9,0)</f>
        <v>35</v>
      </c>
      <c r="E20" s="157">
        <f ca="1">OFFSET(IF('Steuerung Klapplisten'!$A$14=1,roh_2_1!D11,IF('Steuerung Klapplisten'!$A$14=2,roh_2_1!L11,IF('Steuerung Klapplisten'!$A$14=3,roh_2_1!T11,IF('Steuerung Klapplisten'!$A$14=4,roh_2_1!AB11,roh_2_1!AJ11)))),'Steuerung Klapplisten'!$A$79*'Steuerung Klapplisten'!$D$9-'Steuerung Klapplisten'!$D$9,0)</f>
        <v>15</v>
      </c>
      <c r="F20" s="149">
        <f ca="1">OFFSET(IF('Steuerung Klapplisten'!$A$14=1,roh_2_1!E11,IF('Steuerung Klapplisten'!$A$14=2,roh_2_1!M11,IF('Steuerung Klapplisten'!$A$14=3,roh_2_1!U11,IF('Steuerung Klapplisten'!$A$14=4,roh_2_1!AC11,roh_2_1!AK11)))),'Steuerung Klapplisten'!$A$79*'Steuerung Klapplisten'!$D$9-'Steuerung Klapplisten'!$D$9,0)</f>
        <v>1</v>
      </c>
      <c r="G20" s="150">
        <f ca="1">OFFSET(IF('Steuerung Klapplisten'!$A$14=1,roh_2_1!F11,IF('Steuerung Klapplisten'!$A$14=2,roh_2_1!N11,IF('Steuerung Klapplisten'!$A$14=3,roh_2_1!V11,IF('Steuerung Klapplisten'!$A$14=4,roh_2_1!AD11,roh_2_1!AL11)))),'Steuerung Klapplisten'!$A$79*'Steuerung Klapplisten'!$D$9-'Steuerung Klapplisten'!$D$9,0)</f>
        <v>2.0408163264999999</v>
      </c>
      <c r="H20" s="160">
        <f ca="1">OFFSET(IF('Steuerung Klapplisten'!$A$14=1,roh_2_1!G11,IF('Steuerung Klapplisten'!$A$14=2,roh_2_1!O11,IF('Steuerung Klapplisten'!$A$14=3,roh_2_1!W11,IF('Steuerung Klapplisten'!$A$14=4,roh_2_1!AE11,roh_2_1!AM11)))),'Steuerung Klapplisten'!$A$79*'Steuerung Klapplisten'!$D$9-'Steuerung Klapplisten'!$D$9,0)</f>
        <v>-13</v>
      </c>
      <c r="I20" s="15">
        <f ca="1">OFFSET(IF('Steuerung Klapplisten'!$A$14=1,roh_2_1!H11,IF('Steuerung Klapplisten'!$A$14=2,roh_2_1!P11,IF('Steuerung Klapplisten'!$A$14=3,roh_2_1!X11,IF('Steuerung Klapplisten'!$A$14=4,roh_2_1!AF11,roh_2_1!AN11)))),'Steuerung Klapplisten'!$A$79*'Steuerung Klapplisten'!$D$9-'Steuerung Klapplisten'!$D$9,0)</f>
        <v>-20.634920634899999</v>
      </c>
    </row>
    <row r="21" spans="1:9" x14ac:dyDescent="0.2">
      <c r="A21" s="40" t="s">
        <v>12</v>
      </c>
      <c r="B21" s="41">
        <f ca="1">OFFSET(IF('Steuerung Klapplisten'!$A$14=1,roh_2_1!A12,IF('Steuerung Klapplisten'!$A$14=2,roh_2_1!I12,IF('Steuerung Klapplisten'!$A$14=3,roh_2_1!Q12,IF('Steuerung Klapplisten'!$A$14=4,roh_2_1!Y12,roh_2_1!AG12)))),'Steuerung Klapplisten'!$A$79*'Steuerung Klapplisten'!$D$9-'Steuerung Klapplisten'!$D$9,0)</f>
        <v>51</v>
      </c>
      <c r="C21" s="42">
        <f t="shared" ca="1" si="0"/>
        <v>1.6185337987940334</v>
      </c>
      <c r="D21" s="43">
        <f ca="1">OFFSET(IF('Steuerung Klapplisten'!$A$14=1,roh_2_1!C12,IF('Steuerung Klapplisten'!$A$14=2,roh_2_1!K12,IF('Steuerung Klapplisten'!$A$14=3,roh_2_1!S12,IF('Steuerung Klapplisten'!$A$14=4,roh_2_1!AA12,roh_2_1!AI12)))),'Steuerung Klapplisten'!$A$79*'Steuerung Klapplisten'!$D$9-'Steuerung Klapplisten'!$D$9,0)</f>
        <v>35</v>
      </c>
      <c r="E21" s="157">
        <f ca="1">OFFSET(IF('Steuerung Klapplisten'!$A$14=1,roh_2_1!D12,IF('Steuerung Klapplisten'!$A$14=2,roh_2_1!L12,IF('Steuerung Klapplisten'!$A$14=3,roh_2_1!T12,IF('Steuerung Klapplisten'!$A$14=4,roh_2_1!AB12,roh_2_1!AJ12)))),'Steuerung Klapplisten'!$A$79*'Steuerung Klapplisten'!$D$9-'Steuerung Klapplisten'!$D$9,0)</f>
        <v>16</v>
      </c>
      <c r="F21" s="149">
        <f ca="1">OFFSET(IF('Steuerung Klapplisten'!$A$14=1,roh_2_1!E12,IF('Steuerung Klapplisten'!$A$14=2,roh_2_1!M12,IF('Steuerung Klapplisten'!$A$14=3,roh_2_1!U12,IF('Steuerung Klapplisten'!$A$14=4,roh_2_1!AC12,roh_2_1!AK12)))),'Steuerung Klapplisten'!$A$79*'Steuerung Klapplisten'!$D$9-'Steuerung Klapplisten'!$D$9,0)</f>
        <v>-19</v>
      </c>
      <c r="G21" s="150">
        <f ca="1">OFFSET(IF('Steuerung Klapplisten'!$A$14=1,roh_2_1!F12,IF('Steuerung Klapplisten'!$A$14=2,roh_2_1!N12,IF('Steuerung Klapplisten'!$A$14=3,roh_2_1!V12,IF('Steuerung Klapplisten'!$A$14=4,roh_2_1!AD12,roh_2_1!AL12)))),'Steuerung Klapplisten'!$A$79*'Steuerung Klapplisten'!$D$9-'Steuerung Klapplisten'!$D$9,0)</f>
        <v>-27.142857142899999</v>
      </c>
      <c r="H21" s="160">
        <f ca="1">OFFSET(IF('Steuerung Klapplisten'!$A$14=1,roh_2_1!G12,IF('Steuerung Klapplisten'!$A$14=2,roh_2_1!O12,IF('Steuerung Klapplisten'!$A$14=3,roh_2_1!W12,IF('Steuerung Klapplisten'!$A$14=4,roh_2_1!AE12,roh_2_1!AM12)))),'Steuerung Klapplisten'!$A$79*'Steuerung Klapplisten'!$D$9-'Steuerung Klapplisten'!$D$9,0)</f>
        <v>-43</v>
      </c>
      <c r="I21" s="15">
        <f ca="1">OFFSET(IF('Steuerung Klapplisten'!$A$14=1,roh_2_1!H12,IF('Steuerung Klapplisten'!$A$14=2,roh_2_1!P12,IF('Steuerung Klapplisten'!$A$14=3,roh_2_1!X12,IF('Steuerung Klapplisten'!$A$14=4,roh_2_1!AF12,roh_2_1!AN12)))),'Steuerung Klapplisten'!$A$79*'Steuerung Klapplisten'!$D$9-'Steuerung Klapplisten'!$D$9,0)</f>
        <v>-45.7446808511</v>
      </c>
    </row>
    <row r="22" spans="1:9" x14ac:dyDescent="0.2">
      <c r="A22" s="37" t="s">
        <v>3</v>
      </c>
      <c r="B22" s="38"/>
      <c r="C22" s="42"/>
      <c r="D22" s="39"/>
      <c r="E22" s="152"/>
      <c r="F22" s="153"/>
      <c r="G22" s="154"/>
      <c r="H22" s="160"/>
      <c r="I22" s="15"/>
    </row>
    <row r="23" spans="1:9" x14ac:dyDescent="0.2">
      <c r="A23" s="40" t="s">
        <v>213</v>
      </c>
      <c r="B23" s="41">
        <f ca="1">OFFSET(IF('Steuerung Klapplisten'!$A$14=1,roh_2_1!A14,IF('Steuerung Klapplisten'!$A$14=2,roh_2_1!I14,IF('Steuerung Klapplisten'!$A$14=3,roh_2_1!Q14,IF('Steuerung Klapplisten'!$A$14=4,roh_2_1!Y14,roh_2_1!AG14)))),'Steuerung Klapplisten'!$A$79*'Steuerung Klapplisten'!$D$9-'Steuerung Klapplisten'!$D$9,0)</f>
        <v>17</v>
      </c>
      <c r="C23" s="42">
        <f t="shared" ca="1" si="0"/>
        <v>0.53951126626467794</v>
      </c>
      <c r="D23" s="43">
        <f ca="1">OFFSET(IF('Steuerung Klapplisten'!$A$14=1,roh_2_1!C14,IF('Steuerung Klapplisten'!$A$14=2,roh_2_1!K14,IF('Steuerung Klapplisten'!$A$14=3,roh_2_1!S14,IF('Steuerung Klapplisten'!$A$14=4,roh_2_1!AA14,roh_2_1!AI14)))),'Steuerung Klapplisten'!$A$79*'Steuerung Klapplisten'!$D$9-'Steuerung Klapplisten'!$D$9,0)</f>
        <v>10</v>
      </c>
      <c r="E23" s="157">
        <f ca="1">OFFSET(IF('Steuerung Klapplisten'!$A$14=1,roh_2_1!D14,IF('Steuerung Klapplisten'!$A$14=2,roh_2_1!L14,IF('Steuerung Klapplisten'!$A$14=3,roh_2_1!T14,IF('Steuerung Klapplisten'!$A$14=4,roh_2_1!AB14,roh_2_1!AJ14)))),'Steuerung Klapplisten'!$A$79*'Steuerung Klapplisten'!$D$9-'Steuerung Klapplisten'!$D$9,0)</f>
        <v>7</v>
      </c>
      <c r="F23" s="149">
        <f ca="1">OFFSET(IF('Steuerung Klapplisten'!$A$14=1,roh_2_1!E14,IF('Steuerung Klapplisten'!$A$14=2,roh_2_1!M14,IF('Steuerung Klapplisten'!$A$14=3,roh_2_1!U14,IF('Steuerung Klapplisten'!$A$14=4,roh_2_1!AC14,roh_2_1!AK14)))),'Steuerung Klapplisten'!$A$79*'Steuerung Klapplisten'!$D$9-'Steuerung Klapplisten'!$D$9,0)</f>
        <v>1</v>
      </c>
      <c r="G23" s="150">
        <f ca="1">OFFSET(IF('Steuerung Klapplisten'!$A$14=1,roh_2_1!F14,IF('Steuerung Klapplisten'!$A$14=2,roh_2_1!N14,IF('Steuerung Klapplisten'!$A$14=3,roh_2_1!V14,IF('Steuerung Klapplisten'!$A$14=4,roh_2_1!AD14,roh_2_1!AL14)))),'Steuerung Klapplisten'!$A$79*'Steuerung Klapplisten'!$D$9-'Steuerung Klapplisten'!$D$9,0)</f>
        <v>6.25</v>
      </c>
      <c r="H23" s="160">
        <f ca="1">OFFSET(IF('Steuerung Klapplisten'!$A$14=1,roh_2_1!G14,IF('Steuerung Klapplisten'!$A$14=2,roh_2_1!O14,IF('Steuerung Klapplisten'!$A$14=3,roh_2_1!W14,IF('Steuerung Klapplisten'!$A$14=4,roh_2_1!AE14,roh_2_1!AM14)))),'Steuerung Klapplisten'!$A$79*'Steuerung Klapplisten'!$D$9-'Steuerung Klapplisten'!$D$9,0)</f>
        <v>-2</v>
      </c>
      <c r="I23" s="15">
        <f ca="1">OFFSET(IF('Steuerung Klapplisten'!$A$14=1,roh_2_1!H14,IF('Steuerung Klapplisten'!$A$14=2,roh_2_1!P14,IF('Steuerung Klapplisten'!$A$14=3,roh_2_1!X14,IF('Steuerung Klapplisten'!$A$14=4,roh_2_1!AF14,roh_2_1!AN14)))),'Steuerung Klapplisten'!$A$79*'Steuerung Klapplisten'!$D$9-'Steuerung Klapplisten'!$D$9,0)</f>
        <v>-10.5263157895</v>
      </c>
    </row>
    <row r="24" spans="1:9" x14ac:dyDescent="0.2">
      <c r="A24" s="40" t="s">
        <v>40</v>
      </c>
      <c r="B24" s="41">
        <f ca="1">OFFSET(IF('Steuerung Klapplisten'!$A$14=1,roh_2_1!A15,IF('Steuerung Klapplisten'!$A$14=2,roh_2_1!I15,IF('Steuerung Klapplisten'!$A$14=3,roh_2_1!Q15,IF('Steuerung Klapplisten'!$A$14=4,roh_2_1!Y15,roh_2_1!AG15)))),'Steuerung Klapplisten'!$A$79*'Steuerung Klapplisten'!$D$9-'Steuerung Klapplisten'!$D$9,0)</f>
        <v>694</v>
      </c>
      <c r="C24" s="42">
        <f t="shared" ca="1" si="0"/>
        <v>22.024754046334497</v>
      </c>
      <c r="D24" s="43">
        <f ca="1">OFFSET(IF('Steuerung Klapplisten'!$A$14=1,roh_2_1!C15,IF('Steuerung Klapplisten'!$A$14=2,roh_2_1!K15,IF('Steuerung Klapplisten'!$A$14=3,roh_2_1!S15,IF('Steuerung Klapplisten'!$A$14=4,roh_2_1!AA15,roh_2_1!AI15)))),'Steuerung Klapplisten'!$A$79*'Steuerung Klapplisten'!$D$9-'Steuerung Klapplisten'!$D$9,0)</f>
        <v>459</v>
      </c>
      <c r="E24" s="157">
        <f ca="1">OFFSET(IF('Steuerung Klapplisten'!$A$14=1,roh_2_1!D15,IF('Steuerung Klapplisten'!$A$14=2,roh_2_1!L15,IF('Steuerung Klapplisten'!$A$14=3,roh_2_1!T15,IF('Steuerung Klapplisten'!$A$14=4,roh_2_1!AB15,roh_2_1!AJ15)))),'Steuerung Klapplisten'!$A$79*'Steuerung Klapplisten'!$D$9-'Steuerung Klapplisten'!$D$9,0)</f>
        <v>235</v>
      </c>
      <c r="F24" s="149">
        <f ca="1">OFFSET(IF('Steuerung Klapplisten'!$A$14=1,roh_2_1!E15,IF('Steuerung Klapplisten'!$A$14=2,roh_2_1!M15,IF('Steuerung Klapplisten'!$A$14=3,roh_2_1!U15,IF('Steuerung Klapplisten'!$A$14=4,roh_2_1!AC15,roh_2_1!AK15)))),'Steuerung Klapplisten'!$A$79*'Steuerung Klapplisten'!$D$9-'Steuerung Klapplisten'!$D$9,0)</f>
        <v>-53</v>
      </c>
      <c r="G24" s="150">
        <f ca="1">OFFSET(IF('Steuerung Klapplisten'!$A$14=1,roh_2_1!F15,IF('Steuerung Klapplisten'!$A$14=2,roh_2_1!N15,IF('Steuerung Klapplisten'!$A$14=3,roh_2_1!V15,IF('Steuerung Klapplisten'!$A$14=4,roh_2_1!AD15,roh_2_1!AL15)))),'Steuerung Klapplisten'!$A$79*'Steuerung Klapplisten'!$D$9-'Steuerung Klapplisten'!$D$9,0)</f>
        <v>-7.0950468540999996</v>
      </c>
      <c r="H24" s="160">
        <f ca="1">OFFSET(IF('Steuerung Klapplisten'!$A$14=1,roh_2_1!G15,IF('Steuerung Klapplisten'!$A$14=2,roh_2_1!O15,IF('Steuerung Klapplisten'!$A$14=3,roh_2_1!W15,IF('Steuerung Klapplisten'!$A$14=4,roh_2_1!AE15,roh_2_1!AM15)))),'Steuerung Klapplisten'!$A$79*'Steuerung Klapplisten'!$D$9-'Steuerung Klapplisten'!$D$9,0)</f>
        <v>-162</v>
      </c>
      <c r="I24" s="15">
        <f ca="1">OFFSET(IF('Steuerung Klapplisten'!$A$14=1,roh_2_1!H15,IF('Steuerung Klapplisten'!$A$14=2,roh_2_1!P15,IF('Steuerung Klapplisten'!$A$14=3,roh_2_1!X15,IF('Steuerung Klapplisten'!$A$14=4,roh_2_1!AF15,roh_2_1!AN15)))),'Steuerung Klapplisten'!$A$79*'Steuerung Klapplisten'!$D$9-'Steuerung Klapplisten'!$D$9,0)</f>
        <v>-18.9252336449</v>
      </c>
    </row>
    <row r="25" spans="1:9" x14ac:dyDescent="0.2">
      <c r="A25" s="40" t="s">
        <v>41</v>
      </c>
      <c r="B25" s="41">
        <f ca="1">OFFSET(IF('Steuerung Klapplisten'!$A$14=1,roh_2_1!A16,IF('Steuerung Klapplisten'!$A$14=2,roh_2_1!I16,IF('Steuerung Klapplisten'!$A$14=3,roh_2_1!Q16,IF('Steuerung Klapplisten'!$A$14=4,roh_2_1!Y16,roh_2_1!AG16)))),'Steuerung Klapplisten'!$A$79*'Steuerung Klapplisten'!$D$9-'Steuerung Klapplisten'!$D$9,0)</f>
        <v>1328</v>
      </c>
      <c r="C25" s="42">
        <f t="shared" ca="1" si="0"/>
        <v>42.145350682323077</v>
      </c>
      <c r="D25" s="43">
        <f ca="1">OFFSET(IF('Steuerung Klapplisten'!$A$14=1,roh_2_1!C16,IF('Steuerung Klapplisten'!$A$14=2,roh_2_1!K16,IF('Steuerung Klapplisten'!$A$14=3,roh_2_1!S16,IF('Steuerung Klapplisten'!$A$14=4,roh_2_1!AA16,roh_2_1!AI16)))),'Steuerung Klapplisten'!$A$79*'Steuerung Klapplisten'!$D$9-'Steuerung Klapplisten'!$D$9,0)</f>
        <v>836</v>
      </c>
      <c r="E25" s="157">
        <f ca="1">OFFSET(IF('Steuerung Klapplisten'!$A$14=1,roh_2_1!D16,IF('Steuerung Klapplisten'!$A$14=2,roh_2_1!L16,IF('Steuerung Klapplisten'!$A$14=3,roh_2_1!T16,IF('Steuerung Klapplisten'!$A$14=4,roh_2_1!AB16,roh_2_1!AJ16)))),'Steuerung Klapplisten'!$A$79*'Steuerung Klapplisten'!$D$9-'Steuerung Klapplisten'!$D$9,0)</f>
        <v>492</v>
      </c>
      <c r="F25" s="149">
        <f ca="1">OFFSET(IF('Steuerung Klapplisten'!$A$14=1,roh_2_1!E16,IF('Steuerung Klapplisten'!$A$14=2,roh_2_1!M16,IF('Steuerung Klapplisten'!$A$14=3,roh_2_1!U16,IF('Steuerung Klapplisten'!$A$14=4,roh_2_1!AC16,roh_2_1!AK16)))),'Steuerung Klapplisten'!$A$79*'Steuerung Klapplisten'!$D$9-'Steuerung Klapplisten'!$D$9,0)</f>
        <v>-52</v>
      </c>
      <c r="G25" s="150">
        <f ca="1">OFFSET(IF('Steuerung Klapplisten'!$A$14=1,roh_2_1!F16,IF('Steuerung Klapplisten'!$A$14=2,roh_2_1!N16,IF('Steuerung Klapplisten'!$A$14=3,roh_2_1!V16,IF('Steuerung Klapplisten'!$A$14=4,roh_2_1!AD16,roh_2_1!AL16)))),'Steuerung Klapplisten'!$A$79*'Steuerung Klapplisten'!$D$9-'Steuerung Klapplisten'!$D$9,0)</f>
        <v>-3.7681159420000001</v>
      </c>
      <c r="H25" s="160">
        <f ca="1">OFFSET(IF('Steuerung Klapplisten'!$A$14=1,roh_2_1!G16,IF('Steuerung Klapplisten'!$A$14=2,roh_2_1!O16,IF('Steuerung Klapplisten'!$A$14=3,roh_2_1!W16,IF('Steuerung Klapplisten'!$A$14=4,roh_2_1!AE16,roh_2_1!AM16)))),'Steuerung Klapplisten'!$A$79*'Steuerung Klapplisten'!$D$9-'Steuerung Klapplisten'!$D$9,0)</f>
        <v>-98</v>
      </c>
      <c r="I25" s="15">
        <f ca="1">OFFSET(IF('Steuerung Klapplisten'!$A$14=1,roh_2_1!H16,IF('Steuerung Klapplisten'!$A$14=2,roh_2_1!P16,IF('Steuerung Klapplisten'!$A$14=3,roh_2_1!X16,IF('Steuerung Klapplisten'!$A$14=4,roh_2_1!AF16,roh_2_1!AN16)))),'Steuerung Klapplisten'!$A$79*'Steuerung Klapplisten'!$D$9-'Steuerung Klapplisten'!$D$9,0)</f>
        <v>-6.8723702664999999</v>
      </c>
    </row>
    <row r="26" spans="1:9" ht="14.25" customHeight="1" x14ac:dyDescent="0.2">
      <c r="A26" s="44" t="s">
        <v>216</v>
      </c>
      <c r="B26" s="41">
        <f ca="1">OFFSET(IF('Steuerung Klapplisten'!$A$14=1,roh_2_1!A17,IF('Steuerung Klapplisten'!$A$14=2,roh_2_1!I17,IF('Steuerung Klapplisten'!$A$14=3,roh_2_1!Q17,IF('Steuerung Klapplisten'!$A$14=4,roh_2_1!Y17,roh_2_1!AG17)))),'Steuerung Klapplisten'!$A$79*'Steuerung Klapplisten'!$D$9-'Steuerung Klapplisten'!$D$9,0)</f>
        <v>914</v>
      </c>
      <c r="C26" s="42">
        <f t="shared" ca="1" si="0"/>
        <v>29.006664550936211</v>
      </c>
      <c r="D26" s="43">
        <f ca="1">OFFSET(IF('Steuerung Klapplisten'!$A$14=1,roh_2_1!C17,IF('Steuerung Klapplisten'!$A$14=2,roh_2_1!K17,IF('Steuerung Klapplisten'!$A$14=3,roh_2_1!S17,IF('Steuerung Klapplisten'!$A$14=4,roh_2_1!AA17,roh_2_1!AI17)))),'Steuerung Klapplisten'!$A$79*'Steuerung Klapplisten'!$D$9-'Steuerung Klapplisten'!$D$9,0)</f>
        <v>515</v>
      </c>
      <c r="E26" s="157">
        <f ca="1">OFFSET(IF('Steuerung Klapplisten'!$A$14=1,roh_2_1!D17,IF('Steuerung Klapplisten'!$A$14=2,roh_2_1!L17,IF('Steuerung Klapplisten'!$A$14=3,roh_2_1!T17,IF('Steuerung Klapplisten'!$A$14=4,roh_2_1!AB17,roh_2_1!AJ17)))),'Steuerung Klapplisten'!$A$79*'Steuerung Klapplisten'!$D$9-'Steuerung Klapplisten'!$D$9,0)</f>
        <v>399</v>
      </c>
      <c r="F26" s="149">
        <f ca="1">OFFSET(IF('Steuerung Klapplisten'!$A$14=1,roh_2_1!E17,IF('Steuerung Klapplisten'!$A$14=2,roh_2_1!M17,IF('Steuerung Klapplisten'!$A$14=3,roh_2_1!U17,IF('Steuerung Klapplisten'!$A$14=4,roh_2_1!AC17,roh_2_1!AK17)))),'Steuerung Klapplisten'!$A$79*'Steuerung Klapplisten'!$D$9-'Steuerung Klapplisten'!$D$9,0)</f>
        <v>-13</v>
      </c>
      <c r="G26" s="150">
        <f ca="1">OFFSET(IF('Steuerung Klapplisten'!$A$14=1,roh_2_1!F17,IF('Steuerung Klapplisten'!$A$14=2,roh_2_1!N17,IF('Steuerung Klapplisten'!$A$14=3,roh_2_1!V17,IF('Steuerung Klapplisten'!$A$14=4,roh_2_1!AD17,roh_2_1!AL17)))),'Steuerung Klapplisten'!$A$79*'Steuerung Klapplisten'!$D$9-'Steuerung Klapplisten'!$D$9,0)</f>
        <v>-1.4023732470000001</v>
      </c>
      <c r="H26" s="160">
        <f ca="1">OFFSET(IF('Steuerung Klapplisten'!$A$14=1,roh_2_1!G17,IF('Steuerung Klapplisten'!$A$14=2,roh_2_1!O17,IF('Steuerung Klapplisten'!$A$14=3,roh_2_1!W17,IF('Steuerung Klapplisten'!$A$14=4,roh_2_1!AE17,roh_2_1!AM17)))),'Steuerung Klapplisten'!$A$79*'Steuerung Klapplisten'!$D$9-'Steuerung Klapplisten'!$D$9,0)</f>
        <v>-80</v>
      </c>
      <c r="I26" s="15">
        <f ca="1">OFFSET(IF('Steuerung Klapplisten'!$A$14=1,roh_2_1!H17,IF('Steuerung Klapplisten'!$A$14=2,roh_2_1!P17,IF('Steuerung Klapplisten'!$A$14=3,roh_2_1!X17,IF('Steuerung Klapplisten'!$A$14=4,roh_2_1!AF17,roh_2_1!AN17)))),'Steuerung Klapplisten'!$A$79*'Steuerung Klapplisten'!$D$9-'Steuerung Klapplisten'!$D$9,0)</f>
        <v>-8.0482897383999994</v>
      </c>
    </row>
    <row r="27" spans="1:9" x14ac:dyDescent="0.2">
      <c r="A27" s="40" t="s">
        <v>14</v>
      </c>
      <c r="B27" s="41">
        <f ca="1">OFFSET(IF('Steuerung Klapplisten'!$A$14=1,roh_2_1!A18,IF('Steuerung Klapplisten'!$A$14=2,roh_2_1!I18,IF('Steuerung Klapplisten'!$A$14=3,roh_2_1!Q18,IF('Steuerung Klapplisten'!$A$14=4,roh_2_1!Y18,roh_2_1!AG18)))),'Steuerung Klapplisten'!$A$79*'Steuerung Klapplisten'!$D$9-'Steuerung Klapplisten'!$D$9,0)</f>
        <v>198</v>
      </c>
      <c r="C27" s="42">
        <f t="shared" ca="1" si="0"/>
        <v>6.2837194541415426</v>
      </c>
      <c r="D27" s="43">
        <f ca="1">OFFSET(IF('Steuerung Klapplisten'!$A$14=1,roh_2_1!C18,IF('Steuerung Klapplisten'!$A$14=2,roh_2_1!K18,IF('Steuerung Klapplisten'!$A$14=3,roh_2_1!S18,IF('Steuerung Klapplisten'!$A$14=4,roh_2_1!AA18,roh_2_1!AI18)))),'Steuerung Klapplisten'!$A$79*'Steuerung Klapplisten'!$D$9-'Steuerung Klapplisten'!$D$9,0)</f>
        <v>132</v>
      </c>
      <c r="E27" s="157">
        <f ca="1">OFFSET(IF('Steuerung Klapplisten'!$A$14=1,roh_2_1!D18,IF('Steuerung Klapplisten'!$A$14=2,roh_2_1!L18,IF('Steuerung Klapplisten'!$A$14=3,roh_2_1!T18,IF('Steuerung Klapplisten'!$A$14=4,roh_2_1!AB18,roh_2_1!AJ18)))),'Steuerung Klapplisten'!$A$79*'Steuerung Klapplisten'!$D$9-'Steuerung Klapplisten'!$D$9,0)</f>
        <v>66</v>
      </c>
      <c r="F27" s="149">
        <f ca="1">OFFSET(IF('Steuerung Klapplisten'!$A$14=1,roh_2_1!E18,IF('Steuerung Klapplisten'!$A$14=2,roh_2_1!M18,IF('Steuerung Klapplisten'!$A$14=3,roh_2_1!U18,IF('Steuerung Klapplisten'!$A$14=4,roh_2_1!AC18,roh_2_1!AK18)))),'Steuerung Klapplisten'!$A$79*'Steuerung Klapplisten'!$D$9-'Steuerung Klapplisten'!$D$9,0)</f>
        <v>-100</v>
      </c>
      <c r="G27" s="150">
        <f ca="1">OFFSET(IF('Steuerung Klapplisten'!$A$14=1,roh_2_1!F18,IF('Steuerung Klapplisten'!$A$14=2,roh_2_1!N18,IF('Steuerung Klapplisten'!$A$14=3,roh_2_1!V18,IF('Steuerung Klapplisten'!$A$14=4,roh_2_1!AD18,roh_2_1!AL18)))),'Steuerung Klapplisten'!$A$79*'Steuerung Klapplisten'!$D$9-'Steuerung Klapplisten'!$D$9,0)</f>
        <v>-33.557046979900001</v>
      </c>
      <c r="H27" s="160">
        <f ca="1">OFFSET(IF('Steuerung Klapplisten'!$A$14=1,roh_2_1!G18,IF('Steuerung Klapplisten'!$A$14=2,roh_2_1!O18,IF('Steuerung Klapplisten'!$A$14=3,roh_2_1!W18,IF('Steuerung Klapplisten'!$A$14=4,roh_2_1!AE18,roh_2_1!AM18)))),'Steuerung Klapplisten'!$A$79*'Steuerung Klapplisten'!$D$9-'Steuerung Klapplisten'!$D$9,0)</f>
        <v>-107</v>
      </c>
      <c r="I27" s="15">
        <f ca="1">OFFSET(IF('Steuerung Klapplisten'!$A$14=1,roh_2_1!H18,IF('Steuerung Klapplisten'!$A$14=2,roh_2_1!P18,IF('Steuerung Klapplisten'!$A$14=3,roh_2_1!X18,IF('Steuerung Klapplisten'!$A$14=4,roh_2_1!AF18,roh_2_1!AN18)))),'Steuerung Klapplisten'!$A$79*'Steuerung Klapplisten'!$D$9-'Steuerung Klapplisten'!$D$9,0)</f>
        <v>-35.0819672131</v>
      </c>
    </row>
    <row r="28" spans="1:9" x14ac:dyDescent="0.2">
      <c r="A28" s="37" t="s">
        <v>4</v>
      </c>
      <c r="B28" s="38"/>
      <c r="C28" s="42"/>
      <c r="D28" s="39"/>
      <c r="E28" s="152"/>
      <c r="F28" s="153"/>
      <c r="G28" s="154"/>
      <c r="H28" s="158"/>
      <c r="I28" s="159"/>
    </row>
    <row r="29" spans="1:9" x14ac:dyDescent="0.2">
      <c r="A29" s="40" t="s">
        <v>36</v>
      </c>
      <c r="B29" s="41">
        <f ca="1">OFFSET(IF('Steuerung Klapplisten'!$A$14=1,roh_2_1!A20,IF('Steuerung Klapplisten'!$A$14=2,roh_2_1!I20,IF('Steuerung Klapplisten'!$A$14=3,roh_2_1!Q20,IF('Steuerung Klapplisten'!$A$14=4,roh_2_1!Y20,roh_2_1!AG20)))),'Steuerung Klapplisten'!$A$79*'Steuerung Klapplisten'!$D$9-'Steuerung Klapplisten'!$D$9,0)</f>
        <v>1463</v>
      </c>
      <c r="C29" s="42">
        <f t="shared" ca="1" si="0"/>
        <v>46.429704855601393</v>
      </c>
      <c r="D29" s="43">
        <f ca="1">OFFSET(IF('Steuerung Klapplisten'!$A$14=1,roh_2_1!C20,IF('Steuerung Klapplisten'!$A$14=2,roh_2_1!K20,IF('Steuerung Klapplisten'!$A$14=3,roh_2_1!S20,IF('Steuerung Klapplisten'!$A$14=4,roh_2_1!AA20,roh_2_1!AI20)))),'Steuerung Klapplisten'!$A$79*'Steuerung Klapplisten'!$D$9-'Steuerung Klapplisten'!$D$9,0)</f>
        <v>897</v>
      </c>
      <c r="E29" s="157">
        <f ca="1">OFFSET(IF('Steuerung Klapplisten'!$A$14=1,roh_2_1!D20,IF('Steuerung Klapplisten'!$A$14=2,roh_2_1!L20,IF('Steuerung Klapplisten'!$A$14=3,roh_2_1!T20,IF('Steuerung Klapplisten'!$A$14=4,roh_2_1!AB20,roh_2_1!AJ20)))),'Steuerung Klapplisten'!$A$79*'Steuerung Klapplisten'!$D$9-'Steuerung Klapplisten'!$D$9,0)</f>
        <v>566</v>
      </c>
      <c r="F29" s="149">
        <f ca="1">OFFSET(IF('Steuerung Klapplisten'!$A$14=1,roh_2_1!E20,IF('Steuerung Klapplisten'!$A$14=2,roh_2_1!M20,IF('Steuerung Klapplisten'!$A$14=3,roh_2_1!U20,IF('Steuerung Klapplisten'!$A$14=4,roh_2_1!AC20,roh_2_1!AK20)))),'Steuerung Klapplisten'!$A$79*'Steuerung Klapplisten'!$D$9-'Steuerung Klapplisten'!$D$9,0)</f>
        <v>-159</v>
      </c>
      <c r="G29" s="150">
        <f ca="1">OFFSET(IF('Steuerung Klapplisten'!$A$14=1,roh_2_1!F20,IF('Steuerung Klapplisten'!$A$14=2,roh_2_1!N20,IF('Steuerung Klapplisten'!$A$14=3,roh_2_1!V20,IF('Steuerung Klapplisten'!$A$14=4,roh_2_1!AD20,roh_2_1!AL20)))),'Steuerung Klapplisten'!$A$79*'Steuerung Klapplisten'!$D$9-'Steuerung Klapplisten'!$D$9,0)</f>
        <v>-9.8027127004000008</v>
      </c>
      <c r="H29" s="160">
        <f ca="1">OFFSET(IF('Steuerung Klapplisten'!$A$14=1,roh_2_1!G20,IF('Steuerung Klapplisten'!$A$14=2,roh_2_1!O20,IF('Steuerung Klapplisten'!$A$14=3,roh_2_1!W20,IF('Steuerung Klapplisten'!$A$14=4,roh_2_1!AE20,roh_2_1!AM20)))),'Steuerung Klapplisten'!$A$79*'Steuerung Klapplisten'!$D$9-'Steuerung Klapplisten'!$D$9,0)</f>
        <v>-141</v>
      </c>
      <c r="I29" s="15">
        <f ca="1">OFFSET(IF('Steuerung Klapplisten'!$A$14=1,roh_2_1!H20,IF('Steuerung Klapplisten'!$A$14=2,roh_2_1!P20,IF('Steuerung Klapplisten'!$A$14=3,roh_2_1!X20,IF('Steuerung Klapplisten'!$A$14=4,roh_2_1!AF20,roh_2_1!AN20)))),'Steuerung Klapplisten'!$A$79*'Steuerung Klapplisten'!$D$9-'Steuerung Klapplisten'!$D$9,0)</f>
        <v>-8.7905236908000006</v>
      </c>
    </row>
    <row r="30" spans="1:9" x14ac:dyDescent="0.2">
      <c r="A30" s="40" t="s">
        <v>35</v>
      </c>
      <c r="B30" s="41">
        <f ca="1">OFFSET(IF('Steuerung Klapplisten'!$A$14=1,roh_2_1!A21,IF('Steuerung Klapplisten'!$A$14=2,roh_2_1!I21,IF('Steuerung Klapplisten'!$A$14=3,roh_2_1!Q21,IF('Steuerung Klapplisten'!$A$14=4,roh_2_1!Y21,roh_2_1!AG21)))),'Steuerung Klapplisten'!$A$79*'Steuerung Klapplisten'!$D$9-'Steuerung Klapplisten'!$D$9,0)</f>
        <v>1309</v>
      </c>
      <c r="C30" s="42">
        <f t="shared" ca="1" si="0"/>
        <v>41.542367502380195</v>
      </c>
      <c r="D30" s="43">
        <f ca="1">OFFSET(IF('Steuerung Klapplisten'!$A$14=1,roh_2_1!C21,IF('Steuerung Klapplisten'!$A$14=2,roh_2_1!K21,IF('Steuerung Klapplisten'!$A$14=3,roh_2_1!S21,IF('Steuerung Klapplisten'!$A$14=4,roh_2_1!AA21,roh_2_1!AI21)))),'Steuerung Klapplisten'!$A$79*'Steuerung Klapplisten'!$D$9-'Steuerung Klapplisten'!$D$9,0)</f>
        <v>822</v>
      </c>
      <c r="E30" s="157">
        <f ca="1">OFFSET(IF('Steuerung Klapplisten'!$A$14=1,roh_2_1!D21,IF('Steuerung Klapplisten'!$A$14=2,roh_2_1!L21,IF('Steuerung Klapplisten'!$A$14=3,roh_2_1!T21,IF('Steuerung Klapplisten'!$A$14=4,roh_2_1!AB21,roh_2_1!AJ21)))),'Steuerung Klapplisten'!$A$79*'Steuerung Klapplisten'!$D$9-'Steuerung Klapplisten'!$D$9,0)</f>
        <v>487</v>
      </c>
      <c r="F30" s="149">
        <f ca="1">OFFSET(IF('Steuerung Klapplisten'!$A$14=1,roh_2_1!E21,IF('Steuerung Klapplisten'!$A$14=2,roh_2_1!M21,IF('Steuerung Klapplisten'!$A$14=3,roh_2_1!U21,IF('Steuerung Klapplisten'!$A$14=4,roh_2_1!AC21,roh_2_1!AK21)))),'Steuerung Klapplisten'!$A$79*'Steuerung Klapplisten'!$D$9-'Steuerung Klapplisten'!$D$9,0)</f>
        <v>-61</v>
      </c>
      <c r="G30" s="150">
        <f ca="1">OFFSET(IF('Steuerung Klapplisten'!$A$14=1,roh_2_1!F21,IF('Steuerung Klapplisten'!$A$14=2,roh_2_1!N21,IF('Steuerung Klapplisten'!$A$14=3,roh_2_1!V21,IF('Steuerung Klapplisten'!$A$14=4,roh_2_1!AD21,roh_2_1!AL21)))),'Steuerung Klapplisten'!$A$79*'Steuerung Klapplisten'!$D$9-'Steuerung Klapplisten'!$D$9,0)</f>
        <v>-4.4525547445000004</v>
      </c>
      <c r="H30" s="160">
        <f ca="1">OFFSET(IF('Steuerung Klapplisten'!$A$14=1,roh_2_1!G21,IF('Steuerung Klapplisten'!$A$14=2,roh_2_1!O21,IF('Steuerung Klapplisten'!$A$14=3,roh_2_1!W21,IF('Steuerung Klapplisten'!$A$14=4,roh_2_1!AE21,roh_2_1!AM21)))),'Steuerung Klapplisten'!$A$79*'Steuerung Klapplisten'!$D$9-'Steuerung Klapplisten'!$D$9,0)</f>
        <v>-319</v>
      </c>
      <c r="I30" s="15">
        <f ca="1">OFFSET(IF('Steuerung Klapplisten'!$A$14=1,roh_2_1!H21,IF('Steuerung Klapplisten'!$A$14=2,roh_2_1!P21,IF('Steuerung Klapplisten'!$A$14=3,roh_2_1!X21,IF('Steuerung Klapplisten'!$A$14=4,roh_2_1!AF21,roh_2_1!AN21)))),'Steuerung Klapplisten'!$A$79*'Steuerung Klapplisten'!$D$9-'Steuerung Klapplisten'!$D$9,0)</f>
        <v>-19.5945945946</v>
      </c>
    </row>
    <row r="31" spans="1:9" x14ac:dyDescent="0.2">
      <c r="A31" s="40" t="s">
        <v>34</v>
      </c>
      <c r="B31" s="41">
        <f ca="1">OFFSET(IF('Steuerung Klapplisten'!$A$14=1,roh_2_1!A22,IF('Steuerung Klapplisten'!$A$14=2,roh_2_1!I22,IF('Steuerung Klapplisten'!$A$14=3,roh_2_1!Q22,IF('Steuerung Klapplisten'!$A$14=4,roh_2_1!Y22,roh_2_1!AG22)))),'Steuerung Klapplisten'!$A$79*'Steuerung Klapplisten'!$D$9-'Steuerung Klapplisten'!$D$9,0)</f>
        <v>131</v>
      </c>
      <c r="C31" s="42">
        <f t="shared" ca="1" si="0"/>
        <v>4.1574103459219298</v>
      </c>
      <c r="D31" s="43">
        <f ca="1">OFFSET(IF('Steuerung Klapplisten'!$A$14=1,roh_2_1!C22,IF('Steuerung Klapplisten'!$A$14=2,roh_2_1!K22,IF('Steuerung Klapplisten'!$A$14=3,roh_2_1!S22,IF('Steuerung Klapplisten'!$A$14=4,roh_2_1!AA22,roh_2_1!AI22)))),'Steuerung Klapplisten'!$A$79*'Steuerung Klapplisten'!$D$9-'Steuerung Klapplisten'!$D$9,0)</f>
        <v>78</v>
      </c>
      <c r="E31" s="157">
        <f ca="1">OFFSET(IF('Steuerung Klapplisten'!$A$14=1,roh_2_1!D22,IF('Steuerung Klapplisten'!$A$14=2,roh_2_1!L22,IF('Steuerung Klapplisten'!$A$14=3,roh_2_1!T22,IF('Steuerung Klapplisten'!$A$14=4,roh_2_1!AB22,roh_2_1!AJ22)))),'Steuerung Klapplisten'!$A$79*'Steuerung Klapplisten'!$D$9-'Steuerung Klapplisten'!$D$9,0)</f>
        <v>53</v>
      </c>
      <c r="F31" s="149">
        <f ca="1">OFFSET(IF('Steuerung Klapplisten'!$A$14=1,roh_2_1!E22,IF('Steuerung Klapplisten'!$A$14=2,roh_2_1!M22,IF('Steuerung Klapplisten'!$A$14=3,roh_2_1!U22,IF('Steuerung Klapplisten'!$A$14=4,roh_2_1!AC22,roh_2_1!AK22)))),'Steuerung Klapplisten'!$A$79*'Steuerung Klapplisten'!$D$9-'Steuerung Klapplisten'!$D$9,0)</f>
        <v>-9</v>
      </c>
      <c r="G31" s="150">
        <f ca="1">OFFSET(IF('Steuerung Klapplisten'!$A$14=1,roh_2_1!F22,IF('Steuerung Klapplisten'!$A$14=2,roh_2_1!N22,IF('Steuerung Klapplisten'!$A$14=3,roh_2_1!V22,IF('Steuerung Klapplisten'!$A$14=4,roh_2_1!AD22,roh_2_1!AL22)))),'Steuerung Klapplisten'!$A$79*'Steuerung Klapplisten'!$D$9-'Steuerung Klapplisten'!$D$9,0)</f>
        <v>-6.4285714285999997</v>
      </c>
      <c r="H31" s="160">
        <f ca="1">OFFSET(IF('Steuerung Klapplisten'!$A$14=1,roh_2_1!G22,IF('Steuerung Klapplisten'!$A$14=2,roh_2_1!O22,IF('Steuerung Klapplisten'!$A$14=3,roh_2_1!W22,IF('Steuerung Klapplisten'!$A$14=4,roh_2_1!AE22,roh_2_1!AM22)))),'Steuerung Klapplisten'!$A$79*'Steuerung Klapplisten'!$D$9-'Steuerung Klapplisten'!$D$9,0)</f>
        <v>-16</v>
      </c>
      <c r="I31" s="15">
        <f ca="1">OFFSET(IF('Steuerung Klapplisten'!$A$14=1,roh_2_1!H22,IF('Steuerung Klapplisten'!$A$14=2,roh_2_1!P22,IF('Steuerung Klapplisten'!$A$14=3,roh_2_1!X22,IF('Steuerung Klapplisten'!$A$14=4,roh_2_1!AF22,roh_2_1!AN22)))),'Steuerung Klapplisten'!$A$79*'Steuerung Klapplisten'!$D$9-'Steuerung Klapplisten'!$D$9,0)</f>
        <v>-10.8843537415</v>
      </c>
    </row>
    <row r="32" spans="1:9" x14ac:dyDescent="0.2">
      <c r="A32" s="40" t="s">
        <v>218</v>
      </c>
      <c r="B32" s="41">
        <f ca="1">OFFSET(IF('Steuerung Klapplisten'!$A$14=1,roh_2_1!A23,IF('Steuerung Klapplisten'!$A$14=2,roh_2_1!I23,IF('Steuerung Klapplisten'!$A$14=3,roh_2_1!Q23,IF('Steuerung Klapplisten'!$A$14=4,roh_2_1!Y23,roh_2_1!AG23)))),'Steuerung Klapplisten'!$A$79*'Steuerung Klapplisten'!$D$9-'Steuerung Klapplisten'!$D$9,0)</f>
        <v>192</v>
      </c>
      <c r="C32" s="42">
        <f t="shared" ca="1" si="0"/>
        <v>6.0933037131069501</v>
      </c>
      <c r="D32" s="43">
        <f ca="1">OFFSET(IF('Steuerung Klapplisten'!$A$14=1,roh_2_1!C23,IF('Steuerung Klapplisten'!$A$14=2,roh_2_1!K23,IF('Steuerung Klapplisten'!$A$14=3,roh_2_1!S23,IF('Steuerung Klapplisten'!$A$14=4,roh_2_1!AA23,roh_2_1!AI23)))),'Steuerung Klapplisten'!$A$79*'Steuerung Klapplisten'!$D$9-'Steuerung Klapplisten'!$D$9,0)</f>
        <v>117</v>
      </c>
      <c r="E32" s="157">
        <f ca="1">OFFSET(IF('Steuerung Klapplisten'!$A$14=1,roh_2_1!D23,IF('Steuerung Klapplisten'!$A$14=2,roh_2_1!L23,IF('Steuerung Klapplisten'!$A$14=3,roh_2_1!T23,IF('Steuerung Klapplisten'!$A$14=4,roh_2_1!AB23,roh_2_1!AJ23)))),'Steuerung Klapplisten'!$A$79*'Steuerung Klapplisten'!$D$9-'Steuerung Klapplisten'!$D$9,0)</f>
        <v>75</v>
      </c>
      <c r="F32" s="149">
        <f ca="1">OFFSET(IF('Steuerung Klapplisten'!$A$14=1,roh_2_1!E23,IF('Steuerung Klapplisten'!$A$14=2,roh_2_1!M23,IF('Steuerung Klapplisten'!$A$14=3,roh_2_1!U23,IF('Steuerung Klapplisten'!$A$14=4,roh_2_1!AC23,roh_2_1!AK23)))),'Steuerung Klapplisten'!$A$79*'Steuerung Klapplisten'!$D$9-'Steuerung Klapplisten'!$D$9,0)</f>
        <v>20</v>
      </c>
      <c r="G32" s="150">
        <f ca="1">OFFSET(IF('Steuerung Klapplisten'!$A$14=1,roh_2_1!F23,IF('Steuerung Klapplisten'!$A$14=2,roh_2_1!N23,IF('Steuerung Klapplisten'!$A$14=3,roh_2_1!V23,IF('Steuerung Klapplisten'!$A$14=4,roh_2_1!AD23,roh_2_1!AL23)))),'Steuerung Klapplisten'!$A$79*'Steuerung Klapplisten'!$D$9-'Steuerung Klapplisten'!$D$9,0)</f>
        <v>11.6279069767</v>
      </c>
      <c r="H32" s="160">
        <f ca="1">OFFSET(IF('Steuerung Klapplisten'!$A$14=1,roh_2_1!G23,IF('Steuerung Klapplisten'!$A$14=2,roh_2_1!O23,IF('Steuerung Klapplisten'!$A$14=3,roh_2_1!W23,IF('Steuerung Klapplisten'!$A$14=4,roh_2_1!AE23,roh_2_1!AM23)))),'Steuerung Klapplisten'!$A$79*'Steuerung Klapplisten'!$D$9-'Steuerung Klapplisten'!$D$9,0)</f>
        <v>19</v>
      </c>
      <c r="I32" s="15">
        <f ca="1">OFFSET(IF('Steuerung Klapplisten'!$A$14=1,roh_2_1!H23,IF('Steuerung Klapplisten'!$A$14=2,roh_2_1!P23,IF('Steuerung Klapplisten'!$A$14=3,roh_2_1!X23,IF('Steuerung Klapplisten'!$A$14=4,roh_2_1!AF23,roh_2_1!AN23)))),'Steuerung Klapplisten'!$A$79*'Steuerung Klapplisten'!$D$9-'Steuerung Klapplisten'!$D$9,0)</f>
        <v>10.9826589595</v>
      </c>
    </row>
    <row r="33" spans="1:9" x14ac:dyDescent="0.2">
      <c r="A33" s="40" t="s">
        <v>14</v>
      </c>
      <c r="B33" s="41">
        <f ca="1">OFFSET(IF('Steuerung Klapplisten'!$A$14=1,roh_2_1!A24,IF('Steuerung Klapplisten'!$A$14=2,roh_2_1!I24,IF('Steuerung Klapplisten'!$A$14=3,roh_2_1!Q24,IF('Steuerung Klapplisten'!$A$14=4,roh_2_1!Y24,roh_2_1!AG24)))),'Steuerung Klapplisten'!$A$79*'Steuerung Klapplisten'!$D$9-'Steuerung Klapplisten'!$D$9,0)</f>
        <v>56</v>
      </c>
      <c r="C33" s="42">
        <f t="shared" ca="1" si="0"/>
        <v>1.7772135829895273</v>
      </c>
      <c r="D33" s="43">
        <f ca="1">OFFSET(IF('Steuerung Klapplisten'!$A$14=1,roh_2_1!C24,IF('Steuerung Klapplisten'!$A$14=2,roh_2_1!K24,IF('Steuerung Klapplisten'!$A$14=3,roh_2_1!S24,IF('Steuerung Klapplisten'!$A$14=4,roh_2_1!AA24,roh_2_1!AI24)))),'Steuerung Klapplisten'!$A$79*'Steuerung Klapplisten'!$D$9-'Steuerung Klapplisten'!$D$9,0)</f>
        <v>38</v>
      </c>
      <c r="E33" s="157">
        <f ca="1">OFFSET(IF('Steuerung Klapplisten'!$A$14=1,roh_2_1!D24,IF('Steuerung Klapplisten'!$A$14=2,roh_2_1!L24,IF('Steuerung Klapplisten'!$A$14=3,roh_2_1!T24,IF('Steuerung Klapplisten'!$A$14=4,roh_2_1!AB24,roh_2_1!AJ24)))),'Steuerung Klapplisten'!$A$79*'Steuerung Klapplisten'!$D$9-'Steuerung Klapplisten'!$D$9,0)</f>
        <v>18</v>
      </c>
      <c r="F33" s="149">
        <f ca="1">OFFSET(IF('Steuerung Klapplisten'!$A$14=1,roh_2_1!E24,IF('Steuerung Klapplisten'!$A$14=2,roh_2_1!M24,IF('Steuerung Klapplisten'!$A$14=3,roh_2_1!U24,IF('Steuerung Klapplisten'!$A$14=4,roh_2_1!AC24,roh_2_1!AK24)))),'Steuerung Klapplisten'!$A$79*'Steuerung Klapplisten'!$D$9-'Steuerung Klapplisten'!$D$9,0)</f>
        <v>-8</v>
      </c>
      <c r="G33" s="150">
        <f ca="1">OFFSET(IF('Steuerung Klapplisten'!$A$14=1,roh_2_1!F24,IF('Steuerung Klapplisten'!$A$14=2,roh_2_1!N24,IF('Steuerung Klapplisten'!$A$14=3,roh_2_1!V24,IF('Steuerung Klapplisten'!$A$14=4,roh_2_1!AD24,roh_2_1!AL24)))),'Steuerung Klapplisten'!$A$79*'Steuerung Klapplisten'!$D$9-'Steuerung Klapplisten'!$D$9,0)</f>
        <v>-12.5</v>
      </c>
      <c r="H33" s="160">
        <f ca="1">OFFSET(IF('Steuerung Klapplisten'!$A$14=1,roh_2_1!G24,IF('Steuerung Klapplisten'!$A$14=2,roh_2_1!O24,IF('Steuerung Klapplisten'!$A$14=3,roh_2_1!W24,IF('Steuerung Klapplisten'!$A$14=4,roh_2_1!AE24,roh_2_1!AM24)))),'Steuerung Klapplisten'!$A$79*'Steuerung Klapplisten'!$D$9-'Steuerung Klapplisten'!$D$9,0)</f>
        <v>8</v>
      </c>
      <c r="I33" s="15">
        <f ca="1">OFFSET(IF('Steuerung Klapplisten'!$A$14=1,roh_2_1!H24,IF('Steuerung Klapplisten'!$A$14=2,roh_2_1!P24,IF('Steuerung Klapplisten'!$A$14=3,roh_2_1!X24,IF('Steuerung Klapplisten'!$A$14=4,roh_2_1!AF24,roh_2_1!AN24)))),'Steuerung Klapplisten'!$A$79*'Steuerung Klapplisten'!$D$9-'Steuerung Klapplisten'!$D$9,0)</f>
        <v>16.666666666699999</v>
      </c>
    </row>
    <row r="34" spans="1:9" x14ac:dyDescent="0.2">
      <c r="A34" s="37" t="s">
        <v>5</v>
      </c>
      <c r="B34" s="38"/>
      <c r="C34" s="42"/>
      <c r="D34" s="39"/>
      <c r="E34" s="152"/>
      <c r="F34" s="153"/>
      <c r="G34" s="154"/>
      <c r="H34" s="160"/>
      <c r="I34" s="15"/>
    </row>
    <row r="35" spans="1:9" x14ac:dyDescent="0.2">
      <c r="A35" s="40" t="s">
        <v>33</v>
      </c>
      <c r="B35" s="41">
        <f ca="1">OFFSET(IF('Steuerung Klapplisten'!$A$14=1,roh_2_1!A26,IF('Steuerung Klapplisten'!$A$14=2,roh_2_1!I26,IF('Steuerung Klapplisten'!$A$14=3,roh_2_1!Q26,IF('Steuerung Klapplisten'!$A$14=4,roh_2_1!Y26,roh_2_1!AG26)))),'Steuerung Klapplisten'!$A$79*'Steuerung Klapplisten'!$D$9-'Steuerung Klapplisten'!$D$9,0)</f>
        <v>1872</v>
      </c>
      <c r="C35" s="42">
        <f t="shared" ca="1" si="0"/>
        <v>59.409711202792757</v>
      </c>
      <c r="D35" s="43">
        <f ca="1">OFFSET(IF('Steuerung Klapplisten'!$A$14=1,roh_2_1!C26,IF('Steuerung Klapplisten'!$A$14=2,roh_2_1!K26,IF('Steuerung Klapplisten'!$A$14=3,roh_2_1!S26,IF('Steuerung Klapplisten'!$A$14=4,roh_2_1!AA26,roh_2_1!AI26)))),'Steuerung Klapplisten'!$A$79*'Steuerung Klapplisten'!$D$9-'Steuerung Klapplisten'!$D$9,0)</f>
        <v>1163</v>
      </c>
      <c r="E35" s="157">
        <f ca="1">OFFSET(IF('Steuerung Klapplisten'!$A$14=1,roh_2_1!D26,IF('Steuerung Klapplisten'!$A$14=2,roh_2_1!L26,IF('Steuerung Klapplisten'!$A$14=3,roh_2_1!T26,IF('Steuerung Klapplisten'!$A$14=4,roh_2_1!AB26,roh_2_1!AJ26)))),'Steuerung Klapplisten'!$A$79*'Steuerung Klapplisten'!$D$9-'Steuerung Klapplisten'!$D$9,0)</f>
        <v>709</v>
      </c>
      <c r="F35" s="149">
        <f ca="1">OFFSET(IF('Steuerung Klapplisten'!$A$14=1,roh_2_1!E26,IF('Steuerung Klapplisten'!$A$14=2,roh_2_1!M26,IF('Steuerung Klapplisten'!$A$14=3,roh_2_1!U26,IF('Steuerung Klapplisten'!$A$14=4,roh_2_1!AC26,roh_2_1!AK26)))),'Steuerung Klapplisten'!$A$79*'Steuerung Klapplisten'!$D$9-'Steuerung Klapplisten'!$D$9,0)</f>
        <v>28</v>
      </c>
      <c r="G35" s="150">
        <f ca="1">OFFSET(IF('Steuerung Klapplisten'!$A$14=1,roh_2_1!F26,IF('Steuerung Klapplisten'!$A$14=2,roh_2_1!N26,IF('Steuerung Klapplisten'!$A$14=3,roh_2_1!V26,IF('Steuerung Klapplisten'!$A$14=4,roh_2_1!AD26,roh_2_1!AL26)))),'Steuerung Klapplisten'!$A$79*'Steuerung Klapplisten'!$D$9-'Steuerung Klapplisten'!$D$9,0)</f>
        <v>1.5184381779</v>
      </c>
      <c r="H35" s="160">
        <f ca="1">OFFSET(IF('Steuerung Klapplisten'!$A$14=1,roh_2_1!G26,IF('Steuerung Klapplisten'!$A$14=2,roh_2_1!O26,IF('Steuerung Klapplisten'!$A$14=3,roh_2_1!W26,IF('Steuerung Klapplisten'!$A$14=4,roh_2_1!AE26,roh_2_1!AM26)))),'Steuerung Klapplisten'!$A$79*'Steuerung Klapplisten'!$D$9-'Steuerung Klapplisten'!$D$9,0)</f>
        <v>-133</v>
      </c>
      <c r="I35" s="15">
        <f ca="1">OFFSET(IF('Steuerung Klapplisten'!$A$14=1,roh_2_1!H26,IF('Steuerung Klapplisten'!$A$14=2,roh_2_1!P26,IF('Steuerung Klapplisten'!$A$14=3,roh_2_1!X26,IF('Steuerung Klapplisten'!$A$14=4,roh_2_1!AF26,roh_2_1!AN26)))),'Steuerung Klapplisten'!$A$79*'Steuerung Klapplisten'!$D$9-'Steuerung Klapplisten'!$D$9,0)</f>
        <v>-6.6334164589000002</v>
      </c>
    </row>
    <row r="36" spans="1:9" x14ac:dyDescent="0.2">
      <c r="A36" s="40" t="s">
        <v>32</v>
      </c>
      <c r="B36" s="41">
        <f ca="1">OFFSET(IF('Steuerung Klapplisten'!$A$14=1,roh_2_1!A27,IF('Steuerung Klapplisten'!$A$14=2,roh_2_1!I27,IF('Steuerung Klapplisten'!$A$14=3,roh_2_1!Q27,IF('Steuerung Klapplisten'!$A$14=4,roh_2_1!Y27,roh_2_1!AG27)))),'Steuerung Klapplisten'!$A$79*'Steuerung Klapplisten'!$D$9-'Steuerung Klapplisten'!$D$9,0)</f>
        <v>1233</v>
      </c>
      <c r="C36" s="42">
        <f t="shared" ca="1" si="0"/>
        <v>39.130434782608695</v>
      </c>
      <c r="D36" s="43">
        <f ca="1">OFFSET(IF('Steuerung Klapplisten'!$A$14=1,roh_2_1!C27,IF('Steuerung Klapplisten'!$A$14=2,roh_2_1!K27,IF('Steuerung Klapplisten'!$A$14=3,roh_2_1!S27,IF('Steuerung Klapplisten'!$A$14=4,roh_2_1!AA27,roh_2_1!AI27)))),'Steuerung Klapplisten'!$A$79*'Steuerung Klapplisten'!$D$9-'Steuerung Klapplisten'!$D$9,0)</f>
        <v>756</v>
      </c>
      <c r="E36" s="157">
        <f ca="1">OFFSET(IF('Steuerung Klapplisten'!$A$14=1,roh_2_1!D27,IF('Steuerung Klapplisten'!$A$14=2,roh_2_1!L27,IF('Steuerung Klapplisten'!$A$14=3,roh_2_1!T27,IF('Steuerung Klapplisten'!$A$14=4,roh_2_1!AB27,roh_2_1!AJ27)))),'Steuerung Klapplisten'!$A$79*'Steuerung Klapplisten'!$D$9-'Steuerung Klapplisten'!$D$9,0)</f>
        <v>477</v>
      </c>
      <c r="F36" s="149">
        <f ca="1">OFFSET(IF('Steuerung Klapplisten'!$A$14=1,roh_2_1!E27,IF('Steuerung Klapplisten'!$A$14=2,roh_2_1!M27,IF('Steuerung Klapplisten'!$A$14=3,roh_2_1!U27,IF('Steuerung Klapplisten'!$A$14=4,roh_2_1!AC27,roh_2_1!AK27)))),'Steuerung Klapplisten'!$A$79*'Steuerung Klapplisten'!$D$9-'Steuerung Klapplisten'!$D$9,0)</f>
        <v>-243</v>
      </c>
      <c r="G36" s="150">
        <f ca="1">OFFSET(IF('Steuerung Klapplisten'!$A$14=1,roh_2_1!F27,IF('Steuerung Klapplisten'!$A$14=2,roh_2_1!N27,IF('Steuerung Klapplisten'!$A$14=3,roh_2_1!V27,IF('Steuerung Klapplisten'!$A$14=4,roh_2_1!AD27,roh_2_1!AL27)))),'Steuerung Klapplisten'!$A$79*'Steuerung Klapplisten'!$D$9-'Steuerung Klapplisten'!$D$9,0)</f>
        <v>-16.463414634100001</v>
      </c>
      <c r="H36" s="160">
        <f ca="1">OFFSET(IF('Steuerung Klapplisten'!$A$14=1,roh_2_1!G27,IF('Steuerung Klapplisten'!$A$14=2,roh_2_1!O27,IF('Steuerung Klapplisten'!$A$14=3,roh_2_1!W27,IF('Steuerung Klapplisten'!$A$14=4,roh_2_1!AE27,roh_2_1!AM27)))),'Steuerung Klapplisten'!$A$79*'Steuerung Klapplisten'!$D$9-'Steuerung Klapplisten'!$D$9,0)</f>
        <v>-332</v>
      </c>
      <c r="I36" s="15">
        <f ca="1">OFFSET(IF('Steuerung Klapplisten'!$A$14=1,roh_2_1!H27,IF('Steuerung Klapplisten'!$A$14=2,roh_2_1!P27,IF('Steuerung Klapplisten'!$A$14=3,roh_2_1!X27,IF('Steuerung Klapplisten'!$A$14=4,roh_2_1!AF27,roh_2_1!AN27)))),'Steuerung Klapplisten'!$A$79*'Steuerung Klapplisten'!$D$9-'Steuerung Klapplisten'!$D$9,0)</f>
        <v>-21.214057508</v>
      </c>
    </row>
    <row r="37" spans="1:9" x14ac:dyDescent="0.2">
      <c r="A37" s="40" t="s">
        <v>14</v>
      </c>
      <c r="B37" s="41">
        <f ca="1">OFFSET(IF('Steuerung Klapplisten'!$A$14=1,roh_2_1!A28,IF('Steuerung Klapplisten'!$A$14=2,roh_2_1!I28,IF('Steuerung Klapplisten'!$A$14=3,roh_2_1!Q28,IF('Steuerung Klapplisten'!$A$14=4,roh_2_1!Y28,roh_2_1!AG28)))),'Steuerung Klapplisten'!$A$79*'Steuerung Klapplisten'!$D$9-'Steuerung Klapplisten'!$D$9,0)</f>
        <v>46</v>
      </c>
      <c r="C37" s="42">
        <f t="shared" ca="1" si="0"/>
        <v>1.4598540145985401</v>
      </c>
      <c r="D37" s="43">
        <f ca="1">OFFSET(IF('Steuerung Klapplisten'!$A$14=1,roh_2_1!C28,IF('Steuerung Klapplisten'!$A$14=2,roh_2_1!K28,IF('Steuerung Klapplisten'!$A$14=3,roh_2_1!S28,IF('Steuerung Klapplisten'!$A$14=4,roh_2_1!AA28,roh_2_1!AI28)))),'Steuerung Klapplisten'!$A$79*'Steuerung Klapplisten'!$D$9-'Steuerung Klapplisten'!$D$9,0)</f>
        <v>33</v>
      </c>
      <c r="E37" s="157">
        <f ca="1">OFFSET(IF('Steuerung Klapplisten'!$A$14=1,roh_2_1!D28,IF('Steuerung Klapplisten'!$A$14=2,roh_2_1!L28,IF('Steuerung Klapplisten'!$A$14=3,roh_2_1!T28,IF('Steuerung Klapplisten'!$A$14=4,roh_2_1!AB28,roh_2_1!AJ28)))),'Steuerung Klapplisten'!$A$79*'Steuerung Klapplisten'!$D$9-'Steuerung Klapplisten'!$D$9,0)</f>
        <v>13</v>
      </c>
      <c r="F37" s="149">
        <f ca="1">OFFSET(IF('Steuerung Klapplisten'!$A$14=1,roh_2_1!E28,IF('Steuerung Klapplisten'!$A$14=2,roh_2_1!M28,IF('Steuerung Klapplisten'!$A$14=3,roh_2_1!U28,IF('Steuerung Klapplisten'!$A$14=4,roh_2_1!AC28,roh_2_1!AK28)))),'Steuerung Klapplisten'!$A$79*'Steuerung Klapplisten'!$D$9-'Steuerung Klapplisten'!$D$9,0)</f>
        <v>-2</v>
      </c>
      <c r="G37" s="150">
        <f ca="1">OFFSET(IF('Steuerung Klapplisten'!$A$14=1,roh_2_1!F28,IF('Steuerung Klapplisten'!$A$14=2,roh_2_1!N28,IF('Steuerung Klapplisten'!$A$14=3,roh_2_1!V28,IF('Steuerung Klapplisten'!$A$14=4,roh_2_1!AD28,roh_2_1!AL28)))),'Steuerung Klapplisten'!$A$79*'Steuerung Klapplisten'!$D$9-'Steuerung Klapplisten'!$D$9,0)</f>
        <v>-4.1666666667000003</v>
      </c>
      <c r="H37" s="160">
        <f ca="1">OFFSET(IF('Steuerung Klapplisten'!$A$14=1,roh_2_1!G28,IF('Steuerung Klapplisten'!$A$14=2,roh_2_1!O28,IF('Steuerung Klapplisten'!$A$14=3,roh_2_1!W28,IF('Steuerung Klapplisten'!$A$14=4,roh_2_1!AE28,roh_2_1!AM28)))),'Steuerung Klapplisten'!$A$79*'Steuerung Klapplisten'!$D$9-'Steuerung Klapplisten'!$D$9,0)</f>
        <v>16</v>
      </c>
      <c r="I37" s="15">
        <f ca="1">OFFSET(IF('Steuerung Klapplisten'!$A$14=1,roh_2_1!H28,IF('Steuerung Klapplisten'!$A$14=2,roh_2_1!P28,IF('Steuerung Klapplisten'!$A$14=3,roh_2_1!X28,IF('Steuerung Klapplisten'!$A$14=4,roh_2_1!AF28,roh_2_1!AN28)))),'Steuerung Klapplisten'!$A$79*'Steuerung Klapplisten'!$D$9-'Steuerung Klapplisten'!$D$9,0)</f>
        <v>53.333333333299997</v>
      </c>
    </row>
    <row r="38" spans="1:9" x14ac:dyDescent="0.2">
      <c r="A38" s="37" t="s">
        <v>219</v>
      </c>
      <c r="B38" s="41"/>
      <c r="C38" s="42"/>
      <c r="D38" s="43"/>
      <c r="E38" s="157"/>
      <c r="F38" s="149"/>
      <c r="G38" s="150"/>
      <c r="H38" s="158"/>
      <c r="I38" s="159"/>
    </row>
    <row r="39" spans="1:9" x14ac:dyDescent="0.2">
      <c r="A39" s="40" t="s">
        <v>220</v>
      </c>
      <c r="B39" s="41">
        <f ca="1">OFFSET(IF('Steuerung Klapplisten'!$A$14=1,roh_2_1!A30,IF('Steuerung Klapplisten'!$A$14=2,roh_2_1!I30,IF('Steuerung Klapplisten'!$A$14=3,roh_2_1!Q30,IF('Steuerung Klapplisten'!$A$14=4,roh_2_1!Y30,roh_2_1!AG30)))),'Steuerung Klapplisten'!$A$79*'Steuerung Klapplisten'!$D$9-'Steuerung Klapplisten'!$D$9,0)</f>
        <v>1377</v>
      </c>
      <c r="C39" s="42">
        <f t="shared" ca="1" si="0"/>
        <v>43.700412567438903</v>
      </c>
      <c r="D39" s="43">
        <f ca="1">OFFSET(IF('Steuerung Klapplisten'!$A$14=1,roh_2_1!C30,IF('Steuerung Klapplisten'!$A$14=2,roh_2_1!K30,IF('Steuerung Klapplisten'!$A$14=3,roh_2_1!S30,IF('Steuerung Klapplisten'!$A$14=4,roh_2_1!AA30,roh_2_1!AI30)))),'Steuerung Klapplisten'!$A$79*'Steuerung Klapplisten'!$D$9-'Steuerung Klapplisten'!$D$9,0)</f>
        <v>857</v>
      </c>
      <c r="E39" s="157">
        <f ca="1">OFFSET(IF('Steuerung Klapplisten'!$A$14=1,roh_2_1!D30,IF('Steuerung Klapplisten'!$A$14=2,roh_2_1!L30,IF('Steuerung Klapplisten'!$A$14=3,roh_2_1!T30,IF('Steuerung Klapplisten'!$A$14=4,roh_2_1!AB30,roh_2_1!AJ30)))),'Steuerung Klapplisten'!$A$79*'Steuerung Klapplisten'!$D$9-'Steuerung Klapplisten'!$D$9,0)</f>
        <v>520</v>
      </c>
      <c r="F39" s="149">
        <f ca="1">OFFSET(IF('Steuerung Klapplisten'!$A$14=1,roh_2_1!E30,IF('Steuerung Klapplisten'!$A$14=2,roh_2_1!M30,IF('Steuerung Klapplisten'!$A$14=3,roh_2_1!U30,IF('Steuerung Klapplisten'!$A$14=4,roh_2_1!AC30,roh_2_1!AK30)))),'Steuerung Klapplisten'!$A$79*'Steuerung Klapplisten'!$D$9-'Steuerung Klapplisten'!$D$9,0)</f>
        <v>-210</v>
      </c>
      <c r="G39" s="150">
        <f ca="1">OFFSET(IF('Steuerung Klapplisten'!$A$14=1,roh_2_1!F30,IF('Steuerung Klapplisten'!$A$14=2,roh_2_1!N30,IF('Steuerung Klapplisten'!$A$14=3,roh_2_1!V30,IF('Steuerung Klapplisten'!$A$14=4,roh_2_1!AD30,roh_2_1!AL30)))),'Steuerung Klapplisten'!$A$79*'Steuerung Klapplisten'!$D$9-'Steuerung Klapplisten'!$D$9,0)</f>
        <v>-13.232514177700001</v>
      </c>
      <c r="H39" s="160">
        <f ca="1">OFFSET(IF('Steuerung Klapplisten'!$A$14=1,roh_2_1!G30,IF('Steuerung Klapplisten'!$A$14=2,roh_2_1!O30,IF('Steuerung Klapplisten'!$A$14=3,roh_2_1!W30,IF('Steuerung Klapplisten'!$A$14=4,roh_2_1!AE30,roh_2_1!AM30)))),'Steuerung Klapplisten'!$A$79*'Steuerung Klapplisten'!$D$9-'Steuerung Klapplisten'!$D$9,0)</f>
        <v>-410</v>
      </c>
      <c r="I39" s="15">
        <f ca="1">OFFSET(IF('Steuerung Klapplisten'!$A$14=1,roh_2_1!H30,IF('Steuerung Klapplisten'!$A$14=2,roh_2_1!P30,IF('Steuerung Klapplisten'!$A$14=3,roh_2_1!X30,IF('Steuerung Klapplisten'!$A$14=4,roh_2_1!AF30,roh_2_1!AN30)))),'Steuerung Klapplisten'!$A$79*'Steuerung Klapplisten'!$D$9-'Steuerung Klapplisten'!$D$9,0)</f>
        <v>-22.9434806939</v>
      </c>
    </row>
    <row r="40" spans="1:9" x14ac:dyDescent="0.2">
      <c r="A40" s="233" t="s">
        <v>352</v>
      </c>
      <c r="B40" s="47">
        <f ca="1">OFFSET(IF('Steuerung Klapplisten'!$A$14=1,roh_2_1!A31,IF('Steuerung Klapplisten'!$A$14=2,roh_2_1!I31,IF('Steuerung Klapplisten'!$A$14=3,roh_2_1!Q31,IF('Steuerung Klapplisten'!$A$14=4,roh_2_1!Y31,roh_2_1!AG31)))),'Steuerung Klapplisten'!$A$79*'Steuerung Klapplisten'!$D$9-'Steuerung Klapplisten'!$D$9,0)</f>
        <v>1248</v>
      </c>
      <c r="C40" s="347">
        <f ca="1">IF(ISNUMBER($B40),IF(AND(ISNUMBER($B$10),$B$10&lt;&gt;0),$B40/$B$10*100,"x"),"x")</f>
        <v>39.606474135195171</v>
      </c>
      <c r="D40" s="48">
        <f ca="1">OFFSET(IF('Steuerung Klapplisten'!$A$14=1,roh_2_1!C31,IF('Steuerung Klapplisten'!$A$14=2,roh_2_1!K31,IF('Steuerung Klapplisten'!$A$14=3,roh_2_1!S31,IF('Steuerung Klapplisten'!$A$14=4,roh_2_1!AA31,roh_2_1!AI31)))),'Steuerung Klapplisten'!$A$79*'Steuerung Klapplisten'!$D$9-'Steuerung Klapplisten'!$D$9,0)</f>
        <v>786</v>
      </c>
      <c r="E40" s="232">
        <f ca="1">OFFSET(IF('Steuerung Klapplisten'!$A$14=1,roh_2_1!D31,IF('Steuerung Klapplisten'!$A$14=2,roh_2_1!L31,IF('Steuerung Klapplisten'!$A$14=3,roh_2_1!T31,IF('Steuerung Klapplisten'!$A$14=4,roh_2_1!AB31,roh_2_1!AJ31)))),'Steuerung Klapplisten'!$A$79*'Steuerung Klapplisten'!$D$9-'Steuerung Klapplisten'!$D$9,0)</f>
        <v>462</v>
      </c>
      <c r="F40" s="161">
        <f ca="1">OFFSET(IF('Steuerung Klapplisten'!$A$14=1,roh_2_1!E31,IF('Steuerung Klapplisten'!$A$14=2,roh_2_1!M31,IF('Steuerung Klapplisten'!$A$14=3,roh_2_1!U31,IF('Steuerung Klapplisten'!$A$14=4,roh_2_1!AC31,roh_2_1!AK31)))),'Steuerung Klapplisten'!$A$79*'Steuerung Klapplisten'!$D$9-'Steuerung Klapplisten'!$D$9,0)</f>
        <v>-181</v>
      </c>
      <c r="G40" s="162">
        <f ca="1">OFFSET(IF('Steuerung Klapplisten'!$A$14=1,roh_2_1!F31,IF('Steuerung Klapplisten'!$A$14=2,roh_2_1!N31,IF('Steuerung Klapplisten'!$A$14=3,roh_2_1!V31,IF('Steuerung Klapplisten'!$A$14=4,roh_2_1!AD31,roh_2_1!AL31)))),'Steuerung Klapplisten'!$A$79*'Steuerung Klapplisten'!$D$9-'Steuerung Klapplisten'!$D$9,0)</f>
        <v>-12.666200140000001</v>
      </c>
      <c r="H40" s="163">
        <f ca="1">OFFSET(IF('Steuerung Klapplisten'!$A$14=1,roh_2_1!G31,IF('Steuerung Klapplisten'!$A$14=2,roh_2_1!O31,IF('Steuerung Klapplisten'!$A$14=3,roh_2_1!W31,IF('Steuerung Klapplisten'!$A$14=4,roh_2_1!AE31,roh_2_1!AM31)))),'Steuerung Klapplisten'!$A$79*'Steuerung Klapplisten'!$D$9-'Steuerung Klapplisten'!$D$9,0)</f>
        <v>-392</v>
      </c>
      <c r="I40" s="164">
        <f ca="1">OFFSET(IF('Steuerung Klapplisten'!$A$14=1,roh_2_1!H31,IF('Steuerung Klapplisten'!$A$14=2,roh_2_1!P31,IF('Steuerung Klapplisten'!$A$14=3,roh_2_1!X31,IF('Steuerung Klapplisten'!$A$14=4,roh_2_1!AF31,roh_2_1!AN31)))),'Steuerung Klapplisten'!$A$79*'Steuerung Klapplisten'!$D$9-'Steuerung Klapplisten'!$D$9,0)</f>
        <v>-23.9024390244</v>
      </c>
    </row>
    <row r="41" spans="1:9" x14ac:dyDescent="0.2">
      <c r="A41" s="49"/>
      <c r="B41" s="43"/>
      <c r="C41" s="42"/>
      <c r="D41" s="43"/>
      <c r="E41" s="43"/>
      <c r="F41" s="43"/>
      <c r="G41" s="42"/>
      <c r="H41" s="2"/>
      <c r="I41" s="208" t="s">
        <v>10</v>
      </c>
    </row>
    <row r="42" spans="1:9" s="354" customFormat="1" ht="31.5" customHeight="1" x14ac:dyDescent="0.2">
      <c r="A42" s="620" t="s">
        <v>513</v>
      </c>
      <c r="B42" s="620"/>
      <c r="C42" s="620"/>
      <c r="D42" s="620"/>
      <c r="E42" s="620"/>
      <c r="F42" s="620"/>
      <c r="G42" s="620"/>
      <c r="H42" s="620"/>
      <c r="I42" s="620"/>
    </row>
    <row r="43" spans="1:9" s="354" customFormat="1" ht="21.75" customHeight="1" x14ac:dyDescent="0.2">
      <c r="A43" s="620" t="s">
        <v>523</v>
      </c>
      <c r="B43" s="620"/>
      <c r="C43" s="620"/>
      <c r="D43" s="620"/>
      <c r="E43" s="620"/>
      <c r="F43" s="620"/>
      <c r="G43" s="620"/>
      <c r="H43" s="620"/>
      <c r="I43" s="620"/>
    </row>
    <row r="44" spans="1:9" s="354" customFormat="1" ht="12.75" customHeight="1" x14ac:dyDescent="0.2">
      <c r="G44" s="359"/>
      <c r="H44" s="355"/>
      <c r="I44" s="356"/>
    </row>
    <row r="45" spans="1:9" x14ac:dyDescent="0.2">
      <c r="H45" s="2"/>
      <c r="I45" s="3"/>
    </row>
    <row r="46" spans="1:9" x14ac:dyDescent="0.2">
      <c r="H46" s="2"/>
      <c r="I46" s="3"/>
    </row>
    <row r="47" spans="1:9" x14ac:dyDescent="0.2">
      <c r="H47" s="2"/>
      <c r="I47" s="3"/>
    </row>
    <row r="48" spans="1:9" x14ac:dyDescent="0.2">
      <c r="H48" s="2"/>
      <c r="I48" s="3"/>
    </row>
    <row r="49" spans="8:9" x14ac:dyDescent="0.2">
      <c r="H49" s="2"/>
      <c r="I49" s="3"/>
    </row>
    <row r="50" spans="8:9" x14ac:dyDescent="0.2">
      <c r="H50" s="2"/>
      <c r="I50" s="3"/>
    </row>
  </sheetData>
  <mergeCells count="7">
    <mergeCell ref="A43:I43"/>
    <mergeCell ref="A3:G3"/>
    <mergeCell ref="A7:A9"/>
    <mergeCell ref="B7:E7"/>
    <mergeCell ref="F7:G7"/>
    <mergeCell ref="H7:I7"/>
    <mergeCell ref="A42:I42"/>
  </mergeCells>
  <pageMargins left="0.7" right="0.7" top="0.78740157499999996" bottom="0.78740157499999996" header="0.3" footer="0.3"/>
  <pageSetup paperSize="9" scale="9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1137" r:id="rId4" name="Drop Down 1">
              <controlPr defaultSize="0" autoLine="0" autoPict="0">
                <anchor moveWithCells="1">
                  <from>
                    <xdr:col>1</xdr:col>
                    <xdr:colOff>9525</xdr:colOff>
                    <xdr:row>3</xdr:row>
                    <xdr:rowOff>85725</xdr:rowOff>
                  </from>
                  <to>
                    <xdr:col>5</xdr:col>
                    <xdr:colOff>9525</xdr:colOff>
                    <xdr:row>5</xdr:row>
                    <xdr:rowOff>28575</xdr:rowOff>
                  </to>
                </anchor>
              </controlPr>
            </control>
          </mc:Choice>
        </mc:AlternateContent>
        <mc:AlternateContent xmlns:mc="http://schemas.openxmlformats.org/markup-compatibility/2006">
          <mc:Choice Requires="x14">
            <control shapeId="91138" r:id="rId5" name="Dropdown Gst">
              <controlPr defaultSize="0" autoLine="0" autoPict="0">
                <anchor moveWithCells="1">
                  <from>
                    <xdr:col>5</xdr:col>
                    <xdr:colOff>123825</xdr:colOff>
                    <xdr:row>3</xdr:row>
                    <xdr:rowOff>85725</xdr:rowOff>
                  </from>
                  <to>
                    <xdr:col>9</xdr:col>
                    <xdr:colOff>38100</xdr:colOff>
                    <xdr:row>5</xdr:row>
                    <xdr:rowOff>38100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13">
    <tabColor rgb="FFFFC000"/>
  </sheetPr>
  <dimension ref="A1:AO403"/>
  <sheetViews>
    <sheetView workbookViewId="0">
      <selection sqref="A1:AO403"/>
    </sheetView>
  </sheetViews>
  <sheetFormatPr baseColWidth="10" defaultRowHeight="14.25" x14ac:dyDescent="0.2"/>
  <sheetData>
    <row r="1" spans="1:41" x14ac:dyDescent="0.2">
      <c r="A1" s="456">
        <v>3151</v>
      </c>
      <c r="B1" s="456">
        <v>0</v>
      </c>
      <c r="C1" s="456">
        <v>1952</v>
      </c>
      <c r="D1" s="456">
        <v>1199</v>
      </c>
      <c r="E1" s="456">
        <v>-217</v>
      </c>
      <c r="F1" s="456">
        <v>-6.4429928740999998</v>
      </c>
      <c r="G1" s="456">
        <v>-449</v>
      </c>
      <c r="H1" s="456">
        <v>-12.472222222199999</v>
      </c>
      <c r="I1" s="456">
        <v>446</v>
      </c>
      <c r="J1" s="456">
        <v>0</v>
      </c>
      <c r="K1" s="456">
        <v>295</v>
      </c>
      <c r="L1" s="456">
        <v>151</v>
      </c>
      <c r="M1" s="456">
        <v>13</v>
      </c>
      <c r="N1" s="456">
        <v>3.0023094688</v>
      </c>
      <c r="O1" s="456">
        <v>-66</v>
      </c>
      <c r="P1" s="456">
        <v>-12.890625</v>
      </c>
      <c r="Q1" s="456">
        <v>460</v>
      </c>
      <c r="R1" s="456">
        <v>0</v>
      </c>
      <c r="S1" s="456">
        <v>277</v>
      </c>
      <c r="T1" s="456">
        <v>183</v>
      </c>
      <c r="U1" s="456">
        <v>-25</v>
      </c>
      <c r="V1" s="456">
        <v>-5.1546391752999998</v>
      </c>
      <c r="W1" s="456">
        <v>-73</v>
      </c>
      <c r="X1" s="456">
        <v>-13.696060037500001</v>
      </c>
      <c r="Y1" s="456">
        <v>284</v>
      </c>
      <c r="Z1" s="456">
        <v>0</v>
      </c>
      <c r="AA1" s="456">
        <v>155</v>
      </c>
      <c r="AB1" s="456">
        <v>129</v>
      </c>
      <c r="AC1" s="456">
        <v>-27</v>
      </c>
      <c r="AD1" s="456">
        <v>-8.6816720256999993</v>
      </c>
      <c r="AE1" s="456">
        <v>23</v>
      </c>
      <c r="AF1" s="456">
        <v>8.8122605364000002</v>
      </c>
      <c r="AG1" s="456">
        <v>1961</v>
      </c>
      <c r="AH1" s="456">
        <v>0</v>
      </c>
      <c r="AI1" s="456">
        <v>1225</v>
      </c>
      <c r="AJ1" s="456">
        <v>736</v>
      </c>
      <c r="AK1" s="456">
        <v>-178</v>
      </c>
      <c r="AL1" s="456">
        <v>-8.3216456288000007</v>
      </c>
      <c r="AM1" s="456">
        <v>-333</v>
      </c>
      <c r="AN1" s="456">
        <v>-14.5161290323</v>
      </c>
      <c r="AO1" s="456" t="s">
        <v>537</v>
      </c>
    </row>
    <row r="2" spans="1:41" x14ac:dyDescent="0.2">
      <c r="A2" s="456">
        <v>0</v>
      </c>
      <c r="B2" s="456">
        <v>0</v>
      </c>
      <c r="C2" s="456">
        <v>0</v>
      </c>
      <c r="D2" s="456">
        <v>0</v>
      </c>
      <c r="E2" s="456">
        <v>0</v>
      </c>
      <c r="F2" s="456">
        <v>0</v>
      </c>
      <c r="G2" s="456">
        <v>0</v>
      </c>
      <c r="H2" s="456">
        <v>0</v>
      </c>
      <c r="I2" s="456">
        <v>0</v>
      </c>
      <c r="J2" s="456">
        <v>0</v>
      </c>
      <c r="K2" s="456">
        <v>0</v>
      </c>
      <c r="L2" s="456">
        <v>0</v>
      </c>
      <c r="M2" s="456">
        <v>0</v>
      </c>
      <c r="N2" s="456">
        <v>0</v>
      </c>
      <c r="O2" s="456">
        <v>0</v>
      </c>
      <c r="P2" s="456">
        <v>0</v>
      </c>
      <c r="Q2" s="456">
        <v>0</v>
      </c>
      <c r="R2" s="456">
        <v>0</v>
      </c>
      <c r="S2" s="456">
        <v>0</v>
      </c>
      <c r="T2" s="456">
        <v>0</v>
      </c>
      <c r="U2" s="456">
        <v>0</v>
      </c>
      <c r="V2" s="456">
        <v>0</v>
      </c>
      <c r="W2" s="456">
        <v>0</v>
      </c>
      <c r="X2" s="456">
        <v>0</v>
      </c>
      <c r="Y2" s="456">
        <v>0</v>
      </c>
      <c r="Z2" s="456">
        <v>0</v>
      </c>
      <c r="AA2" s="456">
        <v>0</v>
      </c>
      <c r="AB2" s="456">
        <v>0</v>
      </c>
      <c r="AC2" s="456">
        <v>0</v>
      </c>
      <c r="AD2" s="456">
        <v>0</v>
      </c>
      <c r="AE2" s="456">
        <v>0</v>
      </c>
      <c r="AF2" s="456">
        <v>0</v>
      </c>
      <c r="AG2" s="456">
        <v>0</v>
      </c>
      <c r="AH2" s="456">
        <v>0</v>
      </c>
      <c r="AI2" s="456">
        <v>0</v>
      </c>
      <c r="AJ2" s="456">
        <v>0</v>
      </c>
      <c r="AK2" s="456">
        <v>0</v>
      </c>
      <c r="AL2" s="456">
        <v>0</v>
      </c>
      <c r="AM2" s="456">
        <v>0</v>
      </c>
      <c r="AN2" s="456">
        <v>0</v>
      </c>
      <c r="AO2" s="456" t="s">
        <v>537</v>
      </c>
    </row>
    <row r="3" spans="1:41" x14ac:dyDescent="0.2">
      <c r="A3" s="456">
        <v>2276</v>
      </c>
      <c r="B3" s="456">
        <v>0</v>
      </c>
      <c r="C3" s="456">
        <v>1437</v>
      </c>
      <c r="D3" s="456">
        <v>839</v>
      </c>
      <c r="E3" s="456">
        <v>-32</v>
      </c>
      <c r="F3" s="456">
        <v>-1.3864818024000001</v>
      </c>
      <c r="G3" s="456">
        <v>-164</v>
      </c>
      <c r="H3" s="456">
        <v>-6.7213114754000003</v>
      </c>
      <c r="I3" s="456">
        <v>333</v>
      </c>
      <c r="J3" s="456">
        <v>0</v>
      </c>
      <c r="K3" s="456">
        <v>227</v>
      </c>
      <c r="L3" s="456">
        <v>106</v>
      </c>
      <c r="M3" s="456">
        <v>33</v>
      </c>
      <c r="N3" s="456">
        <v>11</v>
      </c>
      <c r="O3" s="456">
        <v>-21</v>
      </c>
      <c r="P3" s="456">
        <v>-5.9322033897999997</v>
      </c>
      <c r="Q3" s="456">
        <v>274</v>
      </c>
      <c r="R3" s="456">
        <v>0</v>
      </c>
      <c r="S3" s="456">
        <v>170</v>
      </c>
      <c r="T3" s="456">
        <v>104</v>
      </c>
      <c r="U3" s="456">
        <v>2</v>
      </c>
      <c r="V3" s="456">
        <v>0.73529411759999996</v>
      </c>
      <c r="W3" s="456">
        <v>-29</v>
      </c>
      <c r="X3" s="456">
        <v>-9.5709570957000007</v>
      </c>
      <c r="Y3" s="456">
        <v>154</v>
      </c>
      <c r="Z3" s="456">
        <v>0</v>
      </c>
      <c r="AA3" s="456">
        <v>79</v>
      </c>
      <c r="AB3" s="456">
        <v>75</v>
      </c>
      <c r="AC3" s="456">
        <v>-19</v>
      </c>
      <c r="AD3" s="456">
        <v>-10.9826589595</v>
      </c>
      <c r="AE3" s="456">
        <v>30</v>
      </c>
      <c r="AF3" s="456">
        <v>24.193548387100002</v>
      </c>
      <c r="AG3" s="456">
        <v>1515</v>
      </c>
      <c r="AH3" s="456">
        <v>0</v>
      </c>
      <c r="AI3" s="456">
        <v>961</v>
      </c>
      <c r="AJ3" s="456">
        <v>554</v>
      </c>
      <c r="AK3" s="456">
        <v>-48</v>
      </c>
      <c r="AL3" s="456">
        <v>-3.0710172744999999</v>
      </c>
      <c r="AM3" s="456">
        <v>-144</v>
      </c>
      <c r="AN3" s="456">
        <v>-8.6799276672999994</v>
      </c>
      <c r="AO3" s="456" t="s">
        <v>537</v>
      </c>
    </row>
    <row r="4" spans="1:41" x14ac:dyDescent="0.2">
      <c r="A4" s="456">
        <v>694</v>
      </c>
      <c r="B4" s="456">
        <v>0</v>
      </c>
      <c r="C4" s="456">
        <v>410</v>
      </c>
      <c r="D4" s="456">
        <v>284</v>
      </c>
      <c r="E4" s="456">
        <v>-184</v>
      </c>
      <c r="F4" s="456">
        <v>-20.9567198178</v>
      </c>
      <c r="G4" s="456">
        <v>-265</v>
      </c>
      <c r="H4" s="456">
        <v>-27.632950990600001</v>
      </c>
      <c r="I4" s="456">
        <v>94</v>
      </c>
      <c r="J4" s="456">
        <v>0</v>
      </c>
      <c r="K4" s="456">
        <v>55</v>
      </c>
      <c r="L4" s="456">
        <v>39</v>
      </c>
      <c r="M4" s="456">
        <v>-24</v>
      </c>
      <c r="N4" s="456">
        <v>-20.3389830508</v>
      </c>
      <c r="O4" s="456">
        <v>-41</v>
      </c>
      <c r="P4" s="456">
        <v>-30.3703703704</v>
      </c>
      <c r="Q4" s="456">
        <v>132</v>
      </c>
      <c r="R4" s="456">
        <v>0</v>
      </c>
      <c r="S4" s="456">
        <v>78</v>
      </c>
      <c r="T4" s="456">
        <v>54</v>
      </c>
      <c r="U4" s="456">
        <v>-45</v>
      </c>
      <c r="V4" s="456">
        <v>-25.4237288136</v>
      </c>
      <c r="W4" s="456">
        <v>-49</v>
      </c>
      <c r="X4" s="456">
        <v>-27.071823204400001</v>
      </c>
      <c r="Y4" s="456">
        <v>102</v>
      </c>
      <c r="Z4" s="456">
        <v>0</v>
      </c>
      <c r="AA4" s="456">
        <v>56</v>
      </c>
      <c r="AB4" s="456">
        <v>46</v>
      </c>
      <c r="AC4" s="456">
        <v>-11</v>
      </c>
      <c r="AD4" s="456">
        <v>-9.7345132742999994</v>
      </c>
      <c r="AE4" s="456">
        <v>-11</v>
      </c>
      <c r="AF4" s="456">
        <v>-9.7345132742999994</v>
      </c>
      <c r="AG4" s="456">
        <v>366</v>
      </c>
      <c r="AH4" s="456">
        <v>0</v>
      </c>
      <c r="AI4" s="456">
        <v>221</v>
      </c>
      <c r="AJ4" s="456">
        <v>145</v>
      </c>
      <c r="AK4" s="456">
        <v>-104</v>
      </c>
      <c r="AL4" s="456">
        <v>-22.127659574500001</v>
      </c>
      <c r="AM4" s="456">
        <v>-164</v>
      </c>
      <c r="AN4" s="456">
        <v>-30.943396226400001</v>
      </c>
      <c r="AO4" s="456" t="s">
        <v>537</v>
      </c>
    </row>
    <row r="5" spans="1:41" x14ac:dyDescent="0.2">
      <c r="A5" s="456">
        <v>181</v>
      </c>
      <c r="B5" s="456">
        <v>0</v>
      </c>
      <c r="C5" s="456">
        <v>105</v>
      </c>
      <c r="D5" s="456">
        <v>76</v>
      </c>
      <c r="E5" s="456">
        <v>0</v>
      </c>
      <c r="F5" s="456">
        <v>0</v>
      </c>
      <c r="G5" s="456">
        <v>-20</v>
      </c>
      <c r="H5" s="456">
        <v>-9.9502487562000006</v>
      </c>
      <c r="I5" s="456">
        <v>19</v>
      </c>
      <c r="J5" s="456">
        <v>0</v>
      </c>
      <c r="K5" s="456">
        <v>13</v>
      </c>
      <c r="L5" s="456">
        <v>6</v>
      </c>
      <c r="M5" s="456">
        <v>4</v>
      </c>
      <c r="N5" s="456">
        <v>26.666666666699999</v>
      </c>
      <c r="O5" s="456">
        <v>-4</v>
      </c>
      <c r="P5" s="456">
        <v>-17.391304347799998</v>
      </c>
      <c r="Q5" s="456">
        <v>54</v>
      </c>
      <c r="R5" s="456">
        <v>0</v>
      </c>
      <c r="S5" s="456">
        <v>29</v>
      </c>
      <c r="T5" s="456">
        <v>25</v>
      </c>
      <c r="U5" s="456">
        <v>18</v>
      </c>
      <c r="V5" s="456">
        <v>50</v>
      </c>
      <c r="W5" s="456">
        <v>5</v>
      </c>
      <c r="X5" s="456">
        <v>10.204081632699999</v>
      </c>
      <c r="Y5" s="456">
        <v>28</v>
      </c>
      <c r="Z5" s="456">
        <v>0</v>
      </c>
      <c r="AA5" s="456">
        <v>20</v>
      </c>
      <c r="AB5" s="456">
        <v>8</v>
      </c>
      <c r="AC5" s="456">
        <v>3</v>
      </c>
      <c r="AD5" s="456">
        <v>12</v>
      </c>
      <c r="AE5" s="456">
        <v>4</v>
      </c>
      <c r="AF5" s="456">
        <v>16.666666666699999</v>
      </c>
      <c r="AG5" s="456">
        <v>80</v>
      </c>
      <c r="AH5" s="456">
        <v>0</v>
      </c>
      <c r="AI5" s="456">
        <v>43</v>
      </c>
      <c r="AJ5" s="456">
        <v>37</v>
      </c>
      <c r="AK5" s="456">
        <v>-25</v>
      </c>
      <c r="AL5" s="456">
        <v>-23.8095238095</v>
      </c>
      <c r="AM5" s="456">
        <v>-25</v>
      </c>
      <c r="AN5" s="456">
        <v>-23.8095238095</v>
      </c>
      <c r="AO5" s="456" t="s">
        <v>537</v>
      </c>
    </row>
    <row r="6" spans="1:41" x14ac:dyDescent="0.2">
      <c r="A6" s="456">
        <v>0</v>
      </c>
      <c r="B6" s="456">
        <v>0</v>
      </c>
      <c r="C6" s="456">
        <v>0</v>
      </c>
      <c r="D6" s="456">
        <v>0</v>
      </c>
      <c r="E6" s="456">
        <v>0</v>
      </c>
      <c r="F6" s="456">
        <v>0</v>
      </c>
      <c r="G6" s="456">
        <v>0</v>
      </c>
      <c r="H6" s="456">
        <v>0</v>
      </c>
      <c r="I6" s="456">
        <v>0</v>
      </c>
      <c r="J6" s="456">
        <v>0</v>
      </c>
      <c r="K6" s="456">
        <v>0</v>
      </c>
      <c r="L6" s="456">
        <v>0</v>
      </c>
      <c r="M6" s="456">
        <v>0</v>
      </c>
      <c r="N6" s="456">
        <v>0</v>
      </c>
      <c r="O6" s="456">
        <v>0</v>
      </c>
      <c r="P6" s="456">
        <v>0</v>
      </c>
      <c r="Q6" s="456">
        <v>0</v>
      </c>
      <c r="R6" s="456">
        <v>0</v>
      </c>
      <c r="S6" s="456">
        <v>0</v>
      </c>
      <c r="T6" s="456">
        <v>0</v>
      </c>
      <c r="U6" s="456">
        <v>0</v>
      </c>
      <c r="V6" s="456">
        <v>0</v>
      </c>
      <c r="W6" s="456">
        <v>0</v>
      </c>
      <c r="X6" s="456">
        <v>0</v>
      </c>
      <c r="Y6" s="456">
        <v>0</v>
      </c>
      <c r="Z6" s="456">
        <v>0</v>
      </c>
      <c r="AA6" s="456">
        <v>0</v>
      </c>
      <c r="AB6" s="456">
        <v>0</v>
      </c>
      <c r="AC6" s="456">
        <v>0</v>
      </c>
      <c r="AD6" s="456">
        <v>0</v>
      </c>
      <c r="AE6" s="456">
        <v>0</v>
      </c>
      <c r="AF6" s="456">
        <v>0</v>
      </c>
      <c r="AG6" s="456">
        <v>0</v>
      </c>
      <c r="AH6" s="456">
        <v>0</v>
      </c>
      <c r="AI6" s="456">
        <v>0</v>
      </c>
      <c r="AJ6" s="456">
        <v>0</v>
      </c>
      <c r="AK6" s="456">
        <v>0</v>
      </c>
      <c r="AL6" s="456">
        <v>0</v>
      </c>
      <c r="AM6" s="456">
        <v>0</v>
      </c>
      <c r="AN6" s="456">
        <v>0</v>
      </c>
      <c r="AO6" s="456" t="s">
        <v>537</v>
      </c>
    </row>
    <row r="7" spans="1:41" x14ac:dyDescent="0.2">
      <c r="A7" s="456">
        <v>2487</v>
      </c>
      <c r="B7" s="456">
        <v>0</v>
      </c>
      <c r="C7" s="456">
        <v>1566</v>
      </c>
      <c r="D7" s="456">
        <v>921</v>
      </c>
      <c r="E7" s="456">
        <v>-162</v>
      </c>
      <c r="F7" s="456">
        <v>-6.1155152888000002</v>
      </c>
      <c r="G7" s="456">
        <v>-367</v>
      </c>
      <c r="H7" s="456">
        <v>-12.859145059599999</v>
      </c>
      <c r="I7" s="456">
        <v>397</v>
      </c>
      <c r="J7" s="456">
        <v>0</v>
      </c>
      <c r="K7" s="456">
        <v>270</v>
      </c>
      <c r="L7" s="456">
        <v>127</v>
      </c>
      <c r="M7" s="456">
        <v>24</v>
      </c>
      <c r="N7" s="456">
        <v>6.4343163538999999</v>
      </c>
      <c r="O7" s="456">
        <v>-55</v>
      </c>
      <c r="P7" s="456">
        <v>-12.1681415929</v>
      </c>
      <c r="Q7" s="456">
        <v>366</v>
      </c>
      <c r="R7" s="456">
        <v>0</v>
      </c>
      <c r="S7" s="456">
        <v>222</v>
      </c>
      <c r="T7" s="456">
        <v>144</v>
      </c>
      <c r="U7" s="456">
        <v>-10</v>
      </c>
      <c r="V7" s="456">
        <v>-2.6595744681000002</v>
      </c>
      <c r="W7" s="456">
        <v>-55</v>
      </c>
      <c r="X7" s="456">
        <v>-13.0641330166</v>
      </c>
      <c r="Y7" s="456">
        <v>217</v>
      </c>
      <c r="Z7" s="456">
        <v>0</v>
      </c>
      <c r="AA7" s="456">
        <v>117</v>
      </c>
      <c r="AB7" s="456">
        <v>100</v>
      </c>
      <c r="AC7" s="456">
        <v>-18</v>
      </c>
      <c r="AD7" s="456">
        <v>-7.6595744680999998</v>
      </c>
      <c r="AE7" s="456">
        <v>7</v>
      </c>
      <c r="AF7" s="456">
        <v>3.3333333333000001</v>
      </c>
      <c r="AG7" s="456">
        <v>1507</v>
      </c>
      <c r="AH7" s="456">
        <v>0</v>
      </c>
      <c r="AI7" s="456">
        <v>957</v>
      </c>
      <c r="AJ7" s="456">
        <v>550</v>
      </c>
      <c r="AK7" s="456">
        <v>-158</v>
      </c>
      <c r="AL7" s="456">
        <v>-9.4894894895000004</v>
      </c>
      <c r="AM7" s="456">
        <v>-264</v>
      </c>
      <c r="AN7" s="456">
        <v>-14.906832298099999</v>
      </c>
      <c r="AO7" s="456" t="s">
        <v>537</v>
      </c>
    </row>
    <row r="8" spans="1:41" x14ac:dyDescent="0.2">
      <c r="A8" s="456">
        <v>664</v>
      </c>
      <c r="B8" s="456">
        <v>0</v>
      </c>
      <c r="C8" s="456">
        <v>386</v>
      </c>
      <c r="D8" s="456">
        <v>278</v>
      </c>
      <c r="E8" s="456">
        <v>-55</v>
      </c>
      <c r="F8" s="456">
        <v>-7.6495132127999996</v>
      </c>
      <c r="G8" s="456">
        <v>-82</v>
      </c>
      <c r="H8" s="456">
        <v>-10.991957104600001</v>
      </c>
      <c r="I8" s="456">
        <v>49</v>
      </c>
      <c r="J8" s="456">
        <v>0</v>
      </c>
      <c r="K8" s="456">
        <v>25</v>
      </c>
      <c r="L8" s="456">
        <v>24</v>
      </c>
      <c r="M8" s="456">
        <v>-11</v>
      </c>
      <c r="N8" s="456">
        <v>-18.333333333300001</v>
      </c>
      <c r="O8" s="456">
        <v>-11</v>
      </c>
      <c r="P8" s="456">
        <v>-18.333333333300001</v>
      </c>
      <c r="Q8" s="456">
        <v>94</v>
      </c>
      <c r="R8" s="456">
        <v>0</v>
      </c>
      <c r="S8" s="456">
        <v>55</v>
      </c>
      <c r="T8" s="456">
        <v>39</v>
      </c>
      <c r="U8" s="456">
        <v>-15</v>
      </c>
      <c r="V8" s="456">
        <v>-13.7614678899</v>
      </c>
      <c r="W8" s="456">
        <v>-18</v>
      </c>
      <c r="X8" s="456">
        <v>-16.071428571399998</v>
      </c>
      <c r="Y8" s="456">
        <v>67</v>
      </c>
      <c r="Z8" s="456">
        <v>0</v>
      </c>
      <c r="AA8" s="456">
        <v>38</v>
      </c>
      <c r="AB8" s="456">
        <v>29</v>
      </c>
      <c r="AC8" s="456">
        <v>-9</v>
      </c>
      <c r="AD8" s="456">
        <v>-11.842105263200001</v>
      </c>
      <c r="AE8" s="456">
        <v>16</v>
      </c>
      <c r="AF8" s="456">
        <v>31.372549019600001</v>
      </c>
      <c r="AG8" s="456">
        <v>454</v>
      </c>
      <c r="AH8" s="456">
        <v>0</v>
      </c>
      <c r="AI8" s="456">
        <v>268</v>
      </c>
      <c r="AJ8" s="456">
        <v>186</v>
      </c>
      <c r="AK8" s="456">
        <v>-20</v>
      </c>
      <c r="AL8" s="456">
        <v>-4.2194092827</v>
      </c>
      <c r="AM8" s="456">
        <v>-69</v>
      </c>
      <c r="AN8" s="456">
        <v>-13.193116634800001</v>
      </c>
      <c r="AO8" s="456" t="s">
        <v>537</v>
      </c>
    </row>
    <row r="9" spans="1:41" x14ac:dyDescent="0.2">
      <c r="A9" s="456">
        <v>238</v>
      </c>
      <c r="B9" s="456">
        <v>0</v>
      </c>
      <c r="C9" s="456">
        <v>140</v>
      </c>
      <c r="D9" s="456">
        <v>98</v>
      </c>
      <c r="E9" s="456">
        <v>-81</v>
      </c>
      <c r="F9" s="456">
        <v>-25.391849529800002</v>
      </c>
      <c r="G9" s="456">
        <v>-86</v>
      </c>
      <c r="H9" s="456">
        <v>-26.543209876500001</v>
      </c>
      <c r="I9" s="456">
        <v>13</v>
      </c>
      <c r="J9" s="456">
        <v>0</v>
      </c>
      <c r="K9" s="456">
        <v>4</v>
      </c>
      <c r="L9" s="456">
        <v>9</v>
      </c>
      <c r="M9" s="456">
        <v>-12</v>
      </c>
      <c r="N9" s="456">
        <v>-48</v>
      </c>
      <c r="O9" s="456">
        <v>-9</v>
      </c>
      <c r="P9" s="456">
        <v>-40.909090909100001</v>
      </c>
      <c r="Q9" s="456">
        <v>34</v>
      </c>
      <c r="R9" s="456">
        <v>0</v>
      </c>
      <c r="S9" s="456">
        <v>22</v>
      </c>
      <c r="T9" s="456">
        <v>12</v>
      </c>
      <c r="U9" s="456">
        <v>-16</v>
      </c>
      <c r="V9" s="456">
        <v>-32</v>
      </c>
      <c r="W9" s="456">
        <v>-11</v>
      </c>
      <c r="X9" s="456">
        <v>-24.444444444399998</v>
      </c>
      <c r="Y9" s="456">
        <v>27</v>
      </c>
      <c r="Z9" s="456">
        <v>0</v>
      </c>
      <c r="AA9" s="456">
        <v>17</v>
      </c>
      <c r="AB9" s="456">
        <v>10</v>
      </c>
      <c r="AC9" s="456">
        <v>-7</v>
      </c>
      <c r="AD9" s="456">
        <v>-20.588235294099999</v>
      </c>
      <c r="AE9" s="456">
        <v>5</v>
      </c>
      <c r="AF9" s="456">
        <v>22.727272727300001</v>
      </c>
      <c r="AG9" s="456">
        <v>164</v>
      </c>
      <c r="AH9" s="456">
        <v>0</v>
      </c>
      <c r="AI9" s="456">
        <v>97</v>
      </c>
      <c r="AJ9" s="456">
        <v>67</v>
      </c>
      <c r="AK9" s="456">
        <v>-46</v>
      </c>
      <c r="AL9" s="456">
        <v>-21.904761904800001</v>
      </c>
      <c r="AM9" s="456">
        <v>-71</v>
      </c>
      <c r="AN9" s="456">
        <v>-30.212765957399998</v>
      </c>
      <c r="AO9" s="456" t="s">
        <v>537</v>
      </c>
    </row>
    <row r="10" spans="1:41" x14ac:dyDescent="0.2">
      <c r="A10" s="456">
        <v>0</v>
      </c>
      <c r="B10" s="456">
        <v>0</v>
      </c>
      <c r="C10" s="456">
        <v>0</v>
      </c>
      <c r="D10" s="456">
        <v>0</v>
      </c>
      <c r="E10" s="456">
        <v>0</v>
      </c>
      <c r="F10" s="456">
        <v>0</v>
      </c>
      <c r="G10" s="456">
        <v>0</v>
      </c>
      <c r="H10" s="456">
        <v>0</v>
      </c>
      <c r="I10" s="456">
        <v>0</v>
      </c>
      <c r="J10" s="456">
        <v>0</v>
      </c>
      <c r="K10" s="456">
        <v>0</v>
      </c>
      <c r="L10" s="456">
        <v>0</v>
      </c>
      <c r="M10" s="456">
        <v>0</v>
      </c>
      <c r="N10" s="456">
        <v>0</v>
      </c>
      <c r="O10" s="456">
        <v>0</v>
      </c>
      <c r="P10" s="456">
        <v>0</v>
      </c>
      <c r="Q10" s="456">
        <v>0</v>
      </c>
      <c r="R10" s="456">
        <v>0</v>
      </c>
      <c r="S10" s="456">
        <v>0</v>
      </c>
      <c r="T10" s="456">
        <v>0</v>
      </c>
      <c r="U10" s="456">
        <v>0</v>
      </c>
      <c r="V10" s="456">
        <v>0</v>
      </c>
      <c r="W10" s="456">
        <v>0</v>
      </c>
      <c r="X10" s="456">
        <v>0</v>
      </c>
      <c r="Y10" s="456">
        <v>0</v>
      </c>
      <c r="Z10" s="456">
        <v>0</v>
      </c>
      <c r="AA10" s="456">
        <v>0</v>
      </c>
      <c r="AB10" s="456">
        <v>0</v>
      </c>
      <c r="AC10" s="456">
        <v>0</v>
      </c>
      <c r="AD10" s="456">
        <v>0</v>
      </c>
      <c r="AE10" s="456">
        <v>0</v>
      </c>
      <c r="AF10" s="456">
        <v>0</v>
      </c>
      <c r="AG10" s="456">
        <v>0</v>
      </c>
      <c r="AH10" s="456">
        <v>0</v>
      </c>
      <c r="AI10" s="456">
        <v>0</v>
      </c>
      <c r="AJ10" s="456">
        <v>0</v>
      </c>
      <c r="AK10" s="456">
        <v>0</v>
      </c>
      <c r="AL10" s="456">
        <v>0</v>
      </c>
      <c r="AM10" s="456">
        <v>0</v>
      </c>
      <c r="AN10" s="456">
        <v>0</v>
      </c>
      <c r="AO10" s="456" t="s">
        <v>537</v>
      </c>
    </row>
    <row r="11" spans="1:41" x14ac:dyDescent="0.2">
      <c r="A11" s="456">
        <v>50</v>
      </c>
      <c r="B11" s="456">
        <v>0</v>
      </c>
      <c r="C11" s="456">
        <v>35</v>
      </c>
      <c r="D11" s="456">
        <v>15</v>
      </c>
      <c r="E11" s="456">
        <v>1</v>
      </c>
      <c r="F11" s="456">
        <v>2.0408163264999999</v>
      </c>
      <c r="G11" s="456">
        <v>-13</v>
      </c>
      <c r="H11" s="456">
        <v>-20.634920634899999</v>
      </c>
      <c r="I11" s="456">
        <v>8</v>
      </c>
      <c r="J11" s="456">
        <v>0</v>
      </c>
      <c r="K11" s="456">
        <v>4</v>
      </c>
      <c r="L11" s="456">
        <v>4</v>
      </c>
      <c r="M11" s="456">
        <v>-4</v>
      </c>
      <c r="N11" s="456">
        <v>-33.333333333299997</v>
      </c>
      <c r="O11" s="456">
        <v>-3</v>
      </c>
      <c r="P11" s="456">
        <v>-27.272727272699999</v>
      </c>
      <c r="Q11" s="456">
        <v>16</v>
      </c>
      <c r="R11" s="456">
        <v>0</v>
      </c>
      <c r="S11" s="456">
        <v>12</v>
      </c>
      <c r="T11" s="456">
        <v>4</v>
      </c>
      <c r="U11" s="456">
        <v>12</v>
      </c>
      <c r="V11" s="456" t="s">
        <v>536</v>
      </c>
      <c r="W11" s="456">
        <v>2</v>
      </c>
      <c r="X11" s="456">
        <v>14.285714285699999</v>
      </c>
      <c r="Y11" s="456">
        <v>6</v>
      </c>
      <c r="Z11" s="456">
        <v>0</v>
      </c>
      <c r="AA11" s="456" t="s">
        <v>535</v>
      </c>
      <c r="AB11" s="456" t="s">
        <v>535</v>
      </c>
      <c r="AC11" s="456">
        <v>2</v>
      </c>
      <c r="AD11" s="456">
        <v>50</v>
      </c>
      <c r="AE11" s="456">
        <v>-3</v>
      </c>
      <c r="AF11" s="456">
        <v>-33.333333333299997</v>
      </c>
      <c r="AG11" s="456">
        <v>20</v>
      </c>
      <c r="AH11" s="456">
        <v>0</v>
      </c>
      <c r="AI11" s="456">
        <v>14</v>
      </c>
      <c r="AJ11" s="456">
        <v>6</v>
      </c>
      <c r="AK11" s="456">
        <v>-9</v>
      </c>
      <c r="AL11" s="456">
        <v>-31.034482758599999</v>
      </c>
      <c r="AM11" s="456">
        <v>-9</v>
      </c>
      <c r="AN11" s="456">
        <v>-31.034482758599999</v>
      </c>
      <c r="AO11" s="456" t="s">
        <v>537</v>
      </c>
    </row>
    <row r="12" spans="1:41" x14ac:dyDescent="0.2">
      <c r="A12" s="456">
        <v>51</v>
      </c>
      <c r="B12" s="456">
        <v>0</v>
      </c>
      <c r="C12" s="456">
        <v>35</v>
      </c>
      <c r="D12" s="456">
        <v>16</v>
      </c>
      <c r="E12" s="456">
        <v>-19</v>
      </c>
      <c r="F12" s="456">
        <v>-27.142857142899999</v>
      </c>
      <c r="G12" s="456">
        <v>-43</v>
      </c>
      <c r="H12" s="456">
        <v>-45.7446808511</v>
      </c>
      <c r="I12" s="456">
        <v>9</v>
      </c>
      <c r="J12" s="456">
        <v>0</v>
      </c>
      <c r="K12" s="456">
        <v>5</v>
      </c>
      <c r="L12" s="456">
        <v>4</v>
      </c>
      <c r="M12" s="456">
        <v>-8</v>
      </c>
      <c r="N12" s="456">
        <v>-47.058823529400001</v>
      </c>
      <c r="O12" s="456">
        <v>-5</v>
      </c>
      <c r="P12" s="456">
        <v>-35.714285714299997</v>
      </c>
      <c r="Q12" s="456">
        <v>7</v>
      </c>
      <c r="R12" s="456">
        <v>0</v>
      </c>
      <c r="S12" s="456">
        <v>4</v>
      </c>
      <c r="T12" s="456">
        <v>3</v>
      </c>
      <c r="U12" s="456">
        <v>-1</v>
      </c>
      <c r="V12" s="456">
        <v>-12.5</v>
      </c>
      <c r="W12" s="456">
        <v>-7</v>
      </c>
      <c r="X12" s="456">
        <v>-50</v>
      </c>
      <c r="Y12" s="456">
        <v>11</v>
      </c>
      <c r="Z12" s="456">
        <v>0</v>
      </c>
      <c r="AA12" s="456">
        <v>6</v>
      </c>
      <c r="AB12" s="456">
        <v>5</v>
      </c>
      <c r="AC12" s="456">
        <v>1</v>
      </c>
      <c r="AD12" s="456">
        <v>10</v>
      </c>
      <c r="AE12" s="456">
        <v>-20</v>
      </c>
      <c r="AF12" s="456">
        <v>-64.5161290323</v>
      </c>
      <c r="AG12" s="456">
        <v>24</v>
      </c>
      <c r="AH12" s="456">
        <v>0</v>
      </c>
      <c r="AI12" s="456">
        <v>20</v>
      </c>
      <c r="AJ12" s="456">
        <v>4</v>
      </c>
      <c r="AK12" s="456">
        <v>-11</v>
      </c>
      <c r="AL12" s="456">
        <v>-31.428571428600002</v>
      </c>
      <c r="AM12" s="456">
        <v>-11</v>
      </c>
      <c r="AN12" s="456">
        <v>-31.428571428600002</v>
      </c>
      <c r="AO12" s="456" t="s">
        <v>537</v>
      </c>
    </row>
    <row r="13" spans="1:41" x14ac:dyDescent="0.2">
      <c r="A13" s="456">
        <v>0</v>
      </c>
      <c r="B13" s="456">
        <v>0</v>
      </c>
      <c r="C13" s="456">
        <v>0</v>
      </c>
      <c r="D13" s="456">
        <v>0</v>
      </c>
      <c r="E13" s="456">
        <v>0</v>
      </c>
      <c r="F13" s="456">
        <v>0</v>
      </c>
      <c r="G13" s="456">
        <v>0</v>
      </c>
      <c r="H13" s="456">
        <v>0</v>
      </c>
      <c r="I13" s="456">
        <v>0</v>
      </c>
      <c r="J13" s="456">
        <v>0</v>
      </c>
      <c r="K13" s="456">
        <v>0</v>
      </c>
      <c r="L13" s="456">
        <v>0</v>
      </c>
      <c r="M13" s="456">
        <v>0</v>
      </c>
      <c r="N13" s="456">
        <v>0</v>
      </c>
      <c r="O13" s="456">
        <v>0</v>
      </c>
      <c r="P13" s="456">
        <v>0</v>
      </c>
      <c r="Q13" s="456">
        <v>0</v>
      </c>
      <c r="R13" s="456">
        <v>0</v>
      </c>
      <c r="S13" s="456">
        <v>0</v>
      </c>
      <c r="T13" s="456">
        <v>0</v>
      </c>
      <c r="U13" s="456">
        <v>0</v>
      </c>
      <c r="V13" s="456">
        <v>0</v>
      </c>
      <c r="W13" s="456">
        <v>0</v>
      </c>
      <c r="X13" s="456">
        <v>0</v>
      </c>
      <c r="Y13" s="456">
        <v>0</v>
      </c>
      <c r="Z13" s="456">
        <v>0</v>
      </c>
      <c r="AA13" s="456">
        <v>0</v>
      </c>
      <c r="AB13" s="456">
        <v>0</v>
      </c>
      <c r="AC13" s="456">
        <v>0</v>
      </c>
      <c r="AD13" s="456">
        <v>0</v>
      </c>
      <c r="AE13" s="456">
        <v>0</v>
      </c>
      <c r="AF13" s="456">
        <v>0</v>
      </c>
      <c r="AG13" s="456">
        <v>0</v>
      </c>
      <c r="AH13" s="456">
        <v>0</v>
      </c>
      <c r="AI13" s="456">
        <v>0</v>
      </c>
      <c r="AJ13" s="456">
        <v>0</v>
      </c>
      <c r="AK13" s="456">
        <v>0</v>
      </c>
      <c r="AL13" s="456">
        <v>0</v>
      </c>
      <c r="AM13" s="456">
        <v>0</v>
      </c>
      <c r="AN13" s="456">
        <v>0</v>
      </c>
      <c r="AO13" s="456" t="s">
        <v>537</v>
      </c>
    </row>
    <row r="14" spans="1:41" x14ac:dyDescent="0.2">
      <c r="A14" s="456">
        <v>17</v>
      </c>
      <c r="B14" s="456">
        <v>0</v>
      </c>
      <c r="C14" s="456">
        <v>10</v>
      </c>
      <c r="D14" s="456">
        <v>7</v>
      </c>
      <c r="E14" s="456">
        <v>1</v>
      </c>
      <c r="F14" s="456">
        <v>6.25</v>
      </c>
      <c r="G14" s="456">
        <v>-2</v>
      </c>
      <c r="H14" s="456">
        <v>-10.5263157895</v>
      </c>
      <c r="I14" s="456" t="s">
        <v>535</v>
      </c>
      <c r="J14" s="456">
        <v>0</v>
      </c>
      <c r="K14" s="456" t="s">
        <v>535</v>
      </c>
      <c r="L14" s="456" t="s">
        <v>535</v>
      </c>
      <c r="M14" s="456">
        <v>2</v>
      </c>
      <c r="N14" s="456">
        <v>200</v>
      </c>
      <c r="O14" s="456">
        <v>0</v>
      </c>
      <c r="P14" s="456">
        <v>0</v>
      </c>
      <c r="Q14" s="456">
        <v>4</v>
      </c>
      <c r="R14" s="456">
        <v>0</v>
      </c>
      <c r="S14" s="456">
        <v>4</v>
      </c>
      <c r="T14" s="456">
        <v>0</v>
      </c>
      <c r="U14" s="456">
        <v>2</v>
      </c>
      <c r="V14" s="456">
        <v>100</v>
      </c>
      <c r="W14" s="456">
        <v>-2</v>
      </c>
      <c r="X14" s="456">
        <v>-33.333333333299997</v>
      </c>
      <c r="Y14" s="456" t="s">
        <v>535</v>
      </c>
      <c r="Z14" s="456">
        <v>0</v>
      </c>
      <c r="AA14" s="456" t="s">
        <v>535</v>
      </c>
      <c r="AB14" s="456" t="s">
        <v>535</v>
      </c>
      <c r="AC14" s="456">
        <v>0</v>
      </c>
      <c r="AD14" s="456">
        <v>0</v>
      </c>
      <c r="AE14" s="456">
        <v>2</v>
      </c>
      <c r="AF14" s="456">
        <v>100</v>
      </c>
      <c r="AG14" s="456">
        <v>6</v>
      </c>
      <c r="AH14" s="456">
        <v>0</v>
      </c>
      <c r="AI14" s="456" t="s">
        <v>535</v>
      </c>
      <c r="AJ14" s="456" t="s">
        <v>535</v>
      </c>
      <c r="AK14" s="456">
        <v>-3</v>
      </c>
      <c r="AL14" s="456">
        <v>-33.333333333299997</v>
      </c>
      <c r="AM14" s="456">
        <v>-2</v>
      </c>
      <c r="AN14" s="456">
        <v>-25</v>
      </c>
      <c r="AO14" s="456" t="s">
        <v>537</v>
      </c>
    </row>
    <row r="15" spans="1:41" x14ac:dyDescent="0.2">
      <c r="A15" s="456">
        <v>694</v>
      </c>
      <c r="B15" s="456">
        <v>0</v>
      </c>
      <c r="C15" s="456">
        <v>459</v>
      </c>
      <c r="D15" s="456">
        <v>235</v>
      </c>
      <c r="E15" s="456">
        <v>-53</v>
      </c>
      <c r="F15" s="456">
        <v>-7.0950468540999996</v>
      </c>
      <c r="G15" s="456">
        <v>-162</v>
      </c>
      <c r="H15" s="456">
        <v>-18.9252336449</v>
      </c>
      <c r="I15" s="456">
        <v>83</v>
      </c>
      <c r="J15" s="456">
        <v>0</v>
      </c>
      <c r="K15" s="456">
        <v>57</v>
      </c>
      <c r="L15" s="456">
        <v>26</v>
      </c>
      <c r="M15" s="456">
        <v>17</v>
      </c>
      <c r="N15" s="456">
        <v>25.757575757600002</v>
      </c>
      <c r="O15" s="456">
        <v>0</v>
      </c>
      <c r="P15" s="456">
        <v>0</v>
      </c>
      <c r="Q15" s="456">
        <v>102</v>
      </c>
      <c r="R15" s="456">
        <v>0</v>
      </c>
      <c r="S15" s="456">
        <v>67</v>
      </c>
      <c r="T15" s="456">
        <v>35</v>
      </c>
      <c r="U15" s="456">
        <v>19</v>
      </c>
      <c r="V15" s="456">
        <v>22.8915662651</v>
      </c>
      <c r="W15" s="456">
        <v>-11</v>
      </c>
      <c r="X15" s="456">
        <v>-9.7345132742999994</v>
      </c>
      <c r="Y15" s="456">
        <v>46</v>
      </c>
      <c r="Z15" s="456">
        <v>0</v>
      </c>
      <c r="AA15" s="456">
        <v>31</v>
      </c>
      <c r="AB15" s="456">
        <v>15</v>
      </c>
      <c r="AC15" s="456">
        <v>-19</v>
      </c>
      <c r="AD15" s="456">
        <v>-29.2307692308</v>
      </c>
      <c r="AE15" s="456">
        <v>-11</v>
      </c>
      <c r="AF15" s="456">
        <v>-19.298245613999999</v>
      </c>
      <c r="AG15" s="456">
        <v>463</v>
      </c>
      <c r="AH15" s="456">
        <v>0</v>
      </c>
      <c r="AI15" s="456">
        <v>304</v>
      </c>
      <c r="AJ15" s="456">
        <v>159</v>
      </c>
      <c r="AK15" s="456">
        <v>-70</v>
      </c>
      <c r="AL15" s="456">
        <v>-13.1332082552</v>
      </c>
      <c r="AM15" s="456">
        <v>-140</v>
      </c>
      <c r="AN15" s="456">
        <v>-23.217247097800001</v>
      </c>
      <c r="AO15" s="456" t="s">
        <v>537</v>
      </c>
    </row>
    <row r="16" spans="1:41" x14ac:dyDescent="0.2">
      <c r="A16" s="456">
        <v>1328</v>
      </c>
      <c r="B16" s="456">
        <v>0</v>
      </c>
      <c r="C16" s="456">
        <v>836</v>
      </c>
      <c r="D16" s="456">
        <v>492</v>
      </c>
      <c r="E16" s="456">
        <v>-52</v>
      </c>
      <c r="F16" s="456">
        <v>-3.7681159420000001</v>
      </c>
      <c r="G16" s="456">
        <v>-98</v>
      </c>
      <c r="H16" s="456">
        <v>-6.8723702664999999</v>
      </c>
      <c r="I16" s="456">
        <v>182</v>
      </c>
      <c r="J16" s="456">
        <v>0</v>
      </c>
      <c r="K16" s="456">
        <v>128</v>
      </c>
      <c r="L16" s="456">
        <v>54</v>
      </c>
      <c r="M16" s="456">
        <v>3</v>
      </c>
      <c r="N16" s="456">
        <v>1.6759776536</v>
      </c>
      <c r="O16" s="456">
        <v>-17</v>
      </c>
      <c r="P16" s="456">
        <v>-8.5427135677999999</v>
      </c>
      <c r="Q16" s="456">
        <v>166</v>
      </c>
      <c r="R16" s="456">
        <v>0</v>
      </c>
      <c r="S16" s="456">
        <v>104</v>
      </c>
      <c r="T16" s="456">
        <v>62</v>
      </c>
      <c r="U16" s="456">
        <v>-8</v>
      </c>
      <c r="V16" s="456">
        <v>-4.5977011493999997</v>
      </c>
      <c r="W16" s="456">
        <v>-36</v>
      </c>
      <c r="X16" s="456">
        <v>-17.821782178199999</v>
      </c>
      <c r="Y16" s="456">
        <v>89</v>
      </c>
      <c r="Z16" s="456">
        <v>0</v>
      </c>
      <c r="AA16" s="456">
        <v>49</v>
      </c>
      <c r="AB16" s="456">
        <v>40</v>
      </c>
      <c r="AC16" s="456">
        <v>3</v>
      </c>
      <c r="AD16" s="456">
        <v>3.4883720930000002</v>
      </c>
      <c r="AE16" s="456">
        <v>20</v>
      </c>
      <c r="AF16" s="456">
        <v>28.985507246400001</v>
      </c>
      <c r="AG16" s="456">
        <v>891</v>
      </c>
      <c r="AH16" s="456">
        <v>0</v>
      </c>
      <c r="AI16" s="456">
        <v>555</v>
      </c>
      <c r="AJ16" s="456">
        <v>336</v>
      </c>
      <c r="AK16" s="456">
        <v>-50</v>
      </c>
      <c r="AL16" s="456">
        <v>-5.3134962805999999</v>
      </c>
      <c r="AM16" s="456">
        <v>-65</v>
      </c>
      <c r="AN16" s="456">
        <v>-6.7991631798999999</v>
      </c>
      <c r="AO16" s="456" t="s">
        <v>537</v>
      </c>
    </row>
    <row r="17" spans="1:41" x14ac:dyDescent="0.2">
      <c r="A17" s="456">
        <v>914</v>
      </c>
      <c r="B17" s="456">
        <v>0</v>
      </c>
      <c r="C17" s="456">
        <v>515</v>
      </c>
      <c r="D17" s="456">
        <v>399</v>
      </c>
      <c r="E17" s="456">
        <v>-13</v>
      </c>
      <c r="F17" s="456">
        <v>-1.4023732470000001</v>
      </c>
      <c r="G17" s="456">
        <v>-80</v>
      </c>
      <c r="H17" s="456">
        <v>-8.0482897383999994</v>
      </c>
      <c r="I17" s="456">
        <v>156</v>
      </c>
      <c r="J17" s="456">
        <v>0</v>
      </c>
      <c r="K17" s="456">
        <v>96</v>
      </c>
      <c r="L17" s="456">
        <v>60</v>
      </c>
      <c r="M17" s="456">
        <v>13</v>
      </c>
      <c r="N17" s="456">
        <v>9.0909090909000003</v>
      </c>
      <c r="O17" s="456">
        <v>-31</v>
      </c>
      <c r="P17" s="456">
        <v>-16.577540107000001</v>
      </c>
      <c r="Q17" s="456">
        <v>142</v>
      </c>
      <c r="R17" s="456">
        <v>0</v>
      </c>
      <c r="S17" s="456">
        <v>72</v>
      </c>
      <c r="T17" s="456">
        <v>70</v>
      </c>
      <c r="U17" s="456">
        <v>-33</v>
      </c>
      <c r="V17" s="456">
        <v>-18.857142857100001</v>
      </c>
      <c r="W17" s="456">
        <v>-1</v>
      </c>
      <c r="X17" s="456">
        <v>-0.69930069930000005</v>
      </c>
      <c r="Y17" s="456">
        <v>127</v>
      </c>
      <c r="Z17" s="456">
        <v>0</v>
      </c>
      <c r="AA17" s="456">
        <v>64</v>
      </c>
      <c r="AB17" s="456">
        <v>63</v>
      </c>
      <c r="AC17" s="456">
        <v>1</v>
      </c>
      <c r="AD17" s="456">
        <v>0.79365079370000002</v>
      </c>
      <c r="AE17" s="456">
        <v>36</v>
      </c>
      <c r="AF17" s="456">
        <v>39.560439560399999</v>
      </c>
      <c r="AG17" s="456">
        <v>489</v>
      </c>
      <c r="AH17" s="456">
        <v>0</v>
      </c>
      <c r="AI17" s="456">
        <v>283</v>
      </c>
      <c r="AJ17" s="456">
        <v>206</v>
      </c>
      <c r="AK17" s="456">
        <v>6</v>
      </c>
      <c r="AL17" s="456">
        <v>1.2422360247999999</v>
      </c>
      <c r="AM17" s="456">
        <v>-84</v>
      </c>
      <c r="AN17" s="456">
        <v>-14.6596858639</v>
      </c>
      <c r="AO17" s="456" t="s">
        <v>537</v>
      </c>
    </row>
    <row r="18" spans="1:41" x14ac:dyDescent="0.2">
      <c r="A18" s="456">
        <v>198</v>
      </c>
      <c r="B18" s="456">
        <v>0</v>
      </c>
      <c r="C18" s="456">
        <v>132</v>
      </c>
      <c r="D18" s="456">
        <v>66</v>
      </c>
      <c r="E18" s="456">
        <v>-100</v>
      </c>
      <c r="F18" s="456">
        <v>-33.557046979900001</v>
      </c>
      <c r="G18" s="456">
        <v>-107</v>
      </c>
      <c r="H18" s="456">
        <v>-35.0819672131</v>
      </c>
      <c r="I18" s="456" t="s">
        <v>535</v>
      </c>
      <c r="J18" s="456">
        <v>0</v>
      </c>
      <c r="K18" s="456" t="s">
        <v>535</v>
      </c>
      <c r="L18" s="456" t="s">
        <v>535</v>
      </c>
      <c r="M18" s="456">
        <v>-22</v>
      </c>
      <c r="N18" s="456">
        <v>-50</v>
      </c>
      <c r="O18" s="456">
        <v>-18</v>
      </c>
      <c r="P18" s="456">
        <v>-45</v>
      </c>
      <c r="Q18" s="456">
        <v>46</v>
      </c>
      <c r="R18" s="456">
        <v>0</v>
      </c>
      <c r="S18" s="456">
        <v>30</v>
      </c>
      <c r="T18" s="456">
        <v>16</v>
      </c>
      <c r="U18" s="456">
        <v>-5</v>
      </c>
      <c r="V18" s="456">
        <v>-9.8039215685999999</v>
      </c>
      <c r="W18" s="456">
        <v>-23</v>
      </c>
      <c r="X18" s="456">
        <v>-33.333333333299997</v>
      </c>
      <c r="Y18" s="456" t="s">
        <v>535</v>
      </c>
      <c r="Z18" s="456">
        <v>0</v>
      </c>
      <c r="AA18" s="456" t="s">
        <v>535</v>
      </c>
      <c r="AB18" s="456" t="s">
        <v>535</v>
      </c>
      <c r="AC18" s="456">
        <v>-12</v>
      </c>
      <c r="AD18" s="456">
        <v>-40</v>
      </c>
      <c r="AE18" s="456">
        <v>-24</v>
      </c>
      <c r="AF18" s="456">
        <v>-57.142857142899999</v>
      </c>
      <c r="AG18" s="456">
        <v>112</v>
      </c>
      <c r="AH18" s="456">
        <v>0</v>
      </c>
      <c r="AI18" s="456" t="s">
        <v>535</v>
      </c>
      <c r="AJ18" s="456" t="s">
        <v>535</v>
      </c>
      <c r="AK18" s="456">
        <v>-61</v>
      </c>
      <c r="AL18" s="456">
        <v>-35.260115606900001</v>
      </c>
      <c r="AM18" s="456">
        <v>-42</v>
      </c>
      <c r="AN18" s="456">
        <v>-27.272727272699999</v>
      </c>
      <c r="AO18" s="456" t="s">
        <v>537</v>
      </c>
    </row>
    <row r="19" spans="1:41" x14ac:dyDescent="0.2">
      <c r="A19" s="456">
        <v>0</v>
      </c>
      <c r="B19" s="456">
        <v>0</v>
      </c>
      <c r="C19" s="456">
        <v>0</v>
      </c>
      <c r="D19" s="456">
        <v>0</v>
      </c>
      <c r="E19" s="456">
        <v>0</v>
      </c>
      <c r="F19" s="456">
        <v>0</v>
      </c>
      <c r="G19" s="456">
        <v>0</v>
      </c>
      <c r="H19" s="456">
        <v>0</v>
      </c>
      <c r="I19" s="456">
        <v>0</v>
      </c>
      <c r="J19" s="456">
        <v>0</v>
      </c>
      <c r="K19" s="456">
        <v>0</v>
      </c>
      <c r="L19" s="456">
        <v>0</v>
      </c>
      <c r="M19" s="456">
        <v>0</v>
      </c>
      <c r="N19" s="456">
        <v>0</v>
      </c>
      <c r="O19" s="456">
        <v>0</v>
      </c>
      <c r="P19" s="456">
        <v>0</v>
      </c>
      <c r="Q19" s="456">
        <v>0</v>
      </c>
      <c r="R19" s="456">
        <v>0</v>
      </c>
      <c r="S19" s="456">
        <v>0</v>
      </c>
      <c r="T19" s="456">
        <v>0</v>
      </c>
      <c r="U19" s="456">
        <v>0</v>
      </c>
      <c r="V19" s="456">
        <v>0</v>
      </c>
      <c r="W19" s="456">
        <v>0</v>
      </c>
      <c r="X19" s="456">
        <v>0</v>
      </c>
      <c r="Y19" s="456">
        <v>0</v>
      </c>
      <c r="Z19" s="456">
        <v>0</v>
      </c>
      <c r="AA19" s="456">
        <v>0</v>
      </c>
      <c r="AB19" s="456">
        <v>0</v>
      </c>
      <c r="AC19" s="456">
        <v>0</v>
      </c>
      <c r="AD19" s="456">
        <v>0</v>
      </c>
      <c r="AE19" s="456">
        <v>0</v>
      </c>
      <c r="AF19" s="456">
        <v>0</v>
      </c>
      <c r="AG19" s="456">
        <v>0</v>
      </c>
      <c r="AH19" s="456">
        <v>0</v>
      </c>
      <c r="AI19" s="456">
        <v>0</v>
      </c>
      <c r="AJ19" s="456">
        <v>0</v>
      </c>
      <c r="AK19" s="456">
        <v>0</v>
      </c>
      <c r="AL19" s="456">
        <v>0</v>
      </c>
      <c r="AM19" s="456">
        <v>0</v>
      </c>
      <c r="AN19" s="456">
        <v>0</v>
      </c>
      <c r="AO19" s="456" t="s">
        <v>537</v>
      </c>
    </row>
    <row r="20" spans="1:41" x14ac:dyDescent="0.2">
      <c r="A20" s="456">
        <v>1463</v>
      </c>
      <c r="B20" s="456">
        <v>0</v>
      </c>
      <c r="C20" s="456">
        <v>897</v>
      </c>
      <c r="D20" s="456">
        <v>566</v>
      </c>
      <c r="E20" s="456">
        <v>-159</v>
      </c>
      <c r="F20" s="456">
        <v>-9.8027127004000008</v>
      </c>
      <c r="G20" s="456">
        <v>-141</v>
      </c>
      <c r="H20" s="456">
        <v>-8.7905236908000006</v>
      </c>
      <c r="I20" s="456">
        <v>233</v>
      </c>
      <c r="J20" s="456">
        <v>0</v>
      </c>
      <c r="K20" s="456">
        <v>160</v>
      </c>
      <c r="L20" s="456">
        <v>73</v>
      </c>
      <c r="M20" s="456">
        <v>6</v>
      </c>
      <c r="N20" s="456">
        <v>2.6431718061999998</v>
      </c>
      <c r="O20" s="456">
        <v>-22</v>
      </c>
      <c r="P20" s="456">
        <v>-8.6274509804000008</v>
      </c>
      <c r="Q20" s="456">
        <v>211</v>
      </c>
      <c r="R20" s="456">
        <v>0</v>
      </c>
      <c r="S20" s="456">
        <v>124</v>
      </c>
      <c r="T20" s="456">
        <v>87</v>
      </c>
      <c r="U20" s="456">
        <v>8</v>
      </c>
      <c r="V20" s="456">
        <v>3.9408866995</v>
      </c>
      <c r="W20" s="456">
        <v>-32</v>
      </c>
      <c r="X20" s="456">
        <v>-13.168724279799999</v>
      </c>
      <c r="Y20" s="456">
        <v>118</v>
      </c>
      <c r="Z20" s="456">
        <v>0</v>
      </c>
      <c r="AA20" s="456">
        <v>61</v>
      </c>
      <c r="AB20" s="456">
        <v>57</v>
      </c>
      <c r="AC20" s="456">
        <v>-27</v>
      </c>
      <c r="AD20" s="456">
        <v>-18.6206896552</v>
      </c>
      <c r="AE20" s="456">
        <v>15</v>
      </c>
      <c r="AF20" s="456">
        <v>14.5631067961</v>
      </c>
      <c r="AG20" s="456">
        <v>901</v>
      </c>
      <c r="AH20" s="456">
        <v>0</v>
      </c>
      <c r="AI20" s="456">
        <v>552</v>
      </c>
      <c r="AJ20" s="456">
        <v>349</v>
      </c>
      <c r="AK20" s="456">
        <v>-146</v>
      </c>
      <c r="AL20" s="456">
        <v>-13.9446036294</v>
      </c>
      <c r="AM20" s="456">
        <v>-102</v>
      </c>
      <c r="AN20" s="456">
        <v>-10.1694915254</v>
      </c>
      <c r="AO20" s="456" t="s">
        <v>537</v>
      </c>
    </row>
    <row r="21" spans="1:41" x14ac:dyDescent="0.2">
      <c r="A21" s="456">
        <v>1309</v>
      </c>
      <c r="B21" s="456">
        <v>0</v>
      </c>
      <c r="C21" s="456">
        <v>822</v>
      </c>
      <c r="D21" s="456">
        <v>487</v>
      </c>
      <c r="E21" s="456">
        <v>-61</v>
      </c>
      <c r="F21" s="456">
        <v>-4.4525547445000004</v>
      </c>
      <c r="G21" s="456">
        <v>-319</v>
      </c>
      <c r="H21" s="456">
        <v>-19.5945945946</v>
      </c>
      <c r="I21" s="456">
        <v>166</v>
      </c>
      <c r="J21" s="456">
        <v>0</v>
      </c>
      <c r="K21" s="456">
        <v>100</v>
      </c>
      <c r="L21" s="456">
        <v>66</v>
      </c>
      <c r="M21" s="456">
        <v>3</v>
      </c>
      <c r="N21" s="456">
        <v>1.8404907975</v>
      </c>
      <c r="O21" s="456">
        <v>-38</v>
      </c>
      <c r="P21" s="456">
        <v>-18.627450980399999</v>
      </c>
      <c r="Q21" s="456">
        <v>177</v>
      </c>
      <c r="R21" s="456">
        <v>0</v>
      </c>
      <c r="S21" s="456">
        <v>107</v>
      </c>
      <c r="T21" s="456">
        <v>70</v>
      </c>
      <c r="U21" s="456">
        <v>-44</v>
      </c>
      <c r="V21" s="456">
        <v>-19.9095022624</v>
      </c>
      <c r="W21" s="456">
        <v>-40</v>
      </c>
      <c r="X21" s="456">
        <v>-18.4331797235</v>
      </c>
      <c r="Y21" s="456">
        <v>123</v>
      </c>
      <c r="Z21" s="456">
        <v>0</v>
      </c>
      <c r="AA21" s="456">
        <v>69</v>
      </c>
      <c r="AB21" s="456">
        <v>54</v>
      </c>
      <c r="AC21" s="456">
        <v>0</v>
      </c>
      <c r="AD21" s="456">
        <v>0</v>
      </c>
      <c r="AE21" s="456">
        <v>8</v>
      </c>
      <c r="AF21" s="456">
        <v>6.9565217391000003</v>
      </c>
      <c r="AG21" s="456">
        <v>843</v>
      </c>
      <c r="AH21" s="456">
        <v>0</v>
      </c>
      <c r="AI21" s="456">
        <v>546</v>
      </c>
      <c r="AJ21" s="456">
        <v>297</v>
      </c>
      <c r="AK21" s="456">
        <v>-20</v>
      </c>
      <c r="AL21" s="456">
        <v>-2.3174971031</v>
      </c>
      <c r="AM21" s="456">
        <v>-249</v>
      </c>
      <c r="AN21" s="456">
        <v>-22.802197802199998</v>
      </c>
      <c r="AO21" s="456" t="s">
        <v>537</v>
      </c>
    </row>
    <row r="22" spans="1:41" x14ac:dyDescent="0.2">
      <c r="A22" s="456">
        <v>131</v>
      </c>
      <c r="B22" s="456">
        <v>0</v>
      </c>
      <c r="C22" s="456">
        <v>78</v>
      </c>
      <c r="D22" s="456">
        <v>53</v>
      </c>
      <c r="E22" s="456">
        <v>-9</v>
      </c>
      <c r="F22" s="456">
        <v>-6.4285714285999997</v>
      </c>
      <c r="G22" s="456">
        <v>-16</v>
      </c>
      <c r="H22" s="456">
        <v>-10.8843537415</v>
      </c>
      <c r="I22" s="456" t="s">
        <v>535</v>
      </c>
      <c r="J22" s="456">
        <v>0</v>
      </c>
      <c r="K22" s="456" t="s">
        <v>535</v>
      </c>
      <c r="L22" s="456">
        <v>6</v>
      </c>
      <c r="M22" s="456">
        <v>0</v>
      </c>
      <c r="N22" s="456">
        <v>0</v>
      </c>
      <c r="O22" s="456">
        <v>-5</v>
      </c>
      <c r="P22" s="456">
        <v>-19.2307692308</v>
      </c>
      <c r="Q22" s="456">
        <v>27</v>
      </c>
      <c r="R22" s="456">
        <v>0</v>
      </c>
      <c r="S22" s="456">
        <v>14</v>
      </c>
      <c r="T22" s="456">
        <v>13</v>
      </c>
      <c r="U22" s="456">
        <v>-1</v>
      </c>
      <c r="V22" s="456">
        <v>-3.5714285713999998</v>
      </c>
      <c r="W22" s="456">
        <v>-1</v>
      </c>
      <c r="X22" s="456">
        <v>-3.5714285713999998</v>
      </c>
      <c r="Y22" s="456">
        <v>21</v>
      </c>
      <c r="Z22" s="456">
        <v>0</v>
      </c>
      <c r="AA22" s="456" t="s">
        <v>535</v>
      </c>
      <c r="AB22" s="456" t="s">
        <v>535</v>
      </c>
      <c r="AC22" s="456">
        <v>-1</v>
      </c>
      <c r="AD22" s="456">
        <v>-4.5454545455000002</v>
      </c>
      <c r="AE22" s="456">
        <v>-4</v>
      </c>
      <c r="AF22" s="456">
        <v>-16</v>
      </c>
      <c r="AG22" s="456">
        <v>62</v>
      </c>
      <c r="AH22" s="456">
        <v>0</v>
      </c>
      <c r="AI22" s="456">
        <v>36</v>
      </c>
      <c r="AJ22" s="456">
        <v>26</v>
      </c>
      <c r="AK22" s="456">
        <v>-7</v>
      </c>
      <c r="AL22" s="456">
        <v>-10.144927536200001</v>
      </c>
      <c r="AM22" s="456">
        <v>-6</v>
      </c>
      <c r="AN22" s="456">
        <v>-8.8235294117999992</v>
      </c>
      <c r="AO22" s="456" t="s">
        <v>537</v>
      </c>
    </row>
    <row r="23" spans="1:41" x14ac:dyDescent="0.2">
      <c r="A23" s="456">
        <v>192</v>
      </c>
      <c r="B23" s="456">
        <v>0</v>
      </c>
      <c r="C23" s="456">
        <v>117</v>
      </c>
      <c r="D23" s="456">
        <v>75</v>
      </c>
      <c r="E23" s="456">
        <v>20</v>
      </c>
      <c r="F23" s="456">
        <v>11.6279069767</v>
      </c>
      <c r="G23" s="456">
        <v>19</v>
      </c>
      <c r="H23" s="456">
        <v>10.9826589595</v>
      </c>
      <c r="I23" s="456">
        <v>24</v>
      </c>
      <c r="J23" s="456">
        <v>0</v>
      </c>
      <c r="K23" s="456">
        <v>18</v>
      </c>
      <c r="L23" s="456">
        <v>6</v>
      </c>
      <c r="M23" s="456">
        <v>3</v>
      </c>
      <c r="N23" s="456">
        <v>14.285714285699999</v>
      </c>
      <c r="O23" s="456">
        <v>4</v>
      </c>
      <c r="P23" s="456">
        <v>20</v>
      </c>
      <c r="Q23" s="456">
        <v>33</v>
      </c>
      <c r="R23" s="456">
        <v>0</v>
      </c>
      <c r="S23" s="456">
        <v>24</v>
      </c>
      <c r="T23" s="456">
        <v>9</v>
      </c>
      <c r="U23" s="456">
        <v>10</v>
      </c>
      <c r="V23" s="456">
        <v>43.4782608696</v>
      </c>
      <c r="W23" s="456">
        <v>-4</v>
      </c>
      <c r="X23" s="456">
        <v>-10.8108108108</v>
      </c>
      <c r="Y23" s="456" t="s">
        <v>535</v>
      </c>
      <c r="Z23" s="456">
        <v>0</v>
      </c>
      <c r="AA23" s="456" t="s">
        <v>535</v>
      </c>
      <c r="AB23" s="456" t="s">
        <v>535</v>
      </c>
      <c r="AC23" s="456">
        <v>2</v>
      </c>
      <c r="AD23" s="456">
        <v>11.764705882399999</v>
      </c>
      <c r="AE23" s="456">
        <v>5</v>
      </c>
      <c r="AF23" s="456">
        <v>35.714285714299997</v>
      </c>
      <c r="AG23" s="456">
        <v>116</v>
      </c>
      <c r="AH23" s="456">
        <v>0</v>
      </c>
      <c r="AI23" s="456">
        <v>65</v>
      </c>
      <c r="AJ23" s="456">
        <v>51</v>
      </c>
      <c r="AK23" s="456">
        <v>5</v>
      </c>
      <c r="AL23" s="456">
        <v>4.5045045044999998</v>
      </c>
      <c r="AM23" s="456">
        <v>14</v>
      </c>
      <c r="AN23" s="456">
        <v>13.725490196100001</v>
      </c>
      <c r="AO23" s="456" t="s">
        <v>537</v>
      </c>
    </row>
    <row r="24" spans="1:41" x14ac:dyDescent="0.2">
      <c r="A24" s="456">
        <v>56</v>
      </c>
      <c r="B24" s="456">
        <v>0</v>
      </c>
      <c r="C24" s="456">
        <v>38</v>
      </c>
      <c r="D24" s="456">
        <v>18</v>
      </c>
      <c r="E24" s="456">
        <v>-8</v>
      </c>
      <c r="F24" s="456">
        <v>-12.5</v>
      </c>
      <c r="G24" s="456">
        <v>8</v>
      </c>
      <c r="H24" s="456">
        <v>16.666666666699999</v>
      </c>
      <c r="I24" s="456" t="s">
        <v>535</v>
      </c>
      <c r="J24" s="456">
        <v>0</v>
      </c>
      <c r="K24" s="456" t="s">
        <v>535</v>
      </c>
      <c r="L24" s="456">
        <v>0</v>
      </c>
      <c r="M24" s="456">
        <v>1</v>
      </c>
      <c r="N24" s="456">
        <v>100</v>
      </c>
      <c r="O24" s="456">
        <v>-5</v>
      </c>
      <c r="P24" s="456">
        <v>-71.428571428599994</v>
      </c>
      <c r="Q24" s="456">
        <v>12</v>
      </c>
      <c r="R24" s="456">
        <v>0</v>
      </c>
      <c r="S24" s="456">
        <v>8</v>
      </c>
      <c r="T24" s="456">
        <v>4</v>
      </c>
      <c r="U24" s="456">
        <v>2</v>
      </c>
      <c r="V24" s="456">
        <v>20</v>
      </c>
      <c r="W24" s="456">
        <v>4</v>
      </c>
      <c r="X24" s="456">
        <v>50</v>
      </c>
      <c r="Y24" s="456" t="s">
        <v>535</v>
      </c>
      <c r="Z24" s="456">
        <v>0</v>
      </c>
      <c r="AA24" s="456" t="s">
        <v>535</v>
      </c>
      <c r="AB24" s="456" t="s">
        <v>535</v>
      </c>
      <c r="AC24" s="456">
        <v>-1</v>
      </c>
      <c r="AD24" s="456">
        <v>-25</v>
      </c>
      <c r="AE24" s="456">
        <v>-1</v>
      </c>
      <c r="AF24" s="456">
        <v>-25</v>
      </c>
      <c r="AG24" s="456">
        <v>39</v>
      </c>
      <c r="AH24" s="456">
        <v>0</v>
      </c>
      <c r="AI24" s="456">
        <v>26</v>
      </c>
      <c r="AJ24" s="456">
        <v>13</v>
      </c>
      <c r="AK24" s="456">
        <v>-10</v>
      </c>
      <c r="AL24" s="456">
        <v>-20.408163265300001</v>
      </c>
      <c r="AM24" s="456">
        <v>10</v>
      </c>
      <c r="AN24" s="456">
        <v>34.482758620699997</v>
      </c>
      <c r="AO24" s="456" t="s">
        <v>537</v>
      </c>
    </row>
    <row r="25" spans="1:41" x14ac:dyDescent="0.2">
      <c r="A25" s="456">
        <v>0</v>
      </c>
      <c r="B25" s="456">
        <v>0</v>
      </c>
      <c r="C25" s="456">
        <v>0</v>
      </c>
      <c r="D25" s="456">
        <v>0</v>
      </c>
      <c r="E25" s="456">
        <v>0</v>
      </c>
      <c r="F25" s="456">
        <v>0</v>
      </c>
      <c r="G25" s="456">
        <v>0</v>
      </c>
      <c r="H25" s="456">
        <v>0</v>
      </c>
      <c r="I25" s="456">
        <v>0</v>
      </c>
      <c r="J25" s="456">
        <v>0</v>
      </c>
      <c r="K25" s="456">
        <v>0</v>
      </c>
      <c r="L25" s="456">
        <v>0</v>
      </c>
      <c r="M25" s="456">
        <v>0</v>
      </c>
      <c r="N25" s="456">
        <v>0</v>
      </c>
      <c r="O25" s="456">
        <v>0</v>
      </c>
      <c r="P25" s="456">
        <v>0</v>
      </c>
      <c r="Q25" s="456">
        <v>0</v>
      </c>
      <c r="R25" s="456">
        <v>0</v>
      </c>
      <c r="S25" s="456">
        <v>0</v>
      </c>
      <c r="T25" s="456">
        <v>0</v>
      </c>
      <c r="U25" s="456">
        <v>0</v>
      </c>
      <c r="V25" s="456">
        <v>0</v>
      </c>
      <c r="W25" s="456">
        <v>0</v>
      </c>
      <c r="X25" s="456">
        <v>0</v>
      </c>
      <c r="Y25" s="456">
        <v>0</v>
      </c>
      <c r="Z25" s="456">
        <v>0</v>
      </c>
      <c r="AA25" s="456">
        <v>0</v>
      </c>
      <c r="AB25" s="456">
        <v>0</v>
      </c>
      <c r="AC25" s="456">
        <v>0</v>
      </c>
      <c r="AD25" s="456">
        <v>0</v>
      </c>
      <c r="AE25" s="456">
        <v>0</v>
      </c>
      <c r="AF25" s="456">
        <v>0</v>
      </c>
      <c r="AG25" s="456">
        <v>0</v>
      </c>
      <c r="AH25" s="456">
        <v>0</v>
      </c>
      <c r="AI25" s="456">
        <v>0</v>
      </c>
      <c r="AJ25" s="456">
        <v>0</v>
      </c>
      <c r="AK25" s="456">
        <v>0</v>
      </c>
      <c r="AL25" s="456">
        <v>0</v>
      </c>
      <c r="AM25" s="456">
        <v>0</v>
      </c>
      <c r="AN25" s="456">
        <v>0</v>
      </c>
      <c r="AO25" s="456" t="s">
        <v>537</v>
      </c>
    </row>
    <row r="26" spans="1:41" x14ac:dyDescent="0.2">
      <c r="A26" s="456">
        <v>1872</v>
      </c>
      <c r="B26" s="456">
        <v>0</v>
      </c>
      <c r="C26" s="456">
        <v>1163</v>
      </c>
      <c r="D26" s="456">
        <v>709</v>
      </c>
      <c r="E26" s="456">
        <v>28</v>
      </c>
      <c r="F26" s="456">
        <v>1.5184381779</v>
      </c>
      <c r="G26" s="456">
        <v>-133</v>
      </c>
      <c r="H26" s="456">
        <v>-6.6334164589000002</v>
      </c>
      <c r="I26" s="456">
        <v>263</v>
      </c>
      <c r="J26" s="456">
        <v>0</v>
      </c>
      <c r="K26" s="456">
        <v>178</v>
      </c>
      <c r="L26" s="456">
        <v>85</v>
      </c>
      <c r="M26" s="456">
        <v>53</v>
      </c>
      <c r="N26" s="456">
        <v>25.238095238100001</v>
      </c>
      <c r="O26" s="456">
        <v>-25</v>
      </c>
      <c r="P26" s="456">
        <v>-8.6805555555999998</v>
      </c>
      <c r="Q26" s="456">
        <v>198</v>
      </c>
      <c r="R26" s="456">
        <v>0</v>
      </c>
      <c r="S26" s="456">
        <v>117</v>
      </c>
      <c r="T26" s="456">
        <v>81</v>
      </c>
      <c r="U26" s="456">
        <v>-6</v>
      </c>
      <c r="V26" s="456">
        <v>-2.9411764705999999</v>
      </c>
      <c r="W26" s="456">
        <v>-19</v>
      </c>
      <c r="X26" s="456">
        <v>-8.7557603687000007</v>
      </c>
      <c r="Y26" s="456" t="s">
        <v>535</v>
      </c>
      <c r="Z26" s="456">
        <v>0</v>
      </c>
      <c r="AA26" s="456" t="s">
        <v>535</v>
      </c>
      <c r="AB26" s="456" t="s">
        <v>535</v>
      </c>
      <c r="AC26" s="456">
        <v>-9</v>
      </c>
      <c r="AD26" s="456">
        <v>-6.9230769231</v>
      </c>
      <c r="AE26" s="456">
        <v>38</v>
      </c>
      <c r="AF26" s="456">
        <v>45.783132530099998</v>
      </c>
      <c r="AG26" s="456">
        <v>1290</v>
      </c>
      <c r="AH26" s="456">
        <v>0</v>
      </c>
      <c r="AI26" s="456">
        <v>807</v>
      </c>
      <c r="AJ26" s="456">
        <v>483</v>
      </c>
      <c r="AK26" s="456">
        <v>-10</v>
      </c>
      <c r="AL26" s="456">
        <v>-0.7692307692</v>
      </c>
      <c r="AM26" s="456">
        <v>-127</v>
      </c>
      <c r="AN26" s="456">
        <v>-8.962597036</v>
      </c>
      <c r="AO26" s="456" t="s">
        <v>537</v>
      </c>
    </row>
    <row r="27" spans="1:41" x14ac:dyDescent="0.2">
      <c r="A27" s="456">
        <v>1233</v>
      </c>
      <c r="B27" s="456">
        <v>0</v>
      </c>
      <c r="C27" s="456">
        <v>756</v>
      </c>
      <c r="D27" s="456">
        <v>477</v>
      </c>
      <c r="E27" s="456">
        <v>-243</v>
      </c>
      <c r="F27" s="456">
        <v>-16.463414634100001</v>
      </c>
      <c r="G27" s="456">
        <v>-332</v>
      </c>
      <c r="H27" s="456">
        <v>-21.214057508</v>
      </c>
      <c r="I27" s="456" t="s">
        <v>535</v>
      </c>
      <c r="J27" s="456">
        <v>0</v>
      </c>
      <c r="K27" s="456" t="s">
        <v>535</v>
      </c>
      <c r="L27" s="456">
        <v>66</v>
      </c>
      <c r="M27" s="456">
        <v>-41</v>
      </c>
      <c r="N27" s="456">
        <v>-18.468468468499999</v>
      </c>
      <c r="O27" s="456">
        <v>-39</v>
      </c>
      <c r="P27" s="456">
        <v>-17.727272727300001</v>
      </c>
      <c r="Q27" s="456">
        <v>252</v>
      </c>
      <c r="R27" s="456">
        <v>0</v>
      </c>
      <c r="S27" s="456">
        <v>153</v>
      </c>
      <c r="T27" s="456">
        <v>99</v>
      </c>
      <c r="U27" s="456">
        <v>-21</v>
      </c>
      <c r="V27" s="456">
        <v>-7.6923076923</v>
      </c>
      <c r="W27" s="456">
        <v>-58</v>
      </c>
      <c r="X27" s="456">
        <v>-18.709677419399998</v>
      </c>
      <c r="Y27" s="456">
        <v>160</v>
      </c>
      <c r="Z27" s="456">
        <v>0</v>
      </c>
      <c r="AA27" s="456">
        <v>92</v>
      </c>
      <c r="AB27" s="456">
        <v>68</v>
      </c>
      <c r="AC27" s="456">
        <v>-20</v>
      </c>
      <c r="AD27" s="456">
        <v>-11.1111111111</v>
      </c>
      <c r="AE27" s="456">
        <v>-18</v>
      </c>
      <c r="AF27" s="456">
        <v>-10.112359550600001</v>
      </c>
      <c r="AG27" s="456">
        <v>640</v>
      </c>
      <c r="AH27" s="456">
        <v>0</v>
      </c>
      <c r="AI27" s="456">
        <v>396</v>
      </c>
      <c r="AJ27" s="456">
        <v>244</v>
      </c>
      <c r="AK27" s="456">
        <v>-161</v>
      </c>
      <c r="AL27" s="456">
        <v>-20.099875156100001</v>
      </c>
      <c r="AM27" s="456">
        <v>-217</v>
      </c>
      <c r="AN27" s="456">
        <v>-25.3208868145</v>
      </c>
      <c r="AO27" s="456" t="s">
        <v>537</v>
      </c>
    </row>
    <row r="28" spans="1:41" x14ac:dyDescent="0.2">
      <c r="A28" s="456">
        <v>46</v>
      </c>
      <c r="B28" s="456">
        <v>0</v>
      </c>
      <c r="C28" s="456">
        <v>33</v>
      </c>
      <c r="D28" s="456">
        <v>13</v>
      </c>
      <c r="E28" s="456">
        <v>-2</v>
      </c>
      <c r="F28" s="456">
        <v>-4.1666666667000003</v>
      </c>
      <c r="G28" s="456">
        <v>16</v>
      </c>
      <c r="H28" s="456">
        <v>53.333333333299997</v>
      </c>
      <c r="I28" s="456" t="s">
        <v>535</v>
      </c>
      <c r="J28" s="456">
        <v>0</v>
      </c>
      <c r="K28" s="456" t="s">
        <v>535</v>
      </c>
      <c r="L28" s="456">
        <v>0</v>
      </c>
      <c r="M28" s="456">
        <v>1</v>
      </c>
      <c r="N28" s="456">
        <v>100</v>
      </c>
      <c r="O28" s="456">
        <v>-2</v>
      </c>
      <c r="P28" s="456">
        <v>-50</v>
      </c>
      <c r="Q28" s="456">
        <v>10</v>
      </c>
      <c r="R28" s="456">
        <v>0</v>
      </c>
      <c r="S28" s="456">
        <v>7</v>
      </c>
      <c r="T28" s="456">
        <v>3</v>
      </c>
      <c r="U28" s="456">
        <v>2</v>
      </c>
      <c r="V28" s="456">
        <v>25</v>
      </c>
      <c r="W28" s="456">
        <v>4</v>
      </c>
      <c r="X28" s="456">
        <v>66.666666666699996</v>
      </c>
      <c r="Y28" s="456" t="s">
        <v>535</v>
      </c>
      <c r="Z28" s="456">
        <v>0</v>
      </c>
      <c r="AA28" s="456" t="s">
        <v>535</v>
      </c>
      <c r="AB28" s="456" t="s">
        <v>535</v>
      </c>
      <c r="AC28" s="456">
        <v>2</v>
      </c>
      <c r="AD28" s="456">
        <v>200</v>
      </c>
      <c r="AE28" s="456">
        <v>3</v>
      </c>
      <c r="AF28" s="456">
        <v>0</v>
      </c>
      <c r="AG28" s="456">
        <v>31</v>
      </c>
      <c r="AH28" s="456">
        <v>0</v>
      </c>
      <c r="AI28" s="456">
        <v>22</v>
      </c>
      <c r="AJ28" s="456">
        <v>9</v>
      </c>
      <c r="AK28" s="456">
        <v>-7</v>
      </c>
      <c r="AL28" s="456">
        <v>-18.421052631599999</v>
      </c>
      <c r="AM28" s="456">
        <v>11</v>
      </c>
      <c r="AN28" s="456">
        <v>55</v>
      </c>
      <c r="AO28" s="456" t="s">
        <v>542</v>
      </c>
    </row>
    <row r="29" spans="1:41" x14ac:dyDescent="0.2">
      <c r="A29" s="456">
        <v>0</v>
      </c>
      <c r="B29" s="456">
        <v>0</v>
      </c>
      <c r="C29" s="456">
        <v>0</v>
      </c>
      <c r="D29" s="456">
        <v>0</v>
      </c>
      <c r="E29" s="456">
        <v>0</v>
      </c>
      <c r="F29" s="456">
        <v>0</v>
      </c>
      <c r="G29" s="456">
        <v>0</v>
      </c>
      <c r="H29" s="456">
        <v>0</v>
      </c>
      <c r="I29" s="456">
        <v>0</v>
      </c>
      <c r="J29" s="456">
        <v>0</v>
      </c>
      <c r="K29" s="456">
        <v>0</v>
      </c>
      <c r="L29" s="456">
        <v>0</v>
      </c>
      <c r="M29" s="456">
        <v>0</v>
      </c>
      <c r="N29" s="456">
        <v>0</v>
      </c>
      <c r="O29" s="456">
        <v>0</v>
      </c>
      <c r="P29" s="456">
        <v>0</v>
      </c>
      <c r="Q29" s="456">
        <v>0</v>
      </c>
      <c r="R29" s="456">
        <v>0</v>
      </c>
      <c r="S29" s="456">
        <v>0</v>
      </c>
      <c r="T29" s="456">
        <v>0</v>
      </c>
      <c r="U29" s="456">
        <v>0</v>
      </c>
      <c r="V29" s="456">
        <v>0</v>
      </c>
      <c r="W29" s="456">
        <v>0</v>
      </c>
      <c r="X29" s="456">
        <v>0</v>
      </c>
      <c r="Y29" s="456">
        <v>0</v>
      </c>
      <c r="Z29" s="456">
        <v>0</v>
      </c>
      <c r="AA29" s="456">
        <v>0</v>
      </c>
      <c r="AB29" s="456">
        <v>0</v>
      </c>
      <c r="AC29" s="456">
        <v>0</v>
      </c>
      <c r="AD29" s="456">
        <v>0</v>
      </c>
      <c r="AE29" s="456">
        <v>0</v>
      </c>
      <c r="AF29" s="456">
        <v>0</v>
      </c>
      <c r="AG29" s="456">
        <v>0</v>
      </c>
      <c r="AH29" s="456">
        <v>0</v>
      </c>
      <c r="AI29" s="456">
        <v>0</v>
      </c>
      <c r="AJ29" s="456">
        <v>0</v>
      </c>
      <c r="AK29" s="456">
        <v>0</v>
      </c>
      <c r="AL29" s="456">
        <v>0</v>
      </c>
      <c r="AM29" s="456">
        <v>0</v>
      </c>
      <c r="AN29" s="456">
        <v>0</v>
      </c>
      <c r="AO29" s="456" t="s">
        <v>537</v>
      </c>
    </row>
    <row r="30" spans="1:41" x14ac:dyDescent="0.2">
      <c r="A30" s="456">
        <v>1377</v>
      </c>
      <c r="B30" s="456">
        <v>0</v>
      </c>
      <c r="C30" s="456">
        <v>857</v>
      </c>
      <c r="D30" s="456">
        <v>520</v>
      </c>
      <c r="E30" s="456">
        <v>-210</v>
      </c>
      <c r="F30" s="456">
        <v>-13.232514177700001</v>
      </c>
      <c r="G30" s="456">
        <v>-410</v>
      </c>
      <c r="H30" s="456">
        <v>-22.9434806939</v>
      </c>
      <c r="I30" s="456">
        <v>175</v>
      </c>
      <c r="J30" s="456">
        <v>0</v>
      </c>
      <c r="K30" s="456">
        <v>112</v>
      </c>
      <c r="L30" s="456">
        <v>63</v>
      </c>
      <c r="M30" s="456">
        <v>-33</v>
      </c>
      <c r="N30" s="456">
        <v>-15.8653846154</v>
      </c>
      <c r="O30" s="456">
        <v>-58</v>
      </c>
      <c r="P30" s="456">
        <v>-24.892703862699999</v>
      </c>
      <c r="Q30" s="456">
        <v>275</v>
      </c>
      <c r="R30" s="456">
        <v>0</v>
      </c>
      <c r="S30" s="456">
        <v>168</v>
      </c>
      <c r="T30" s="456">
        <v>107</v>
      </c>
      <c r="U30" s="456">
        <v>-36</v>
      </c>
      <c r="V30" s="456">
        <v>-11.575562701000001</v>
      </c>
      <c r="W30" s="456">
        <v>-55</v>
      </c>
      <c r="X30" s="456">
        <v>-16.666666666699999</v>
      </c>
      <c r="Y30" s="456">
        <v>165</v>
      </c>
      <c r="Z30" s="456">
        <v>0</v>
      </c>
      <c r="AA30" s="456">
        <v>94</v>
      </c>
      <c r="AB30" s="456">
        <v>71</v>
      </c>
      <c r="AC30" s="456">
        <v>-23</v>
      </c>
      <c r="AD30" s="456">
        <v>-12.2340425532</v>
      </c>
      <c r="AE30" s="456">
        <v>-30</v>
      </c>
      <c r="AF30" s="456">
        <v>-15.3846153846</v>
      </c>
      <c r="AG30" s="456">
        <v>762</v>
      </c>
      <c r="AH30" s="456">
        <v>0</v>
      </c>
      <c r="AI30" s="456">
        <v>483</v>
      </c>
      <c r="AJ30" s="456">
        <v>279</v>
      </c>
      <c r="AK30" s="456">
        <v>-118</v>
      </c>
      <c r="AL30" s="456">
        <v>-13.4090909091</v>
      </c>
      <c r="AM30" s="456">
        <v>-267</v>
      </c>
      <c r="AN30" s="456">
        <v>-25.947521865900001</v>
      </c>
      <c r="AO30" s="456" t="s">
        <v>537</v>
      </c>
    </row>
    <row r="31" spans="1:41" x14ac:dyDescent="0.2">
      <c r="A31" s="456">
        <v>1248</v>
      </c>
      <c r="B31" s="456">
        <v>0</v>
      </c>
      <c r="C31" s="456">
        <v>786</v>
      </c>
      <c r="D31" s="456">
        <v>462</v>
      </c>
      <c r="E31" s="456">
        <v>-181</v>
      </c>
      <c r="F31" s="456">
        <v>-12.666200140000001</v>
      </c>
      <c r="G31" s="456">
        <v>-392</v>
      </c>
      <c r="H31" s="456">
        <v>-23.9024390244</v>
      </c>
      <c r="I31" s="456">
        <v>165</v>
      </c>
      <c r="J31" s="456">
        <v>0</v>
      </c>
      <c r="K31" s="456">
        <v>106</v>
      </c>
      <c r="L31" s="456">
        <v>59</v>
      </c>
      <c r="M31" s="456">
        <v>-29</v>
      </c>
      <c r="N31" s="456">
        <v>-14.948453608199999</v>
      </c>
      <c r="O31" s="456">
        <v>-48</v>
      </c>
      <c r="P31" s="456">
        <v>-22.535211267600001</v>
      </c>
      <c r="Q31" s="456">
        <v>246</v>
      </c>
      <c r="R31" s="456">
        <v>0</v>
      </c>
      <c r="S31" s="456">
        <v>152</v>
      </c>
      <c r="T31" s="456">
        <v>94</v>
      </c>
      <c r="U31" s="456">
        <v>-28</v>
      </c>
      <c r="V31" s="456">
        <v>-10.218978102199999</v>
      </c>
      <c r="W31" s="456">
        <v>-62</v>
      </c>
      <c r="X31" s="456">
        <v>-20.129870129899999</v>
      </c>
      <c r="Y31" s="456">
        <v>151</v>
      </c>
      <c r="Z31" s="456">
        <v>0</v>
      </c>
      <c r="AA31" s="456">
        <v>85</v>
      </c>
      <c r="AB31" s="456">
        <v>66</v>
      </c>
      <c r="AC31" s="456">
        <v>-20</v>
      </c>
      <c r="AD31" s="456">
        <v>-11.695906432699999</v>
      </c>
      <c r="AE31" s="456">
        <v>-34</v>
      </c>
      <c r="AF31" s="456">
        <v>-18.378378378400001</v>
      </c>
      <c r="AG31" s="456">
        <v>686</v>
      </c>
      <c r="AH31" s="456">
        <v>0</v>
      </c>
      <c r="AI31" s="456">
        <v>443</v>
      </c>
      <c r="AJ31" s="456">
        <v>243</v>
      </c>
      <c r="AK31" s="456">
        <v>-104</v>
      </c>
      <c r="AL31" s="456">
        <v>-13.164556962000001</v>
      </c>
      <c r="AM31" s="456">
        <v>-248</v>
      </c>
      <c r="AN31" s="456">
        <v>-26.552462526799999</v>
      </c>
      <c r="AO31" s="456" t="s">
        <v>537</v>
      </c>
    </row>
    <row r="32" spans="1:41" x14ac:dyDescent="0.2">
      <c r="A32" s="456">
        <v>1295</v>
      </c>
      <c r="B32" s="456">
        <v>0</v>
      </c>
      <c r="C32" s="456">
        <v>795</v>
      </c>
      <c r="D32" s="456">
        <v>500</v>
      </c>
      <c r="E32" s="456">
        <v>-118</v>
      </c>
      <c r="F32" s="456">
        <v>-8.3510261854000003</v>
      </c>
      <c r="G32" s="456">
        <v>-214</v>
      </c>
      <c r="H32" s="456">
        <v>-14.1815772034</v>
      </c>
      <c r="I32" s="456">
        <v>142</v>
      </c>
      <c r="J32" s="456">
        <v>0</v>
      </c>
      <c r="K32" s="456">
        <v>82</v>
      </c>
      <c r="L32" s="456">
        <v>60</v>
      </c>
      <c r="M32" s="456">
        <v>-11</v>
      </c>
      <c r="N32" s="456">
        <v>-7.1895424837000004</v>
      </c>
      <c r="O32" s="456">
        <v>-26</v>
      </c>
      <c r="P32" s="456">
        <v>-15.476190476199999</v>
      </c>
      <c r="Q32" s="456">
        <v>172</v>
      </c>
      <c r="R32" s="456">
        <v>0</v>
      </c>
      <c r="S32" s="456">
        <v>107</v>
      </c>
      <c r="T32" s="456">
        <v>65</v>
      </c>
      <c r="U32" s="456">
        <v>-34</v>
      </c>
      <c r="V32" s="456">
        <v>-16.504854368899998</v>
      </c>
      <c r="W32" s="456">
        <v>-47</v>
      </c>
      <c r="X32" s="456">
        <v>-21.461187214599999</v>
      </c>
      <c r="Y32" s="456">
        <v>112</v>
      </c>
      <c r="Z32" s="456">
        <v>0</v>
      </c>
      <c r="AA32" s="456">
        <v>61</v>
      </c>
      <c r="AB32" s="456">
        <v>51</v>
      </c>
      <c r="AC32" s="456">
        <v>-24</v>
      </c>
      <c r="AD32" s="456">
        <v>-17.6470588235</v>
      </c>
      <c r="AE32" s="456">
        <v>-17</v>
      </c>
      <c r="AF32" s="456">
        <v>-13.178294573600001</v>
      </c>
      <c r="AG32" s="456">
        <v>869</v>
      </c>
      <c r="AH32" s="456">
        <v>0</v>
      </c>
      <c r="AI32" s="456">
        <v>545</v>
      </c>
      <c r="AJ32" s="456">
        <v>324</v>
      </c>
      <c r="AK32" s="456">
        <v>-49</v>
      </c>
      <c r="AL32" s="456">
        <v>-5.3376906318000001</v>
      </c>
      <c r="AM32" s="456">
        <v>-124</v>
      </c>
      <c r="AN32" s="456">
        <v>-12.4874118832</v>
      </c>
      <c r="AO32" s="456" t="s">
        <v>538</v>
      </c>
    </row>
    <row r="33" spans="1:41" x14ac:dyDescent="0.2">
      <c r="A33" s="456">
        <v>0</v>
      </c>
      <c r="B33" s="456">
        <v>0</v>
      </c>
      <c r="C33" s="456">
        <v>0</v>
      </c>
      <c r="D33" s="456">
        <v>0</v>
      </c>
      <c r="E33" s="456">
        <v>0</v>
      </c>
      <c r="F33" s="456">
        <v>0</v>
      </c>
      <c r="G33" s="456">
        <v>0</v>
      </c>
      <c r="H33" s="456">
        <v>0</v>
      </c>
      <c r="I33" s="456">
        <v>0</v>
      </c>
      <c r="J33" s="456">
        <v>0</v>
      </c>
      <c r="K33" s="456">
        <v>0</v>
      </c>
      <c r="L33" s="456">
        <v>0</v>
      </c>
      <c r="M33" s="456">
        <v>0</v>
      </c>
      <c r="N33" s="456">
        <v>0</v>
      </c>
      <c r="O33" s="456">
        <v>0</v>
      </c>
      <c r="P33" s="456">
        <v>0</v>
      </c>
      <c r="Q33" s="456">
        <v>0</v>
      </c>
      <c r="R33" s="456">
        <v>0</v>
      </c>
      <c r="S33" s="456">
        <v>0</v>
      </c>
      <c r="T33" s="456">
        <v>0</v>
      </c>
      <c r="U33" s="456">
        <v>0</v>
      </c>
      <c r="V33" s="456">
        <v>0</v>
      </c>
      <c r="W33" s="456">
        <v>0</v>
      </c>
      <c r="X33" s="456">
        <v>0</v>
      </c>
      <c r="Y33" s="456">
        <v>0</v>
      </c>
      <c r="Z33" s="456">
        <v>0</v>
      </c>
      <c r="AA33" s="456">
        <v>0</v>
      </c>
      <c r="AB33" s="456">
        <v>0</v>
      </c>
      <c r="AC33" s="456">
        <v>0</v>
      </c>
      <c r="AD33" s="456">
        <v>0</v>
      </c>
      <c r="AE33" s="456">
        <v>0</v>
      </c>
      <c r="AF33" s="456">
        <v>0</v>
      </c>
      <c r="AG33" s="456">
        <v>0</v>
      </c>
      <c r="AH33" s="456">
        <v>0</v>
      </c>
      <c r="AI33" s="456">
        <v>0</v>
      </c>
      <c r="AJ33" s="456">
        <v>0</v>
      </c>
      <c r="AK33" s="456">
        <v>0</v>
      </c>
      <c r="AL33" s="456">
        <v>0</v>
      </c>
      <c r="AM33" s="456">
        <v>0</v>
      </c>
      <c r="AN33" s="456">
        <v>0</v>
      </c>
      <c r="AO33" s="456" t="s">
        <v>538</v>
      </c>
    </row>
    <row r="34" spans="1:41" x14ac:dyDescent="0.2">
      <c r="A34" s="456">
        <v>875</v>
      </c>
      <c r="B34" s="456">
        <v>0</v>
      </c>
      <c r="C34" s="456">
        <v>548</v>
      </c>
      <c r="D34" s="456">
        <v>327</v>
      </c>
      <c r="E34" s="456">
        <v>-1</v>
      </c>
      <c r="F34" s="456">
        <v>-0.11415525109999999</v>
      </c>
      <c r="G34" s="456">
        <v>-49</v>
      </c>
      <c r="H34" s="456">
        <v>-5.3030303029999999</v>
      </c>
      <c r="I34" s="456">
        <v>90</v>
      </c>
      <c r="J34" s="456">
        <v>0</v>
      </c>
      <c r="K34" s="456">
        <v>51</v>
      </c>
      <c r="L34" s="456">
        <v>39</v>
      </c>
      <c r="M34" s="456">
        <v>8</v>
      </c>
      <c r="N34" s="456">
        <v>9.7560975610000007</v>
      </c>
      <c r="O34" s="456">
        <v>-6</v>
      </c>
      <c r="P34" s="456">
        <v>-6.25</v>
      </c>
      <c r="Q34" s="456">
        <v>90</v>
      </c>
      <c r="R34" s="456">
        <v>0</v>
      </c>
      <c r="S34" s="456">
        <v>57</v>
      </c>
      <c r="T34" s="456">
        <v>33</v>
      </c>
      <c r="U34" s="456">
        <v>-7</v>
      </c>
      <c r="V34" s="456">
        <v>-7.2164948453999997</v>
      </c>
      <c r="W34" s="456">
        <v>-19</v>
      </c>
      <c r="X34" s="456">
        <v>-17.431192660600001</v>
      </c>
      <c r="Y34" s="456">
        <v>53</v>
      </c>
      <c r="Z34" s="456">
        <v>0</v>
      </c>
      <c r="AA34" s="456">
        <v>26</v>
      </c>
      <c r="AB34" s="456">
        <v>27</v>
      </c>
      <c r="AC34" s="456">
        <v>-15</v>
      </c>
      <c r="AD34" s="456">
        <v>-22.058823529400001</v>
      </c>
      <c r="AE34" s="456">
        <v>-5</v>
      </c>
      <c r="AF34" s="456">
        <v>-8.6206896551999996</v>
      </c>
      <c r="AG34" s="456">
        <v>642</v>
      </c>
      <c r="AH34" s="456">
        <v>0</v>
      </c>
      <c r="AI34" s="456">
        <v>414</v>
      </c>
      <c r="AJ34" s="456">
        <v>228</v>
      </c>
      <c r="AK34" s="456">
        <v>13</v>
      </c>
      <c r="AL34" s="456">
        <v>2.0667726549999998</v>
      </c>
      <c r="AM34" s="456">
        <v>-19</v>
      </c>
      <c r="AN34" s="456">
        <v>-2.8744326777999998</v>
      </c>
      <c r="AO34" s="456" t="s">
        <v>538</v>
      </c>
    </row>
    <row r="35" spans="1:41" x14ac:dyDescent="0.2">
      <c r="A35" s="456">
        <v>320</v>
      </c>
      <c r="B35" s="456">
        <v>0</v>
      </c>
      <c r="C35" s="456">
        <v>192</v>
      </c>
      <c r="D35" s="456">
        <v>128</v>
      </c>
      <c r="E35" s="456">
        <v>-104</v>
      </c>
      <c r="F35" s="456">
        <v>-24.528301886800001</v>
      </c>
      <c r="G35" s="456">
        <v>-139</v>
      </c>
      <c r="H35" s="456">
        <v>-30.2832244009</v>
      </c>
      <c r="I35" s="456">
        <v>41</v>
      </c>
      <c r="J35" s="456">
        <v>0</v>
      </c>
      <c r="K35" s="456" t="s">
        <v>535</v>
      </c>
      <c r="L35" s="456" t="s">
        <v>535</v>
      </c>
      <c r="M35" s="456">
        <v>-20</v>
      </c>
      <c r="N35" s="456">
        <v>-32.786885245900002</v>
      </c>
      <c r="O35" s="456">
        <v>-15</v>
      </c>
      <c r="P35" s="456">
        <v>-26.785714285699999</v>
      </c>
      <c r="Q35" s="456">
        <v>55</v>
      </c>
      <c r="R35" s="456">
        <v>0</v>
      </c>
      <c r="S35" s="456" t="s">
        <v>535</v>
      </c>
      <c r="T35" s="456" t="s">
        <v>535</v>
      </c>
      <c r="U35" s="456">
        <v>-32</v>
      </c>
      <c r="V35" s="456">
        <v>-36.781609195400002</v>
      </c>
      <c r="W35" s="456">
        <v>-24</v>
      </c>
      <c r="X35" s="456">
        <v>-30.379746835399999</v>
      </c>
      <c r="Y35" s="456">
        <v>41</v>
      </c>
      <c r="Z35" s="456">
        <v>0</v>
      </c>
      <c r="AA35" s="456" t="s">
        <v>535</v>
      </c>
      <c r="AB35" s="456" t="s">
        <v>535</v>
      </c>
      <c r="AC35" s="456">
        <v>-12</v>
      </c>
      <c r="AD35" s="456">
        <v>-22.641509434</v>
      </c>
      <c r="AE35" s="456">
        <v>-16</v>
      </c>
      <c r="AF35" s="456">
        <v>-28.0701754386</v>
      </c>
      <c r="AG35" s="456">
        <v>183</v>
      </c>
      <c r="AH35" s="456">
        <v>0</v>
      </c>
      <c r="AI35" s="456">
        <v>106</v>
      </c>
      <c r="AJ35" s="456">
        <v>77</v>
      </c>
      <c r="AK35" s="456">
        <v>-40</v>
      </c>
      <c r="AL35" s="456">
        <v>-17.937219730900001</v>
      </c>
      <c r="AM35" s="456">
        <v>-84</v>
      </c>
      <c r="AN35" s="456">
        <v>-31.460674157300001</v>
      </c>
      <c r="AO35" s="456" t="s">
        <v>538</v>
      </c>
    </row>
    <row r="36" spans="1:41" x14ac:dyDescent="0.2">
      <c r="A36" s="456">
        <v>100</v>
      </c>
      <c r="B36" s="456">
        <v>0</v>
      </c>
      <c r="C36" s="456">
        <v>55</v>
      </c>
      <c r="D36" s="456">
        <v>45</v>
      </c>
      <c r="E36" s="456">
        <v>-13</v>
      </c>
      <c r="F36" s="456">
        <v>-11.504424778800001</v>
      </c>
      <c r="G36" s="456">
        <v>-26</v>
      </c>
      <c r="H36" s="456">
        <v>-20.634920634899999</v>
      </c>
      <c r="I36" s="456">
        <v>11</v>
      </c>
      <c r="J36" s="456">
        <v>0</v>
      </c>
      <c r="K36" s="456" t="s">
        <v>535</v>
      </c>
      <c r="L36" s="456" t="s">
        <v>535</v>
      </c>
      <c r="M36" s="456">
        <v>1</v>
      </c>
      <c r="N36" s="456">
        <v>10</v>
      </c>
      <c r="O36" s="456">
        <v>-5</v>
      </c>
      <c r="P36" s="456">
        <v>-31.25</v>
      </c>
      <c r="Q36" s="456">
        <v>27</v>
      </c>
      <c r="R36" s="456">
        <v>0</v>
      </c>
      <c r="S36" s="456" t="s">
        <v>535</v>
      </c>
      <c r="T36" s="456" t="s">
        <v>535</v>
      </c>
      <c r="U36" s="456">
        <v>5</v>
      </c>
      <c r="V36" s="456">
        <v>22.727272727300001</v>
      </c>
      <c r="W36" s="456">
        <v>-4</v>
      </c>
      <c r="X36" s="456">
        <v>-12.9032258065</v>
      </c>
      <c r="Y36" s="456">
        <v>18</v>
      </c>
      <c r="Z36" s="456">
        <v>0</v>
      </c>
      <c r="AA36" s="456" t="s">
        <v>535</v>
      </c>
      <c r="AB36" s="456" t="s">
        <v>535</v>
      </c>
      <c r="AC36" s="456">
        <v>3</v>
      </c>
      <c r="AD36" s="456">
        <v>20</v>
      </c>
      <c r="AE36" s="456">
        <v>4</v>
      </c>
      <c r="AF36" s="456">
        <v>28.571428571399998</v>
      </c>
      <c r="AG36" s="456">
        <v>44</v>
      </c>
      <c r="AH36" s="456">
        <v>0</v>
      </c>
      <c r="AI36" s="456">
        <v>25</v>
      </c>
      <c r="AJ36" s="456">
        <v>19</v>
      </c>
      <c r="AK36" s="456">
        <v>-22</v>
      </c>
      <c r="AL36" s="456">
        <v>-33.333333333299997</v>
      </c>
      <c r="AM36" s="456">
        <v>-21</v>
      </c>
      <c r="AN36" s="456">
        <v>-32.307692307700002</v>
      </c>
      <c r="AO36" s="456" t="s">
        <v>538</v>
      </c>
    </row>
    <row r="37" spans="1:41" x14ac:dyDescent="0.2">
      <c r="A37" s="456">
        <v>0</v>
      </c>
      <c r="B37" s="456">
        <v>0</v>
      </c>
      <c r="C37" s="456">
        <v>0</v>
      </c>
      <c r="D37" s="456">
        <v>0</v>
      </c>
      <c r="E37" s="456">
        <v>0</v>
      </c>
      <c r="F37" s="456">
        <v>0</v>
      </c>
      <c r="G37" s="456">
        <v>0</v>
      </c>
      <c r="H37" s="456">
        <v>0</v>
      </c>
      <c r="I37" s="456">
        <v>0</v>
      </c>
      <c r="J37" s="456">
        <v>0</v>
      </c>
      <c r="K37" s="456">
        <v>0</v>
      </c>
      <c r="L37" s="456">
        <v>0</v>
      </c>
      <c r="M37" s="456">
        <v>0</v>
      </c>
      <c r="N37" s="456">
        <v>0</v>
      </c>
      <c r="O37" s="456">
        <v>0</v>
      </c>
      <c r="P37" s="456">
        <v>0</v>
      </c>
      <c r="Q37" s="456">
        <v>0</v>
      </c>
      <c r="R37" s="456">
        <v>0</v>
      </c>
      <c r="S37" s="456">
        <v>0</v>
      </c>
      <c r="T37" s="456">
        <v>0</v>
      </c>
      <c r="U37" s="456">
        <v>0</v>
      </c>
      <c r="V37" s="456">
        <v>0</v>
      </c>
      <c r="W37" s="456">
        <v>0</v>
      </c>
      <c r="X37" s="456">
        <v>0</v>
      </c>
      <c r="Y37" s="456">
        <v>0</v>
      </c>
      <c r="Z37" s="456">
        <v>0</v>
      </c>
      <c r="AA37" s="456">
        <v>0</v>
      </c>
      <c r="AB37" s="456">
        <v>0</v>
      </c>
      <c r="AC37" s="456">
        <v>0</v>
      </c>
      <c r="AD37" s="456">
        <v>0</v>
      </c>
      <c r="AE37" s="456">
        <v>0</v>
      </c>
      <c r="AF37" s="456">
        <v>0</v>
      </c>
      <c r="AG37" s="456">
        <v>0</v>
      </c>
      <c r="AH37" s="456">
        <v>0</v>
      </c>
      <c r="AI37" s="456">
        <v>0</v>
      </c>
      <c r="AJ37" s="456">
        <v>0</v>
      </c>
      <c r="AK37" s="456">
        <v>0</v>
      </c>
      <c r="AL37" s="456">
        <v>0</v>
      </c>
      <c r="AM37" s="456">
        <v>0</v>
      </c>
      <c r="AN37" s="456">
        <v>0</v>
      </c>
      <c r="AO37" s="456" t="s">
        <v>538</v>
      </c>
    </row>
    <row r="38" spans="1:41" x14ac:dyDescent="0.2">
      <c r="A38" s="456">
        <v>973</v>
      </c>
      <c r="B38" s="456">
        <v>0</v>
      </c>
      <c r="C38" s="456">
        <v>610</v>
      </c>
      <c r="D38" s="456">
        <v>363</v>
      </c>
      <c r="E38" s="456">
        <v>-62</v>
      </c>
      <c r="F38" s="456">
        <v>-5.9903381642999998</v>
      </c>
      <c r="G38" s="456">
        <v>-144</v>
      </c>
      <c r="H38" s="456">
        <v>-12.8916741271</v>
      </c>
      <c r="I38" s="456">
        <v>120</v>
      </c>
      <c r="J38" s="456">
        <v>0</v>
      </c>
      <c r="K38" s="456">
        <v>71</v>
      </c>
      <c r="L38" s="456">
        <v>49</v>
      </c>
      <c r="M38" s="456">
        <v>-3</v>
      </c>
      <c r="N38" s="456">
        <v>-2.4390243902000002</v>
      </c>
      <c r="O38" s="456">
        <v>-25</v>
      </c>
      <c r="P38" s="456">
        <v>-17.241379310300001</v>
      </c>
      <c r="Q38" s="456">
        <v>134</v>
      </c>
      <c r="R38" s="456">
        <v>0</v>
      </c>
      <c r="S38" s="456">
        <v>85</v>
      </c>
      <c r="T38" s="456">
        <v>49</v>
      </c>
      <c r="U38" s="456">
        <v>-10</v>
      </c>
      <c r="V38" s="456">
        <v>-6.9444444444000002</v>
      </c>
      <c r="W38" s="456">
        <v>-30</v>
      </c>
      <c r="X38" s="456">
        <v>-18.292682926800001</v>
      </c>
      <c r="Y38" s="456">
        <v>78</v>
      </c>
      <c r="Z38" s="456">
        <v>0</v>
      </c>
      <c r="AA38" s="456">
        <v>42</v>
      </c>
      <c r="AB38" s="456">
        <v>36</v>
      </c>
      <c r="AC38" s="456">
        <v>-20</v>
      </c>
      <c r="AD38" s="456">
        <v>-20.408163265300001</v>
      </c>
      <c r="AE38" s="456">
        <v>-23</v>
      </c>
      <c r="AF38" s="456">
        <v>-22.772277227699998</v>
      </c>
      <c r="AG38" s="456">
        <v>641</v>
      </c>
      <c r="AH38" s="456">
        <v>0</v>
      </c>
      <c r="AI38" s="456">
        <v>412</v>
      </c>
      <c r="AJ38" s="456">
        <v>229</v>
      </c>
      <c r="AK38" s="456">
        <v>-29</v>
      </c>
      <c r="AL38" s="456">
        <v>-4.3283582090000001</v>
      </c>
      <c r="AM38" s="456">
        <v>-66</v>
      </c>
      <c r="AN38" s="456">
        <v>-9.3352192362000004</v>
      </c>
      <c r="AO38" s="456" t="s">
        <v>538</v>
      </c>
    </row>
    <row r="39" spans="1:41" x14ac:dyDescent="0.2">
      <c r="A39" s="456">
        <v>322</v>
      </c>
      <c r="B39" s="456">
        <v>0</v>
      </c>
      <c r="C39" s="456">
        <v>185</v>
      </c>
      <c r="D39" s="456">
        <v>137</v>
      </c>
      <c r="E39" s="456">
        <v>-56</v>
      </c>
      <c r="F39" s="456">
        <v>-14.8148148148</v>
      </c>
      <c r="G39" s="456">
        <v>-70</v>
      </c>
      <c r="H39" s="456">
        <v>-17.857142857100001</v>
      </c>
      <c r="I39" s="456">
        <v>22</v>
      </c>
      <c r="J39" s="456">
        <v>0</v>
      </c>
      <c r="K39" s="456">
        <v>11</v>
      </c>
      <c r="L39" s="456">
        <v>11</v>
      </c>
      <c r="M39" s="456">
        <v>-8</v>
      </c>
      <c r="N39" s="456">
        <v>-26.666666666699999</v>
      </c>
      <c r="O39" s="456">
        <v>-1</v>
      </c>
      <c r="P39" s="456">
        <v>-4.3478260869999996</v>
      </c>
      <c r="Q39" s="456">
        <v>38</v>
      </c>
      <c r="R39" s="456">
        <v>0</v>
      </c>
      <c r="S39" s="456">
        <v>22</v>
      </c>
      <c r="T39" s="456">
        <v>16</v>
      </c>
      <c r="U39" s="456">
        <v>-24</v>
      </c>
      <c r="V39" s="456">
        <v>-38.709677419400002</v>
      </c>
      <c r="W39" s="456">
        <v>-17</v>
      </c>
      <c r="X39" s="456">
        <v>-30.909090909100001</v>
      </c>
      <c r="Y39" s="456">
        <v>34</v>
      </c>
      <c r="Z39" s="456">
        <v>0</v>
      </c>
      <c r="AA39" s="456">
        <v>19</v>
      </c>
      <c r="AB39" s="456">
        <v>15</v>
      </c>
      <c r="AC39" s="456">
        <v>-4</v>
      </c>
      <c r="AD39" s="456">
        <v>-10.5263157895</v>
      </c>
      <c r="AE39" s="456">
        <v>6</v>
      </c>
      <c r="AF39" s="456">
        <v>21.428571428600002</v>
      </c>
      <c r="AG39" s="456">
        <v>228</v>
      </c>
      <c r="AH39" s="456">
        <v>0</v>
      </c>
      <c r="AI39" s="456">
        <v>133</v>
      </c>
      <c r="AJ39" s="456">
        <v>95</v>
      </c>
      <c r="AK39" s="456">
        <v>-20</v>
      </c>
      <c r="AL39" s="456">
        <v>-8.0645161289999994</v>
      </c>
      <c r="AM39" s="456">
        <v>-58</v>
      </c>
      <c r="AN39" s="456">
        <v>-20.279720279700001</v>
      </c>
      <c r="AO39" s="456" t="s">
        <v>538</v>
      </c>
    </row>
    <row r="40" spans="1:41" x14ac:dyDescent="0.2">
      <c r="A40" s="456">
        <v>124</v>
      </c>
      <c r="B40" s="456">
        <v>0</v>
      </c>
      <c r="C40" s="456">
        <v>69</v>
      </c>
      <c r="D40" s="456">
        <v>55</v>
      </c>
      <c r="E40" s="456">
        <v>-47</v>
      </c>
      <c r="F40" s="456">
        <v>-27.485380116999998</v>
      </c>
      <c r="G40" s="456">
        <v>-61</v>
      </c>
      <c r="H40" s="456">
        <v>-32.972972972999997</v>
      </c>
      <c r="I40" s="456">
        <v>9</v>
      </c>
      <c r="J40" s="456">
        <v>0</v>
      </c>
      <c r="K40" s="456" t="s">
        <v>535</v>
      </c>
      <c r="L40" s="456" t="s">
        <v>535</v>
      </c>
      <c r="M40" s="456">
        <v>-7</v>
      </c>
      <c r="N40" s="456">
        <v>-43.75</v>
      </c>
      <c r="O40" s="456">
        <v>0</v>
      </c>
      <c r="P40" s="456">
        <v>0</v>
      </c>
      <c r="Q40" s="456" t="s">
        <v>535</v>
      </c>
      <c r="R40" s="456">
        <v>0</v>
      </c>
      <c r="S40" s="456">
        <v>8</v>
      </c>
      <c r="T40" s="456" t="s">
        <v>535</v>
      </c>
      <c r="U40" s="456">
        <v>-18</v>
      </c>
      <c r="V40" s="456">
        <v>-60</v>
      </c>
      <c r="W40" s="456">
        <v>-13</v>
      </c>
      <c r="X40" s="456">
        <v>-52</v>
      </c>
      <c r="Y40" s="456">
        <v>14</v>
      </c>
      <c r="Z40" s="456">
        <v>0</v>
      </c>
      <c r="AA40" s="456" t="s">
        <v>535</v>
      </c>
      <c r="AB40" s="456" t="s">
        <v>535</v>
      </c>
      <c r="AC40" s="456">
        <v>-4</v>
      </c>
      <c r="AD40" s="456">
        <v>-22.222222222199999</v>
      </c>
      <c r="AE40" s="456">
        <v>1</v>
      </c>
      <c r="AF40" s="456">
        <v>7.6923076923</v>
      </c>
      <c r="AG40" s="456">
        <v>89</v>
      </c>
      <c r="AH40" s="456">
        <v>0</v>
      </c>
      <c r="AI40" s="456">
        <v>51</v>
      </c>
      <c r="AJ40" s="456">
        <v>38</v>
      </c>
      <c r="AK40" s="456">
        <v>-18</v>
      </c>
      <c r="AL40" s="456">
        <v>-16.822429906499998</v>
      </c>
      <c r="AM40" s="456">
        <v>-49</v>
      </c>
      <c r="AN40" s="456">
        <v>-35.507246376799998</v>
      </c>
      <c r="AO40" s="456" t="s">
        <v>538</v>
      </c>
    </row>
    <row r="41" spans="1:41" x14ac:dyDescent="0.2">
      <c r="A41" s="456">
        <v>0</v>
      </c>
      <c r="B41" s="456">
        <v>0</v>
      </c>
      <c r="C41" s="456">
        <v>0</v>
      </c>
      <c r="D41" s="456">
        <v>0</v>
      </c>
      <c r="E41" s="456">
        <v>0</v>
      </c>
      <c r="F41" s="456">
        <v>0</v>
      </c>
      <c r="G41" s="456">
        <v>0</v>
      </c>
      <c r="H41" s="456">
        <v>0</v>
      </c>
      <c r="I41" s="456">
        <v>0</v>
      </c>
      <c r="J41" s="456">
        <v>0</v>
      </c>
      <c r="K41" s="456">
        <v>0</v>
      </c>
      <c r="L41" s="456">
        <v>0</v>
      </c>
      <c r="M41" s="456">
        <v>0</v>
      </c>
      <c r="N41" s="456">
        <v>0</v>
      </c>
      <c r="O41" s="456">
        <v>0</v>
      </c>
      <c r="P41" s="456">
        <v>0</v>
      </c>
      <c r="Q41" s="456">
        <v>0</v>
      </c>
      <c r="R41" s="456">
        <v>0</v>
      </c>
      <c r="S41" s="456">
        <v>0</v>
      </c>
      <c r="T41" s="456">
        <v>0</v>
      </c>
      <c r="U41" s="456">
        <v>0</v>
      </c>
      <c r="V41" s="456">
        <v>0</v>
      </c>
      <c r="W41" s="456">
        <v>0</v>
      </c>
      <c r="X41" s="456">
        <v>0</v>
      </c>
      <c r="Y41" s="456">
        <v>0</v>
      </c>
      <c r="Z41" s="456">
        <v>0</v>
      </c>
      <c r="AA41" s="456">
        <v>0</v>
      </c>
      <c r="AB41" s="456">
        <v>0</v>
      </c>
      <c r="AC41" s="456">
        <v>0</v>
      </c>
      <c r="AD41" s="456">
        <v>0</v>
      </c>
      <c r="AE41" s="456">
        <v>0</v>
      </c>
      <c r="AF41" s="456">
        <v>0</v>
      </c>
      <c r="AG41" s="456">
        <v>0</v>
      </c>
      <c r="AH41" s="456">
        <v>0</v>
      </c>
      <c r="AI41" s="456">
        <v>0</v>
      </c>
      <c r="AJ41" s="456">
        <v>0</v>
      </c>
      <c r="AK41" s="456">
        <v>0</v>
      </c>
      <c r="AL41" s="456">
        <v>0</v>
      </c>
      <c r="AM41" s="456">
        <v>0</v>
      </c>
      <c r="AN41" s="456">
        <v>0</v>
      </c>
      <c r="AO41" s="456" t="s">
        <v>538</v>
      </c>
    </row>
    <row r="42" spans="1:41" x14ac:dyDescent="0.2">
      <c r="A42" s="456">
        <v>15</v>
      </c>
      <c r="B42" s="456">
        <v>0</v>
      </c>
      <c r="C42" s="456" t="s">
        <v>535</v>
      </c>
      <c r="D42" s="456" t="s">
        <v>535</v>
      </c>
      <c r="E42" s="456">
        <v>-9</v>
      </c>
      <c r="F42" s="456">
        <v>-37.5</v>
      </c>
      <c r="G42" s="456">
        <v>-17</v>
      </c>
      <c r="H42" s="456">
        <v>-53.125</v>
      </c>
      <c r="I42" s="456">
        <v>4</v>
      </c>
      <c r="J42" s="456">
        <v>0</v>
      </c>
      <c r="K42" s="456" t="s">
        <v>535</v>
      </c>
      <c r="L42" s="456" t="s">
        <v>535</v>
      </c>
      <c r="M42" s="456">
        <v>-3</v>
      </c>
      <c r="N42" s="456">
        <v>-42.857142857100001</v>
      </c>
      <c r="O42" s="456">
        <v>-2</v>
      </c>
      <c r="P42" s="456">
        <v>-33.333333333299997</v>
      </c>
      <c r="Q42" s="456" t="s">
        <v>535</v>
      </c>
      <c r="R42" s="456">
        <v>0</v>
      </c>
      <c r="S42" s="456" t="s">
        <v>535</v>
      </c>
      <c r="T42" s="456" t="s">
        <v>535</v>
      </c>
      <c r="U42" s="456">
        <v>1</v>
      </c>
      <c r="V42" s="456">
        <v>50</v>
      </c>
      <c r="W42" s="456">
        <v>-5</v>
      </c>
      <c r="X42" s="456">
        <v>-62.5</v>
      </c>
      <c r="Y42" s="456" t="s">
        <v>535</v>
      </c>
      <c r="Z42" s="456">
        <v>0</v>
      </c>
      <c r="AA42" s="456" t="s">
        <v>535</v>
      </c>
      <c r="AB42" s="456">
        <v>0</v>
      </c>
      <c r="AC42" s="456">
        <v>-2</v>
      </c>
      <c r="AD42" s="456">
        <v>-50</v>
      </c>
      <c r="AE42" s="456">
        <v>-5</v>
      </c>
      <c r="AF42" s="456">
        <v>-71.428571428599994</v>
      </c>
      <c r="AG42" s="456" t="s">
        <v>535</v>
      </c>
      <c r="AH42" s="456">
        <v>0</v>
      </c>
      <c r="AI42" s="456" t="s">
        <v>535</v>
      </c>
      <c r="AJ42" s="456" t="s">
        <v>535</v>
      </c>
      <c r="AK42" s="456">
        <v>-5</v>
      </c>
      <c r="AL42" s="456">
        <v>-45.4545454545</v>
      </c>
      <c r="AM42" s="456">
        <v>-5</v>
      </c>
      <c r="AN42" s="456">
        <v>-45.4545454545</v>
      </c>
      <c r="AO42" s="456" t="s">
        <v>538</v>
      </c>
    </row>
    <row r="43" spans="1:41" x14ac:dyDescent="0.2">
      <c r="A43" s="456">
        <v>28</v>
      </c>
      <c r="B43" s="456">
        <v>0</v>
      </c>
      <c r="C43" s="456" t="s">
        <v>535</v>
      </c>
      <c r="D43" s="456" t="s">
        <v>535</v>
      </c>
      <c r="E43" s="456">
        <v>-12</v>
      </c>
      <c r="F43" s="456">
        <v>-30</v>
      </c>
      <c r="G43" s="456">
        <v>-25</v>
      </c>
      <c r="H43" s="456">
        <v>-47.169811320800001</v>
      </c>
      <c r="I43" s="456">
        <v>6</v>
      </c>
      <c r="J43" s="456">
        <v>0</v>
      </c>
      <c r="K43" s="456" t="s">
        <v>535</v>
      </c>
      <c r="L43" s="456" t="s">
        <v>535</v>
      </c>
      <c r="M43" s="456">
        <v>-4</v>
      </c>
      <c r="N43" s="456">
        <v>-40</v>
      </c>
      <c r="O43" s="456">
        <v>-2</v>
      </c>
      <c r="P43" s="456">
        <v>-25</v>
      </c>
      <c r="Q43" s="456" t="s">
        <v>535</v>
      </c>
      <c r="R43" s="456">
        <v>0</v>
      </c>
      <c r="S43" s="456" t="s">
        <v>535</v>
      </c>
      <c r="T43" s="456">
        <v>0</v>
      </c>
      <c r="U43" s="456">
        <v>-3</v>
      </c>
      <c r="V43" s="456">
        <v>-75</v>
      </c>
      <c r="W43" s="456">
        <v>-6</v>
      </c>
      <c r="X43" s="456">
        <v>-85.714285714300004</v>
      </c>
      <c r="Y43" s="456">
        <v>6</v>
      </c>
      <c r="Z43" s="456">
        <v>0</v>
      </c>
      <c r="AA43" s="456" t="s">
        <v>535</v>
      </c>
      <c r="AB43" s="456" t="s">
        <v>535</v>
      </c>
      <c r="AC43" s="456">
        <v>0</v>
      </c>
      <c r="AD43" s="456">
        <v>0</v>
      </c>
      <c r="AE43" s="456">
        <v>-14</v>
      </c>
      <c r="AF43" s="456">
        <v>-70</v>
      </c>
      <c r="AG43" s="456">
        <v>15</v>
      </c>
      <c r="AH43" s="456">
        <v>0</v>
      </c>
      <c r="AI43" s="456" t="s">
        <v>535</v>
      </c>
      <c r="AJ43" s="456" t="s">
        <v>535</v>
      </c>
      <c r="AK43" s="456">
        <v>-5</v>
      </c>
      <c r="AL43" s="456">
        <v>-25</v>
      </c>
      <c r="AM43" s="456">
        <v>-3</v>
      </c>
      <c r="AN43" s="456">
        <v>-16.666666666699999</v>
      </c>
      <c r="AO43" s="456" t="s">
        <v>538</v>
      </c>
    </row>
    <row r="44" spans="1:41" x14ac:dyDescent="0.2">
      <c r="A44" s="456">
        <v>0</v>
      </c>
      <c r="B44" s="456">
        <v>0</v>
      </c>
      <c r="C44" s="456">
        <v>0</v>
      </c>
      <c r="D44" s="456">
        <v>0</v>
      </c>
      <c r="E44" s="456">
        <v>0</v>
      </c>
      <c r="F44" s="456">
        <v>0</v>
      </c>
      <c r="G44" s="456">
        <v>0</v>
      </c>
      <c r="H44" s="456">
        <v>0</v>
      </c>
      <c r="I44" s="456">
        <v>0</v>
      </c>
      <c r="J44" s="456">
        <v>0</v>
      </c>
      <c r="K44" s="456">
        <v>0</v>
      </c>
      <c r="L44" s="456">
        <v>0</v>
      </c>
      <c r="M44" s="456">
        <v>0</v>
      </c>
      <c r="N44" s="456">
        <v>0</v>
      </c>
      <c r="O44" s="456">
        <v>0</v>
      </c>
      <c r="P44" s="456">
        <v>0</v>
      </c>
      <c r="Q44" s="456">
        <v>0</v>
      </c>
      <c r="R44" s="456">
        <v>0</v>
      </c>
      <c r="S44" s="456">
        <v>0</v>
      </c>
      <c r="T44" s="456">
        <v>0</v>
      </c>
      <c r="U44" s="456">
        <v>0</v>
      </c>
      <c r="V44" s="456">
        <v>0</v>
      </c>
      <c r="W44" s="456">
        <v>0</v>
      </c>
      <c r="X44" s="456">
        <v>0</v>
      </c>
      <c r="Y44" s="456">
        <v>0</v>
      </c>
      <c r="Z44" s="456">
        <v>0</v>
      </c>
      <c r="AA44" s="456">
        <v>0</v>
      </c>
      <c r="AB44" s="456">
        <v>0</v>
      </c>
      <c r="AC44" s="456">
        <v>0</v>
      </c>
      <c r="AD44" s="456">
        <v>0</v>
      </c>
      <c r="AE44" s="456">
        <v>0</v>
      </c>
      <c r="AF44" s="456">
        <v>0</v>
      </c>
      <c r="AG44" s="456">
        <v>0</v>
      </c>
      <c r="AH44" s="456">
        <v>0</v>
      </c>
      <c r="AI44" s="456">
        <v>0</v>
      </c>
      <c r="AJ44" s="456">
        <v>0</v>
      </c>
      <c r="AK44" s="456">
        <v>0</v>
      </c>
      <c r="AL44" s="456">
        <v>0</v>
      </c>
      <c r="AM44" s="456">
        <v>0</v>
      </c>
      <c r="AN44" s="456">
        <v>0</v>
      </c>
      <c r="AO44" s="456" t="s">
        <v>538</v>
      </c>
    </row>
    <row r="45" spans="1:41" x14ac:dyDescent="0.2">
      <c r="A45" s="456" t="s">
        <v>535</v>
      </c>
      <c r="B45" s="456">
        <v>0</v>
      </c>
      <c r="C45" s="456">
        <v>5</v>
      </c>
      <c r="D45" s="456" t="s">
        <v>535</v>
      </c>
      <c r="E45" s="456">
        <v>-2</v>
      </c>
      <c r="F45" s="456">
        <v>-20</v>
      </c>
      <c r="G45" s="456">
        <v>0</v>
      </c>
      <c r="H45" s="456">
        <v>0</v>
      </c>
      <c r="I45" s="456" t="s">
        <v>535</v>
      </c>
      <c r="J45" s="456">
        <v>0</v>
      </c>
      <c r="K45" s="456" t="s">
        <v>535</v>
      </c>
      <c r="L45" s="456" t="s">
        <v>535</v>
      </c>
      <c r="M45" s="456">
        <v>2</v>
      </c>
      <c r="N45" s="456">
        <v>0</v>
      </c>
      <c r="O45" s="456">
        <v>0</v>
      </c>
      <c r="P45" s="456">
        <v>0</v>
      </c>
      <c r="Q45" s="456" t="s">
        <v>535</v>
      </c>
      <c r="R45" s="456">
        <v>0</v>
      </c>
      <c r="S45" s="456" t="s">
        <v>535</v>
      </c>
      <c r="T45" s="456">
        <v>0</v>
      </c>
      <c r="U45" s="456">
        <v>0</v>
      </c>
      <c r="V45" s="456">
        <v>0</v>
      </c>
      <c r="W45" s="456">
        <v>-2</v>
      </c>
      <c r="X45" s="456">
        <v>-66.666666666699996</v>
      </c>
      <c r="Y45" s="456" t="s">
        <v>535</v>
      </c>
      <c r="Z45" s="456">
        <v>0</v>
      </c>
      <c r="AA45" s="456" t="s">
        <v>535</v>
      </c>
      <c r="AB45" s="456" t="s">
        <v>535</v>
      </c>
      <c r="AC45" s="456">
        <v>-1</v>
      </c>
      <c r="AD45" s="456">
        <v>-33.333333333299997</v>
      </c>
      <c r="AE45" s="456">
        <v>1</v>
      </c>
      <c r="AF45" s="456">
        <v>100</v>
      </c>
      <c r="AG45" s="456">
        <v>3</v>
      </c>
      <c r="AH45" s="456">
        <v>0</v>
      </c>
      <c r="AI45" s="456" t="s">
        <v>535</v>
      </c>
      <c r="AJ45" s="456" t="s">
        <v>535</v>
      </c>
      <c r="AK45" s="456">
        <v>-3</v>
      </c>
      <c r="AL45" s="456">
        <v>-50</v>
      </c>
      <c r="AM45" s="456">
        <v>1</v>
      </c>
      <c r="AN45" s="456">
        <v>50</v>
      </c>
      <c r="AO45" s="456" t="s">
        <v>538</v>
      </c>
    </row>
    <row r="46" spans="1:41" x14ac:dyDescent="0.2">
      <c r="A46" s="456">
        <v>287</v>
      </c>
      <c r="B46" s="456">
        <v>0</v>
      </c>
      <c r="C46" s="456">
        <v>177</v>
      </c>
      <c r="D46" s="456">
        <v>110</v>
      </c>
      <c r="E46" s="456">
        <v>-14</v>
      </c>
      <c r="F46" s="456">
        <v>-4.6511627906999999</v>
      </c>
      <c r="G46" s="456">
        <v>-57</v>
      </c>
      <c r="H46" s="456">
        <v>-16.569767441900002</v>
      </c>
      <c r="I46" s="456">
        <v>34</v>
      </c>
      <c r="J46" s="456">
        <v>0</v>
      </c>
      <c r="K46" s="456">
        <v>18</v>
      </c>
      <c r="L46" s="456">
        <v>16</v>
      </c>
      <c r="M46" s="456">
        <v>9</v>
      </c>
      <c r="N46" s="456">
        <v>36</v>
      </c>
      <c r="O46" s="456">
        <v>8</v>
      </c>
      <c r="P46" s="456">
        <v>30.7692307692</v>
      </c>
      <c r="Q46" s="456">
        <v>37</v>
      </c>
      <c r="R46" s="456">
        <v>0</v>
      </c>
      <c r="S46" s="456" t="s">
        <v>535</v>
      </c>
      <c r="T46" s="456" t="s">
        <v>535</v>
      </c>
      <c r="U46" s="456">
        <v>2</v>
      </c>
      <c r="V46" s="456">
        <v>5.7142857142999999</v>
      </c>
      <c r="W46" s="456">
        <v>-3</v>
      </c>
      <c r="X46" s="456">
        <v>-7.5</v>
      </c>
      <c r="Y46" s="456">
        <v>16</v>
      </c>
      <c r="Z46" s="456">
        <v>0</v>
      </c>
      <c r="AA46" s="456">
        <v>11</v>
      </c>
      <c r="AB46" s="456">
        <v>5</v>
      </c>
      <c r="AC46" s="456">
        <v>-10</v>
      </c>
      <c r="AD46" s="456">
        <v>-38.461538461499998</v>
      </c>
      <c r="AE46" s="456">
        <v>-7</v>
      </c>
      <c r="AF46" s="456">
        <v>-30.434782608700001</v>
      </c>
      <c r="AG46" s="456">
        <v>200</v>
      </c>
      <c r="AH46" s="456">
        <v>0</v>
      </c>
      <c r="AI46" s="456">
        <v>124</v>
      </c>
      <c r="AJ46" s="456">
        <v>76</v>
      </c>
      <c r="AK46" s="456">
        <v>-15</v>
      </c>
      <c r="AL46" s="456">
        <v>-6.9767441860000003</v>
      </c>
      <c r="AM46" s="456">
        <v>-55</v>
      </c>
      <c r="AN46" s="456">
        <v>-21.568627451000001</v>
      </c>
      <c r="AO46" s="456" t="s">
        <v>538</v>
      </c>
    </row>
    <row r="47" spans="1:41" x14ac:dyDescent="0.2">
      <c r="A47" s="456">
        <v>554</v>
      </c>
      <c r="B47" s="456">
        <v>0</v>
      </c>
      <c r="C47" s="456">
        <v>353</v>
      </c>
      <c r="D47" s="456">
        <v>201</v>
      </c>
      <c r="E47" s="456">
        <v>-11</v>
      </c>
      <c r="F47" s="456">
        <v>-1.9469026548999999</v>
      </c>
      <c r="G47" s="456">
        <v>-47</v>
      </c>
      <c r="H47" s="456">
        <v>-7.8202995008</v>
      </c>
      <c r="I47" s="456">
        <v>53</v>
      </c>
      <c r="J47" s="456">
        <v>0</v>
      </c>
      <c r="K47" s="456">
        <v>29</v>
      </c>
      <c r="L47" s="456">
        <v>24</v>
      </c>
      <c r="M47" s="456">
        <v>-5</v>
      </c>
      <c r="N47" s="456">
        <v>-8.6206896551999996</v>
      </c>
      <c r="O47" s="456">
        <v>-6</v>
      </c>
      <c r="P47" s="456">
        <v>-10.1694915254</v>
      </c>
      <c r="Q47" s="456">
        <v>59</v>
      </c>
      <c r="R47" s="456">
        <v>0</v>
      </c>
      <c r="S47" s="456">
        <v>42</v>
      </c>
      <c r="T47" s="456">
        <v>17</v>
      </c>
      <c r="U47" s="456">
        <v>-5</v>
      </c>
      <c r="V47" s="456">
        <v>-7.8125</v>
      </c>
      <c r="W47" s="456">
        <v>-18</v>
      </c>
      <c r="X47" s="456">
        <v>-23.376623376600001</v>
      </c>
      <c r="Y47" s="456">
        <v>34</v>
      </c>
      <c r="Z47" s="456">
        <v>0</v>
      </c>
      <c r="AA47" s="456" t="s">
        <v>535</v>
      </c>
      <c r="AB47" s="456" t="s">
        <v>535</v>
      </c>
      <c r="AC47" s="456">
        <v>2</v>
      </c>
      <c r="AD47" s="456">
        <v>6.25</v>
      </c>
      <c r="AE47" s="456">
        <v>-5</v>
      </c>
      <c r="AF47" s="456">
        <v>-12.820512820499999</v>
      </c>
      <c r="AG47" s="456">
        <v>408</v>
      </c>
      <c r="AH47" s="456">
        <v>0</v>
      </c>
      <c r="AI47" s="456">
        <v>259</v>
      </c>
      <c r="AJ47" s="456">
        <v>149</v>
      </c>
      <c r="AK47" s="456">
        <v>-3</v>
      </c>
      <c r="AL47" s="456">
        <v>-0.72992700730000004</v>
      </c>
      <c r="AM47" s="456">
        <v>-18</v>
      </c>
      <c r="AN47" s="456">
        <v>-4.2253521127000004</v>
      </c>
      <c r="AO47" s="456" t="s">
        <v>538</v>
      </c>
    </row>
    <row r="48" spans="1:41" x14ac:dyDescent="0.2">
      <c r="A48" s="456">
        <v>361</v>
      </c>
      <c r="B48" s="456">
        <v>0</v>
      </c>
      <c r="C48" s="456">
        <v>202</v>
      </c>
      <c r="D48" s="456">
        <v>159</v>
      </c>
      <c r="E48" s="456">
        <v>-25</v>
      </c>
      <c r="F48" s="456">
        <v>-6.4766839377999998</v>
      </c>
      <c r="G48" s="456">
        <v>-46</v>
      </c>
      <c r="H48" s="456">
        <v>-11.3022113022</v>
      </c>
      <c r="I48" s="456">
        <v>38</v>
      </c>
      <c r="J48" s="456">
        <v>0</v>
      </c>
      <c r="K48" s="456">
        <v>24</v>
      </c>
      <c r="L48" s="456">
        <v>14</v>
      </c>
      <c r="M48" s="456">
        <v>-14</v>
      </c>
      <c r="N48" s="456">
        <v>-26.923076923099998</v>
      </c>
      <c r="O48" s="456">
        <v>-27</v>
      </c>
      <c r="P48" s="456">
        <v>-41.538461538500002</v>
      </c>
      <c r="Q48" s="456">
        <v>58</v>
      </c>
      <c r="R48" s="456">
        <v>0</v>
      </c>
      <c r="S48" s="456">
        <v>29</v>
      </c>
      <c r="T48" s="456">
        <v>29</v>
      </c>
      <c r="U48" s="456">
        <v>-21</v>
      </c>
      <c r="V48" s="456">
        <v>-26.582278480999999</v>
      </c>
      <c r="W48" s="456">
        <v>-7</v>
      </c>
      <c r="X48" s="456">
        <v>-10.7692307692</v>
      </c>
      <c r="Y48" s="456">
        <v>54</v>
      </c>
      <c r="Z48" s="456">
        <v>0</v>
      </c>
      <c r="AA48" s="456">
        <v>23</v>
      </c>
      <c r="AB48" s="456">
        <v>31</v>
      </c>
      <c r="AC48" s="456">
        <v>-5</v>
      </c>
      <c r="AD48" s="456">
        <v>-8.4745762712000001</v>
      </c>
      <c r="AE48" s="456">
        <v>8</v>
      </c>
      <c r="AF48" s="456">
        <v>17.391304347799998</v>
      </c>
      <c r="AG48" s="456">
        <v>211</v>
      </c>
      <c r="AH48" s="456">
        <v>0</v>
      </c>
      <c r="AI48" s="456">
        <v>126</v>
      </c>
      <c r="AJ48" s="456">
        <v>85</v>
      </c>
      <c r="AK48" s="456">
        <v>15</v>
      </c>
      <c r="AL48" s="456">
        <v>7.6530612245</v>
      </c>
      <c r="AM48" s="456">
        <v>-20</v>
      </c>
      <c r="AN48" s="456">
        <v>-8.658008658</v>
      </c>
      <c r="AO48" s="456" t="s">
        <v>538</v>
      </c>
    </row>
    <row r="49" spans="1:41" x14ac:dyDescent="0.2">
      <c r="A49" s="456" t="s">
        <v>535</v>
      </c>
      <c r="B49" s="456">
        <v>0</v>
      </c>
      <c r="C49" s="456">
        <v>58</v>
      </c>
      <c r="D49" s="456" t="s">
        <v>535</v>
      </c>
      <c r="E49" s="456">
        <v>-66</v>
      </c>
      <c r="F49" s="456">
        <v>-43.708609271500002</v>
      </c>
      <c r="G49" s="456">
        <v>-64</v>
      </c>
      <c r="H49" s="456">
        <v>-42.953020134200003</v>
      </c>
      <c r="I49" s="456" t="s">
        <v>535</v>
      </c>
      <c r="J49" s="456">
        <v>0</v>
      </c>
      <c r="K49" s="456" t="s">
        <v>535</v>
      </c>
      <c r="L49" s="456" t="s">
        <v>535</v>
      </c>
      <c r="M49" s="456">
        <v>-3</v>
      </c>
      <c r="N49" s="456">
        <v>-16.666666666699999</v>
      </c>
      <c r="O49" s="456">
        <v>-1</v>
      </c>
      <c r="P49" s="456">
        <v>-6.25</v>
      </c>
      <c r="Q49" s="456" t="s">
        <v>535</v>
      </c>
      <c r="R49" s="456">
        <v>0</v>
      </c>
      <c r="S49" s="456" t="s">
        <v>535</v>
      </c>
      <c r="T49" s="456" t="s">
        <v>535</v>
      </c>
      <c r="U49" s="456">
        <v>-10</v>
      </c>
      <c r="V49" s="456">
        <v>-37.037037036999997</v>
      </c>
      <c r="W49" s="456">
        <v>-17</v>
      </c>
      <c r="X49" s="456">
        <v>-50</v>
      </c>
      <c r="Y49" s="456" t="s">
        <v>535</v>
      </c>
      <c r="Z49" s="456">
        <v>0</v>
      </c>
      <c r="AA49" s="456" t="s">
        <v>535</v>
      </c>
      <c r="AB49" s="456" t="s">
        <v>535</v>
      </c>
      <c r="AC49" s="456">
        <v>-10</v>
      </c>
      <c r="AD49" s="456">
        <v>-62.5</v>
      </c>
      <c r="AE49" s="456">
        <v>-14</v>
      </c>
      <c r="AF49" s="456">
        <v>-70</v>
      </c>
      <c r="AG49" s="456">
        <v>47</v>
      </c>
      <c r="AH49" s="456">
        <v>0</v>
      </c>
      <c r="AI49" s="456" t="s">
        <v>535</v>
      </c>
      <c r="AJ49" s="456" t="s">
        <v>535</v>
      </c>
      <c r="AK49" s="456">
        <v>-43</v>
      </c>
      <c r="AL49" s="456">
        <v>-47.777777777799997</v>
      </c>
      <c r="AM49" s="456">
        <v>-32</v>
      </c>
      <c r="AN49" s="456">
        <v>-40.506329113900001</v>
      </c>
      <c r="AO49" s="456" t="s">
        <v>538</v>
      </c>
    </row>
    <row r="50" spans="1:41" x14ac:dyDescent="0.2">
      <c r="A50" s="456">
        <v>0</v>
      </c>
      <c r="B50" s="456">
        <v>0</v>
      </c>
      <c r="C50" s="456">
        <v>0</v>
      </c>
      <c r="D50" s="456">
        <v>0</v>
      </c>
      <c r="E50" s="456">
        <v>0</v>
      </c>
      <c r="F50" s="456">
        <v>0</v>
      </c>
      <c r="G50" s="456">
        <v>0</v>
      </c>
      <c r="H50" s="456">
        <v>0</v>
      </c>
      <c r="I50" s="456">
        <v>0</v>
      </c>
      <c r="J50" s="456">
        <v>0</v>
      </c>
      <c r="K50" s="456">
        <v>0</v>
      </c>
      <c r="L50" s="456">
        <v>0</v>
      </c>
      <c r="M50" s="456">
        <v>0</v>
      </c>
      <c r="N50" s="456">
        <v>0</v>
      </c>
      <c r="O50" s="456">
        <v>0</v>
      </c>
      <c r="P50" s="456">
        <v>0</v>
      </c>
      <c r="Q50" s="456">
        <v>0</v>
      </c>
      <c r="R50" s="456">
        <v>0</v>
      </c>
      <c r="S50" s="456">
        <v>0</v>
      </c>
      <c r="T50" s="456">
        <v>0</v>
      </c>
      <c r="U50" s="456">
        <v>0</v>
      </c>
      <c r="V50" s="456">
        <v>0</v>
      </c>
      <c r="W50" s="456">
        <v>0</v>
      </c>
      <c r="X50" s="456">
        <v>0</v>
      </c>
      <c r="Y50" s="456">
        <v>0</v>
      </c>
      <c r="Z50" s="456">
        <v>0</v>
      </c>
      <c r="AA50" s="456">
        <v>0</v>
      </c>
      <c r="AB50" s="456">
        <v>0</v>
      </c>
      <c r="AC50" s="456">
        <v>0</v>
      </c>
      <c r="AD50" s="456">
        <v>0</v>
      </c>
      <c r="AE50" s="456">
        <v>0</v>
      </c>
      <c r="AF50" s="456">
        <v>0</v>
      </c>
      <c r="AG50" s="456">
        <v>0</v>
      </c>
      <c r="AH50" s="456">
        <v>0</v>
      </c>
      <c r="AI50" s="456">
        <v>0</v>
      </c>
      <c r="AJ50" s="456">
        <v>0</v>
      </c>
      <c r="AK50" s="456">
        <v>0</v>
      </c>
      <c r="AL50" s="456">
        <v>0</v>
      </c>
      <c r="AM50" s="456">
        <v>0</v>
      </c>
      <c r="AN50" s="456">
        <v>0</v>
      </c>
      <c r="AO50" s="456" t="s">
        <v>538</v>
      </c>
    </row>
    <row r="51" spans="1:41" x14ac:dyDescent="0.2">
      <c r="A51" s="456">
        <v>579</v>
      </c>
      <c r="B51" s="456">
        <v>0</v>
      </c>
      <c r="C51" s="456">
        <v>354</v>
      </c>
      <c r="D51" s="456">
        <v>225</v>
      </c>
      <c r="E51" s="456">
        <v>-75</v>
      </c>
      <c r="F51" s="456">
        <v>-11.4678899083</v>
      </c>
      <c r="G51" s="456">
        <v>-75</v>
      </c>
      <c r="H51" s="456">
        <v>-11.4678899083</v>
      </c>
      <c r="I51" s="456">
        <v>72</v>
      </c>
      <c r="J51" s="456">
        <v>0</v>
      </c>
      <c r="K51" s="456">
        <v>39</v>
      </c>
      <c r="L51" s="456">
        <v>33</v>
      </c>
      <c r="M51" s="456">
        <v>-1</v>
      </c>
      <c r="N51" s="456">
        <v>-1.3698630137000001</v>
      </c>
      <c r="O51" s="456">
        <v>-6</v>
      </c>
      <c r="P51" s="456">
        <v>-7.6923076923</v>
      </c>
      <c r="Q51" s="456">
        <v>74</v>
      </c>
      <c r="R51" s="456">
        <v>0</v>
      </c>
      <c r="S51" s="456">
        <v>47</v>
      </c>
      <c r="T51" s="456">
        <v>27</v>
      </c>
      <c r="U51" s="456">
        <v>0</v>
      </c>
      <c r="V51" s="456">
        <v>0</v>
      </c>
      <c r="W51" s="456">
        <v>-23</v>
      </c>
      <c r="X51" s="456">
        <v>-23.711340206199999</v>
      </c>
      <c r="Y51" s="456">
        <v>37</v>
      </c>
      <c r="Z51" s="456">
        <v>0</v>
      </c>
      <c r="AA51" s="456">
        <v>18</v>
      </c>
      <c r="AB51" s="456">
        <v>19</v>
      </c>
      <c r="AC51" s="456">
        <v>-21</v>
      </c>
      <c r="AD51" s="456">
        <v>-36.206896551699998</v>
      </c>
      <c r="AE51" s="456">
        <v>-15</v>
      </c>
      <c r="AF51" s="456">
        <v>-28.8461538462</v>
      </c>
      <c r="AG51" s="456">
        <v>396</v>
      </c>
      <c r="AH51" s="456">
        <v>0</v>
      </c>
      <c r="AI51" s="456">
        <v>250</v>
      </c>
      <c r="AJ51" s="456">
        <v>146</v>
      </c>
      <c r="AK51" s="456">
        <v>-53</v>
      </c>
      <c r="AL51" s="456">
        <v>-11.8040089087</v>
      </c>
      <c r="AM51" s="456">
        <v>-31</v>
      </c>
      <c r="AN51" s="456">
        <v>-7.2599531616000004</v>
      </c>
      <c r="AO51" s="456" t="s">
        <v>538</v>
      </c>
    </row>
    <row r="52" spans="1:41" x14ac:dyDescent="0.2">
      <c r="A52" s="456">
        <v>531</v>
      </c>
      <c r="B52" s="456">
        <v>0</v>
      </c>
      <c r="C52" s="456">
        <v>341</v>
      </c>
      <c r="D52" s="456">
        <v>190</v>
      </c>
      <c r="E52" s="456">
        <v>-25</v>
      </c>
      <c r="F52" s="456">
        <v>-4.4964028776999996</v>
      </c>
      <c r="G52" s="456">
        <v>-132</v>
      </c>
      <c r="H52" s="456">
        <v>-19.9095022624</v>
      </c>
      <c r="I52" s="456">
        <v>47</v>
      </c>
      <c r="J52" s="456">
        <v>0</v>
      </c>
      <c r="K52" s="456">
        <v>27</v>
      </c>
      <c r="L52" s="456">
        <v>20</v>
      </c>
      <c r="M52" s="456">
        <v>-14</v>
      </c>
      <c r="N52" s="456">
        <v>-22.9508196721</v>
      </c>
      <c r="O52" s="456">
        <v>-14</v>
      </c>
      <c r="P52" s="456">
        <v>-22.9508196721</v>
      </c>
      <c r="Q52" s="456">
        <v>67</v>
      </c>
      <c r="R52" s="456">
        <v>0</v>
      </c>
      <c r="S52" s="456">
        <v>42</v>
      </c>
      <c r="T52" s="456">
        <v>25</v>
      </c>
      <c r="U52" s="456">
        <v>-25</v>
      </c>
      <c r="V52" s="456">
        <v>-27.173913043500001</v>
      </c>
      <c r="W52" s="456">
        <v>-16</v>
      </c>
      <c r="X52" s="456">
        <v>-19.2771084337</v>
      </c>
      <c r="Y52" s="456">
        <v>50</v>
      </c>
      <c r="Z52" s="456">
        <v>0</v>
      </c>
      <c r="AA52" s="456">
        <v>31</v>
      </c>
      <c r="AB52" s="456">
        <v>19</v>
      </c>
      <c r="AC52" s="456">
        <v>-4</v>
      </c>
      <c r="AD52" s="456">
        <v>-7.4074074074</v>
      </c>
      <c r="AE52" s="456">
        <v>-5</v>
      </c>
      <c r="AF52" s="456">
        <v>-9.0909090909000003</v>
      </c>
      <c r="AG52" s="456">
        <v>367</v>
      </c>
      <c r="AH52" s="456">
        <v>0</v>
      </c>
      <c r="AI52" s="456">
        <v>241</v>
      </c>
      <c r="AJ52" s="456">
        <v>126</v>
      </c>
      <c r="AK52" s="456">
        <v>18</v>
      </c>
      <c r="AL52" s="456">
        <v>5.1575931231999999</v>
      </c>
      <c r="AM52" s="456">
        <v>-97</v>
      </c>
      <c r="AN52" s="456">
        <v>-20.905172413799999</v>
      </c>
      <c r="AO52" s="456" t="s">
        <v>538</v>
      </c>
    </row>
    <row r="53" spans="1:41" x14ac:dyDescent="0.2">
      <c r="A53" s="456">
        <v>72</v>
      </c>
      <c r="B53" s="456">
        <v>0</v>
      </c>
      <c r="C53" s="456" t="s">
        <v>535</v>
      </c>
      <c r="D53" s="456" t="s">
        <v>535</v>
      </c>
      <c r="E53" s="456">
        <v>-12</v>
      </c>
      <c r="F53" s="456">
        <v>-14.285714285699999</v>
      </c>
      <c r="G53" s="456">
        <v>-18</v>
      </c>
      <c r="H53" s="456">
        <v>-20</v>
      </c>
      <c r="I53" s="456" t="s">
        <v>535</v>
      </c>
      <c r="J53" s="456">
        <v>0</v>
      </c>
      <c r="K53" s="456">
        <v>8</v>
      </c>
      <c r="L53" s="456" t="s">
        <v>535</v>
      </c>
      <c r="M53" s="456">
        <v>-1</v>
      </c>
      <c r="N53" s="456">
        <v>-8.3333333333000006</v>
      </c>
      <c r="O53" s="456">
        <v>-6</v>
      </c>
      <c r="P53" s="456">
        <v>-35.294117647100002</v>
      </c>
      <c r="Q53" s="456" t="s">
        <v>535</v>
      </c>
      <c r="R53" s="456">
        <v>0</v>
      </c>
      <c r="S53" s="456" t="s">
        <v>535</v>
      </c>
      <c r="T53" s="456" t="s">
        <v>535</v>
      </c>
      <c r="U53" s="456">
        <v>-8</v>
      </c>
      <c r="V53" s="456">
        <v>-40</v>
      </c>
      <c r="W53" s="456">
        <v>-4</v>
      </c>
      <c r="X53" s="456">
        <v>-25</v>
      </c>
      <c r="Y53" s="456">
        <v>14</v>
      </c>
      <c r="Z53" s="456">
        <v>0</v>
      </c>
      <c r="AA53" s="456">
        <v>7</v>
      </c>
      <c r="AB53" s="456">
        <v>7</v>
      </c>
      <c r="AC53" s="456">
        <v>0</v>
      </c>
      <c r="AD53" s="456">
        <v>0</v>
      </c>
      <c r="AE53" s="456">
        <v>1</v>
      </c>
      <c r="AF53" s="456">
        <v>7.6923076923</v>
      </c>
      <c r="AG53" s="456">
        <v>35</v>
      </c>
      <c r="AH53" s="456">
        <v>0</v>
      </c>
      <c r="AI53" s="456">
        <v>19</v>
      </c>
      <c r="AJ53" s="456">
        <v>16</v>
      </c>
      <c r="AK53" s="456">
        <v>-3</v>
      </c>
      <c r="AL53" s="456">
        <v>-7.8947368421000004</v>
      </c>
      <c r="AM53" s="456">
        <v>-9</v>
      </c>
      <c r="AN53" s="456">
        <v>-20.4545454545</v>
      </c>
      <c r="AO53" s="456" t="s">
        <v>538</v>
      </c>
    </row>
    <row r="54" spans="1:41" x14ac:dyDescent="0.2">
      <c r="A54" s="456">
        <v>93</v>
      </c>
      <c r="B54" s="456">
        <v>0</v>
      </c>
      <c r="C54" s="456">
        <v>51</v>
      </c>
      <c r="D54" s="456">
        <v>42</v>
      </c>
      <c r="E54" s="456">
        <v>7</v>
      </c>
      <c r="F54" s="456">
        <v>8.1395348836999997</v>
      </c>
      <c r="G54" s="456">
        <v>6</v>
      </c>
      <c r="H54" s="456">
        <v>6.8965517241000001</v>
      </c>
      <c r="I54" s="456" t="s">
        <v>535</v>
      </c>
      <c r="J54" s="456">
        <v>0</v>
      </c>
      <c r="K54" s="456" t="s">
        <v>535</v>
      </c>
      <c r="L54" s="456" t="s">
        <v>535</v>
      </c>
      <c r="M54" s="456">
        <v>5</v>
      </c>
      <c r="N54" s="456">
        <v>83.333333333300004</v>
      </c>
      <c r="O54" s="456">
        <v>1</v>
      </c>
      <c r="P54" s="456">
        <v>10</v>
      </c>
      <c r="Q54" s="456">
        <v>15</v>
      </c>
      <c r="R54" s="456">
        <v>0</v>
      </c>
      <c r="S54" s="456" t="s">
        <v>535</v>
      </c>
      <c r="T54" s="456" t="s">
        <v>535</v>
      </c>
      <c r="U54" s="456">
        <v>0</v>
      </c>
      <c r="V54" s="456">
        <v>0</v>
      </c>
      <c r="W54" s="456">
        <v>-5</v>
      </c>
      <c r="X54" s="456">
        <v>-25</v>
      </c>
      <c r="Y54" s="456" t="s">
        <v>535</v>
      </c>
      <c r="Z54" s="456">
        <v>0</v>
      </c>
      <c r="AA54" s="456" t="s">
        <v>535</v>
      </c>
      <c r="AB54" s="456" t="s">
        <v>535</v>
      </c>
      <c r="AC54" s="456">
        <v>0</v>
      </c>
      <c r="AD54" s="456">
        <v>0</v>
      </c>
      <c r="AE54" s="456">
        <v>2</v>
      </c>
      <c r="AF54" s="456">
        <v>28.571428571399998</v>
      </c>
      <c r="AG54" s="456">
        <v>58</v>
      </c>
      <c r="AH54" s="456">
        <v>0</v>
      </c>
      <c r="AI54" s="456">
        <v>29</v>
      </c>
      <c r="AJ54" s="456">
        <v>29</v>
      </c>
      <c r="AK54" s="456">
        <v>2</v>
      </c>
      <c r="AL54" s="456">
        <v>3.5714285713999998</v>
      </c>
      <c r="AM54" s="456">
        <v>8</v>
      </c>
      <c r="AN54" s="456">
        <v>16</v>
      </c>
      <c r="AO54" s="456" t="s">
        <v>538</v>
      </c>
    </row>
    <row r="55" spans="1:41" x14ac:dyDescent="0.2">
      <c r="A55" s="456">
        <v>20</v>
      </c>
      <c r="B55" s="456">
        <v>0</v>
      </c>
      <c r="C55" s="456" t="s">
        <v>535</v>
      </c>
      <c r="D55" s="456" t="s">
        <v>535</v>
      </c>
      <c r="E55" s="456">
        <v>-13</v>
      </c>
      <c r="F55" s="456">
        <v>-39.393939393899998</v>
      </c>
      <c r="G55" s="456">
        <v>5</v>
      </c>
      <c r="H55" s="456">
        <v>33.333333333299997</v>
      </c>
      <c r="I55" s="456" t="s">
        <v>535</v>
      </c>
      <c r="J55" s="456">
        <v>0</v>
      </c>
      <c r="K55" s="456" t="s">
        <v>535</v>
      </c>
      <c r="L55" s="456">
        <v>0</v>
      </c>
      <c r="M55" s="456">
        <v>0</v>
      </c>
      <c r="N55" s="456">
        <v>0</v>
      </c>
      <c r="O55" s="456">
        <v>-1</v>
      </c>
      <c r="P55" s="456">
        <v>-50</v>
      </c>
      <c r="Q55" s="456" t="s">
        <v>535</v>
      </c>
      <c r="R55" s="456">
        <v>0</v>
      </c>
      <c r="S55" s="456" t="s">
        <v>535</v>
      </c>
      <c r="T55" s="456" t="s">
        <v>535</v>
      </c>
      <c r="U55" s="456">
        <v>-1</v>
      </c>
      <c r="V55" s="456">
        <v>-20</v>
      </c>
      <c r="W55" s="456">
        <v>1</v>
      </c>
      <c r="X55" s="456">
        <v>33.333333333299997</v>
      </c>
      <c r="Y55" s="456" t="s">
        <v>535</v>
      </c>
      <c r="Z55" s="456">
        <v>0</v>
      </c>
      <c r="AA55" s="456" t="s">
        <v>535</v>
      </c>
      <c r="AB55" s="456" t="s">
        <v>535</v>
      </c>
      <c r="AC55" s="456">
        <v>1</v>
      </c>
      <c r="AD55" s="456">
        <v>100</v>
      </c>
      <c r="AE55" s="456">
        <v>0</v>
      </c>
      <c r="AF55" s="456">
        <v>0</v>
      </c>
      <c r="AG55" s="456">
        <v>13</v>
      </c>
      <c r="AH55" s="456">
        <v>0</v>
      </c>
      <c r="AI55" s="456">
        <v>6</v>
      </c>
      <c r="AJ55" s="456">
        <v>7</v>
      </c>
      <c r="AK55" s="456">
        <v>-13</v>
      </c>
      <c r="AL55" s="456">
        <v>-50</v>
      </c>
      <c r="AM55" s="456">
        <v>5</v>
      </c>
      <c r="AN55" s="456">
        <v>62.5</v>
      </c>
      <c r="AO55" s="456" t="s">
        <v>538</v>
      </c>
    </row>
    <row r="56" spans="1:41" x14ac:dyDescent="0.2">
      <c r="A56" s="456">
        <v>0</v>
      </c>
      <c r="B56" s="456">
        <v>0</v>
      </c>
      <c r="C56" s="456">
        <v>0</v>
      </c>
      <c r="D56" s="456">
        <v>0</v>
      </c>
      <c r="E56" s="456">
        <v>0</v>
      </c>
      <c r="F56" s="456">
        <v>0</v>
      </c>
      <c r="G56" s="456">
        <v>0</v>
      </c>
      <c r="H56" s="456">
        <v>0</v>
      </c>
      <c r="I56" s="456">
        <v>0</v>
      </c>
      <c r="J56" s="456">
        <v>0</v>
      </c>
      <c r="K56" s="456">
        <v>0</v>
      </c>
      <c r="L56" s="456">
        <v>0</v>
      </c>
      <c r="M56" s="456">
        <v>0</v>
      </c>
      <c r="N56" s="456">
        <v>0</v>
      </c>
      <c r="O56" s="456">
        <v>0</v>
      </c>
      <c r="P56" s="456">
        <v>0</v>
      </c>
      <c r="Q56" s="456">
        <v>0</v>
      </c>
      <c r="R56" s="456">
        <v>0</v>
      </c>
      <c r="S56" s="456">
        <v>0</v>
      </c>
      <c r="T56" s="456">
        <v>0</v>
      </c>
      <c r="U56" s="456">
        <v>0</v>
      </c>
      <c r="V56" s="456">
        <v>0</v>
      </c>
      <c r="W56" s="456">
        <v>0</v>
      </c>
      <c r="X56" s="456">
        <v>0</v>
      </c>
      <c r="Y56" s="456">
        <v>0</v>
      </c>
      <c r="Z56" s="456">
        <v>0</v>
      </c>
      <c r="AA56" s="456">
        <v>0</v>
      </c>
      <c r="AB56" s="456">
        <v>0</v>
      </c>
      <c r="AC56" s="456">
        <v>0</v>
      </c>
      <c r="AD56" s="456">
        <v>0</v>
      </c>
      <c r="AE56" s="456">
        <v>0</v>
      </c>
      <c r="AF56" s="456">
        <v>0</v>
      </c>
      <c r="AG56" s="456">
        <v>0</v>
      </c>
      <c r="AH56" s="456">
        <v>0</v>
      </c>
      <c r="AI56" s="456">
        <v>0</v>
      </c>
      <c r="AJ56" s="456">
        <v>0</v>
      </c>
      <c r="AK56" s="456">
        <v>0</v>
      </c>
      <c r="AL56" s="456">
        <v>0</v>
      </c>
      <c r="AM56" s="456">
        <v>0</v>
      </c>
      <c r="AN56" s="456">
        <v>0</v>
      </c>
      <c r="AO56" s="456" t="s">
        <v>538</v>
      </c>
    </row>
    <row r="57" spans="1:41" x14ac:dyDescent="0.2">
      <c r="A57" s="456">
        <v>706</v>
      </c>
      <c r="B57" s="456">
        <v>0</v>
      </c>
      <c r="C57" s="456">
        <v>418</v>
      </c>
      <c r="D57" s="456">
        <v>288</v>
      </c>
      <c r="E57" s="456">
        <v>11</v>
      </c>
      <c r="F57" s="456">
        <v>1.5827338128999999</v>
      </c>
      <c r="G57" s="456">
        <v>-43</v>
      </c>
      <c r="H57" s="456">
        <v>-5.7409879840000002</v>
      </c>
      <c r="I57" s="456" t="s">
        <v>535</v>
      </c>
      <c r="J57" s="456">
        <v>0</v>
      </c>
      <c r="K57" s="456" t="s">
        <v>535</v>
      </c>
      <c r="L57" s="456">
        <v>28</v>
      </c>
      <c r="M57" s="456">
        <v>8</v>
      </c>
      <c r="N57" s="456">
        <v>15.6862745098</v>
      </c>
      <c r="O57" s="456">
        <v>-16</v>
      </c>
      <c r="P57" s="456">
        <v>-21.333333333300001</v>
      </c>
      <c r="Q57" s="456" t="s">
        <v>535</v>
      </c>
      <c r="R57" s="456">
        <v>0</v>
      </c>
      <c r="S57" s="456" t="s">
        <v>535</v>
      </c>
      <c r="T57" s="456" t="s">
        <v>535</v>
      </c>
      <c r="U57" s="456">
        <v>-13</v>
      </c>
      <c r="V57" s="456">
        <v>-17.333333333300001</v>
      </c>
      <c r="W57" s="456">
        <v>-14</v>
      </c>
      <c r="X57" s="456">
        <v>-18.421052631599999</v>
      </c>
      <c r="Y57" s="456" t="s">
        <v>535</v>
      </c>
      <c r="Z57" s="456">
        <v>0</v>
      </c>
      <c r="AA57" s="456" t="s">
        <v>535</v>
      </c>
      <c r="AB57" s="456">
        <v>26</v>
      </c>
      <c r="AC57" s="456">
        <v>-8</v>
      </c>
      <c r="AD57" s="456">
        <v>-15.3846153846</v>
      </c>
      <c r="AE57" s="456">
        <v>6</v>
      </c>
      <c r="AF57" s="456">
        <v>15.789473684200001</v>
      </c>
      <c r="AG57" s="456">
        <v>541</v>
      </c>
      <c r="AH57" s="456">
        <v>0</v>
      </c>
      <c r="AI57" s="456">
        <v>333</v>
      </c>
      <c r="AJ57" s="456">
        <v>208</v>
      </c>
      <c r="AK57" s="456">
        <v>24</v>
      </c>
      <c r="AL57" s="456">
        <v>4.6421663442999996</v>
      </c>
      <c r="AM57" s="456">
        <v>-19</v>
      </c>
      <c r="AN57" s="456">
        <v>-3.3928571429000001</v>
      </c>
      <c r="AO57" s="456" t="s">
        <v>538</v>
      </c>
    </row>
    <row r="58" spans="1:41" x14ac:dyDescent="0.2">
      <c r="A58" s="456">
        <v>571</v>
      </c>
      <c r="B58" s="456">
        <v>0</v>
      </c>
      <c r="C58" s="456">
        <v>367</v>
      </c>
      <c r="D58" s="456">
        <v>204</v>
      </c>
      <c r="E58" s="456">
        <v>-120</v>
      </c>
      <c r="F58" s="456">
        <v>-17.366136034699998</v>
      </c>
      <c r="G58" s="456">
        <v>-180</v>
      </c>
      <c r="H58" s="456">
        <v>-23.968042609899999</v>
      </c>
      <c r="I58" s="456">
        <v>82</v>
      </c>
      <c r="J58" s="456">
        <v>0</v>
      </c>
      <c r="K58" s="456">
        <v>50</v>
      </c>
      <c r="L58" s="456">
        <v>32</v>
      </c>
      <c r="M58" s="456">
        <v>-19</v>
      </c>
      <c r="N58" s="456">
        <v>-18.811881188099999</v>
      </c>
      <c r="O58" s="456">
        <v>-10</v>
      </c>
      <c r="P58" s="456">
        <v>-10.8695652174</v>
      </c>
      <c r="Q58" s="456">
        <v>106</v>
      </c>
      <c r="R58" s="456">
        <v>0</v>
      </c>
      <c r="S58" s="456">
        <v>69</v>
      </c>
      <c r="T58" s="456">
        <v>37</v>
      </c>
      <c r="U58" s="456">
        <v>-21</v>
      </c>
      <c r="V58" s="456">
        <v>-16.535433070900002</v>
      </c>
      <c r="W58" s="456">
        <v>-35</v>
      </c>
      <c r="X58" s="456">
        <v>-24.822695035500001</v>
      </c>
      <c r="Y58" s="456">
        <v>66</v>
      </c>
      <c r="Z58" s="456">
        <v>0</v>
      </c>
      <c r="AA58" s="456" t="s">
        <v>535</v>
      </c>
      <c r="AB58" s="456" t="s">
        <v>535</v>
      </c>
      <c r="AC58" s="456">
        <v>-17</v>
      </c>
      <c r="AD58" s="456">
        <v>-20.481927710800001</v>
      </c>
      <c r="AE58" s="456">
        <v>-25</v>
      </c>
      <c r="AF58" s="456">
        <v>-27.472527472500001</v>
      </c>
      <c r="AG58" s="456">
        <v>317</v>
      </c>
      <c r="AH58" s="456">
        <v>0</v>
      </c>
      <c r="AI58" s="456">
        <v>206</v>
      </c>
      <c r="AJ58" s="456">
        <v>111</v>
      </c>
      <c r="AK58" s="456">
        <v>-63</v>
      </c>
      <c r="AL58" s="456">
        <v>-16.578947368400001</v>
      </c>
      <c r="AM58" s="456">
        <v>-110</v>
      </c>
      <c r="AN58" s="456">
        <v>-25.761124121800002</v>
      </c>
      <c r="AO58" s="456" t="s">
        <v>538</v>
      </c>
    </row>
    <row r="59" spans="1:41" x14ac:dyDescent="0.2">
      <c r="A59" s="456">
        <v>18</v>
      </c>
      <c r="B59" s="456">
        <v>0</v>
      </c>
      <c r="C59" s="456">
        <v>10</v>
      </c>
      <c r="D59" s="456">
        <v>8</v>
      </c>
      <c r="E59" s="456">
        <v>-9</v>
      </c>
      <c r="F59" s="456">
        <v>-33.333333333299997</v>
      </c>
      <c r="G59" s="456">
        <v>9</v>
      </c>
      <c r="H59" s="456">
        <v>100</v>
      </c>
      <c r="I59" s="456" t="s">
        <v>535</v>
      </c>
      <c r="J59" s="456">
        <v>0</v>
      </c>
      <c r="K59" s="456" t="s">
        <v>535</v>
      </c>
      <c r="L59" s="456">
        <v>0</v>
      </c>
      <c r="M59" s="456">
        <v>0</v>
      </c>
      <c r="N59" s="456">
        <v>0</v>
      </c>
      <c r="O59" s="456">
        <v>0</v>
      </c>
      <c r="P59" s="456">
        <v>0</v>
      </c>
      <c r="Q59" s="456" t="s">
        <v>535</v>
      </c>
      <c r="R59" s="456">
        <v>0</v>
      </c>
      <c r="S59" s="456" t="s">
        <v>535</v>
      </c>
      <c r="T59" s="456" t="s">
        <v>535</v>
      </c>
      <c r="U59" s="456">
        <v>0</v>
      </c>
      <c r="V59" s="456">
        <v>0</v>
      </c>
      <c r="W59" s="456">
        <v>2</v>
      </c>
      <c r="X59" s="456">
        <v>100</v>
      </c>
      <c r="Y59" s="456" t="s">
        <v>535</v>
      </c>
      <c r="Z59" s="456">
        <v>0</v>
      </c>
      <c r="AA59" s="456" t="s">
        <v>535</v>
      </c>
      <c r="AB59" s="456" t="s">
        <v>535</v>
      </c>
      <c r="AC59" s="456">
        <v>1</v>
      </c>
      <c r="AD59" s="456">
        <v>100</v>
      </c>
      <c r="AE59" s="456">
        <v>2</v>
      </c>
      <c r="AF59" s="456">
        <v>0</v>
      </c>
      <c r="AG59" s="456">
        <v>11</v>
      </c>
      <c r="AH59" s="456">
        <v>0</v>
      </c>
      <c r="AI59" s="456">
        <v>6</v>
      </c>
      <c r="AJ59" s="456">
        <v>5</v>
      </c>
      <c r="AK59" s="456">
        <v>-10</v>
      </c>
      <c r="AL59" s="456">
        <v>-47.619047619</v>
      </c>
      <c r="AM59" s="456">
        <v>5</v>
      </c>
      <c r="AN59" s="456">
        <v>83.333333333300004</v>
      </c>
      <c r="AO59" s="456" t="s">
        <v>543</v>
      </c>
    </row>
    <row r="60" spans="1:41" x14ac:dyDescent="0.2">
      <c r="A60" s="456">
        <v>0</v>
      </c>
      <c r="B60" s="456">
        <v>0</v>
      </c>
      <c r="C60" s="456">
        <v>0</v>
      </c>
      <c r="D60" s="456">
        <v>0</v>
      </c>
      <c r="E60" s="456">
        <v>0</v>
      </c>
      <c r="F60" s="456">
        <v>0</v>
      </c>
      <c r="G60" s="456">
        <v>0</v>
      </c>
      <c r="H60" s="456">
        <v>0</v>
      </c>
      <c r="I60" s="456">
        <v>0</v>
      </c>
      <c r="J60" s="456">
        <v>0</v>
      </c>
      <c r="K60" s="456">
        <v>0</v>
      </c>
      <c r="L60" s="456">
        <v>0</v>
      </c>
      <c r="M60" s="456">
        <v>0</v>
      </c>
      <c r="N60" s="456">
        <v>0</v>
      </c>
      <c r="O60" s="456">
        <v>0</v>
      </c>
      <c r="P60" s="456">
        <v>0</v>
      </c>
      <c r="Q60" s="456">
        <v>0</v>
      </c>
      <c r="R60" s="456">
        <v>0</v>
      </c>
      <c r="S60" s="456">
        <v>0</v>
      </c>
      <c r="T60" s="456">
        <v>0</v>
      </c>
      <c r="U60" s="456">
        <v>0</v>
      </c>
      <c r="V60" s="456">
        <v>0</v>
      </c>
      <c r="W60" s="456">
        <v>0</v>
      </c>
      <c r="X60" s="456">
        <v>0</v>
      </c>
      <c r="Y60" s="456">
        <v>0</v>
      </c>
      <c r="Z60" s="456">
        <v>0</v>
      </c>
      <c r="AA60" s="456">
        <v>0</v>
      </c>
      <c r="AB60" s="456">
        <v>0</v>
      </c>
      <c r="AC60" s="456">
        <v>0</v>
      </c>
      <c r="AD60" s="456">
        <v>0</v>
      </c>
      <c r="AE60" s="456">
        <v>0</v>
      </c>
      <c r="AF60" s="456">
        <v>0</v>
      </c>
      <c r="AG60" s="456">
        <v>0</v>
      </c>
      <c r="AH60" s="456">
        <v>0</v>
      </c>
      <c r="AI60" s="456">
        <v>0</v>
      </c>
      <c r="AJ60" s="456">
        <v>0</v>
      </c>
      <c r="AK60" s="456">
        <v>0</v>
      </c>
      <c r="AL60" s="456">
        <v>0</v>
      </c>
      <c r="AM60" s="456">
        <v>0</v>
      </c>
      <c r="AN60" s="456">
        <v>0</v>
      </c>
      <c r="AO60" s="456" t="s">
        <v>538</v>
      </c>
    </row>
    <row r="61" spans="1:41" x14ac:dyDescent="0.2">
      <c r="A61" s="456">
        <v>573</v>
      </c>
      <c r="B61" s="456">
        <v>0</v>
      </c>
      <c r="C61" s="456">
        <v>360</v>
      </c>
      <c r="D61" s="456">
        <v>213</v>
      </c>
      <c r="E61" s="456">
        <v>-143</v>
      </c>
      <c r="F61" s="456">
        <v>-19.972067039100001</v>
      </c>
      <c r="G61" s="456">
        <v>-261</v>
      </c>
      <c r="H61" s="456">
        <v>-31.294964028799999</v>
      </c>
      <c r="I61" s="456">
        <v>63</v>
      </c>
      <c r="J61" s="456">
        <v>0</v>
      </c>
      <c r="K61" s="456">
        <v>35</v>
      </c>
      <c r="L61" s="456">
        <v>28</v>
      </c>
      <c r="M61" s="456">
        <v>-23</v>
      </c>
      <c r="N61" s="456">
        <v>-26.744186046500001</v>
      </c>
      <c r="O61" s="456">
        <v>-22</v>
      </c>
      <c r="P61" s="456">
        <v>-25.882352941200001</v>
      </c>
      <c r="Q61" s="456">
        <v>115</v>
      </c>
      <c r="R61" s="456">
        <v>0</v>
      </c>
      <c r="S61" s="456">
        <v>77</v>
      </c>
      <c r="T61" s="456">
        <v>38</v>
      </c>
      <c r="U61" s="456">
        <v>-36</v>
      </c>
      <c r="V61" s="456">
        <v>-23.841059602600001</v>
      </c>
      <c r="W61" s="456">
        <v>-38</v>
      </c>
      <c r="X61" s="456">
        <v>-24.836601307199999</v>
      </c>
      <c r="Y61" s="456">
        <v>65</v>
      </c>
      <c r="Z61" s="456">
        <v>0</v>
      </c>
      <c r="AA61" s="456">
        <v>38</v>
      </c>
      <c r="AB61" s="456">
        <v>27</v>
      </c>
      <c r="AC61" s="456">
        <v>-21</v>
      </c>
      <c r="AD61" s="456">
        <v>-24.418604651199999</v>
      </c>
      <c r="AE61" s="456">
        <v>-31</v>
      </c>
      <c r="AF61" s="456">
        <v>-32.291666666700003</v>
      </c>
      <c r="AG61" s="456">
        <v>330</v>
      </c>
      <c r="AH61" s="456">
        <v>0</v>
      </c>
      <c r="AI61" s="456">
        <v>210</v>
      </c>
      <c r="AJ61" s="456">
        <v>120</v>
      </c>
      <c r="AK61" s="456">
        <v>-63</v>
      </c>
      <c r="AL61" s="456">
        <v>-16.030534351099998</v>
      </c>
      <c r="AM61" s="456">
        <v>-170</v>
      </c>
      <c r="AN61" s="456">
        <v>-34</v>
      </c>
      <c r="AO61" s="456" t="s">
        <v>538</v>
      </c>
    </row>
    <row r="62" spans="1:41" x14ac:dyDescent="0.2">
      <c r="A62" s="456">
        <v>515</v>
      </c>
      <c r="B62" s="456">
        <v>0</v>
      </c>
      <c r="C62" s="456">
        <v>330</v>
      </c>
      <c r="D62" s="456">
        <v>185</v>
      </c>
      <c r="E62" s="456">
        <v>-145</v>
      </c>
      <c r="F62" s="456">
        <v>-21.969696969699999</v>
      </c>
      <c r="G62" s="456">
        <v>-250</v>
      </c>
      <c r="H62" s="456">
        <v>-32.679738562099999</v>
      </c>
      <c r="I62" s="456">
        <v>59</v>
      </c>
      <c r="J62" s="456">
        <v>0</v>
      </c>
      <c r="K62" s="456">
        <v>34</v>
      </c>
      <c r="L62" s="456">
        <v>25</v>
      </c>
      <c r="M62" s="456">
        <v>-22</v>
      </c>
      <c r="N62" s="456">
        <v>-27.1604938272</v>
      </c>
      <c r="O62" s="456">
        <v>-18</v>
      </c>
      <c r="P62" s="456">
        <v>-23.376623376600001</v>
      </c>
      <c r="Q62" s="456">
        <v>101</v>
      </c>
      <c r="R62" s="456">
        <v>0</v>
      </c>
      <c r="S62" s="456">
        <v>69</v>
      </c>
      <c r="T62" s="456">
        <v>32</v>
      </c>
      <c r="U62" s="456">
        <v>-41</v>
      </c>
      <c r="V62" s="456">
        <v>-28.873239436599999</v>
      </c>
      <c r="W62" s="456">
        <v>-43</v>
      </c>
      <c r="X62" s="456">
        <v>-29.861111111100001</v>
      </c>
      <c r="Y62" s="456">
        <v>59</v>
      </c>
      <c r="Z62" s="456">
        <v>0</v>
      </c>
      <c r="AA62" s="456">
        <v>34</v>
      </c>
      <c r="AB62" s="456">
        <v>25</v>
      </c>
      <c r="AC62" s="456">
        <v>-22</v>
      </c>
      <c r="AD62" s="456">
        <v>-27.1604938272</v>
      </c>
      <c r="AE62" s="456">
        <v>-33</v>
      </c>
      <c r="AF62" s="456">
        <v>-35.869565217400002</v>
      </c>
      <c r="AG62" s="456">
        <v>296</v>
      </c>
      <c r="AH62" s="456">
        <v>0</v>
      </c>
      <c r="AI62" s="456">
        <v>193</v>
      </c>
      <c r="AJ62" s="456">
        <v>103</v>
      </c>
      <c r="AK62" s="456">
        <v>-60</v>
      </c>
      <c r="AL62" s="456">
        <v>-16.853932584300001</v>
      </c>
      <c r="AM62" s="456">
        <v>-156</v>
      </c>
      <c r="AN62" s="456">
        <v>-34.5132743363</v>
      </c>
      <c r="AO62" s="456" t="s">
        <v>538</v>
      </c>
    </row>
    <row r="63" spans="1:41" x14ac:dyDescent="0.2">
      <c r="A63" s="456">
        <v>192</v>
      </c>
      <c r="B63" s="456">
        <v>0</v>
      </c>
      <c r="C63" s="456">
        <v>114</v>
      </c>
      <c r="D63" s="456">
        <v>78</v>
      </c>
      <c r="E63" s="456">
        <v>4</v>
      </c>
      <c r="F63" s="456">
        <v>2.1276595745</v>
      </c>
      <c r="G63" s="456">
        <v>-13</v>
      </c>
      <c r="H63" s="456">
        <v>-6.3414634145999997</v>
      </c>
      <c r="I63" s="456">
        <v>38</v>
      </c>
      <c r="J63" s="456">
        <v>0</v>
      </c>
      <c r="K63" s="456">
        <v>22</v>
      </c>
      <c r="L63" s="456">
        <v>16</v>
      </c>
      <c r="M63" s="456">
        <v>13</v>
      </c>
      <c r="N63" s="456">
        <v>52</v>
      </c>
      <c r="O63" s="456">
        <v>3</v>
      </c>
      <c r="P63" s="456">
        <v>8.5714285714000003</v>
      </c>
      <c r="Q63" s="456">
        <v>32</v>
      </c>
      <c r="R63" s="456">
        <v>0</v>
      </c>
      <c r="S63" s="456">
        <v>20</v>
      </c>
      <c r="T63" s="456">
        <v>12</v>
      </c>
      <c r="U63" s="456">
        <v>5</v>
      </c>
      <c r="V63" s="456">
        <v>18.518518518499999</v>
      </c>
      <c r="W63" s="456">
        <v>-3</v>
      </c>
      <c r="X63" s="456">
        <v>-8.5714285714000003</v>
      </c>
      <c r="Y63" s="456">
        <v>28</v>
      </c>
      <c r="Z63" s="456">
        <v>0</v>
      </c>
      <c r="AA63" s="456">
        <v>11</v>
      </c>
      <c r="AB63" s="456">
        <v>17</v>
      </c>
      <c r="AC63" s="456">
        <v>10</v>
      </c>
      <c r="AD63" s="456">
        <v>55.555555555600002</v>
      </c>
      <c r="AE63" s="456">
        <v>15</v>
      </c>
      <c r="AF63" s="456">
        <v>115.3846153846</v>
      </c>
      <c r="AG63" s="456">
        <v>94</v>
      </c>
      <c r="AH63" s="456">
        <v>0</v>
      </c>
      <c r="AI63" s="456">
        <v>61</v>
      </c>
      <c r="AJ63" s="456">
        <v>33</v>
      </c>
      <c r="AK63" s="456">
        <v>-24</v>
      </c>
      <c r="AL63" s="456">
        <v>-20.3389830508</v>
      </c>
      <c r="AM63" s="456">
        <v>-28</v>
      </c>
      <c r="AN63" s="456">
        <v>-22.9508196721</v>
      </c>
      <c r="AO63" s="456" t="s">
        <v>539</v>
      </c>
    </row>
    <row r="64" spans="1:41" x14ac:dyDescent="0.2">
      <c r="A64" s="456">
        <v>0</v>
      </c>
      <c r="B64" s="456">
        <v>0</v>
      </c>
      <c r="C64" s="456">
        <v>0</v>
      </c>
      <c r="D64" s="456">
        <v>0</v>
      </c>
      <c r="E64" s="456">
        <v>0</v>
      </c>
      <c r="F64" s="456">
        <v>0</v>
      </c>
      <c r="G64" s="456">
        <v>0</v>
      </c>
      <c r="H64" s="456">
        <v>0</v>
      </c>
      <c r="I64" s="456">
        <v>0</v>
      </c>
      <c r="J64" s="456">
        <v>0</v>
      </c>
      <c r="K64" s="456">
        <v>0</v>
      </c>
      <c r="L64" s="456">
        <v>0</v>
      </c>
      <c r="M64" s="456">
        <v>0</v>
      </c>
      <c r="N64" s="456">
        <v>0</v>
      </c>
      <c r="O64" s="456">
        <v>0</v>
      </c>
      <c r="P64" s="456">
        <v>0</v>
      </c>
      <c r="Q64" s="456">
        <v>0</v>
      </c>
      <c r="R64" s="456">
        <v>0</v>
      </c>
      <c r="S64" s="456">
        <v>0</v>
      </c>
      <c r="T64" s="456">
        <v>0</v>
      </c>
      <c r="U64" s="456">
        <v>0</v>
      </c>
      <c r="V64" s="456">
        <v>0</v>
      </c>
      <c r="W64" s="456">
        <v>0</v>
      </c>
      <c r="X64" s="456">
        <v>0</v>
      </c>
      <c r="Y64" s="456">
        <v>0</v>
      </c>
      <c r="Z64" s="456">
        <v>0</v>
      </c>
      <c r="AA64" s="456">
        <v>0</v>
      </c>
      <c r="AB64" s="456">
        <v>0</v>
      </c>
      <c r="AC64" s="456">
        <v>0</v>
      </c>
      <c r="AD64" s="456">
        <v>0</v>
      </c>
      <c r="AE64" s="456">
        <v>0</v>
      </c>
      <c r="AF64" s="456">
        <v>0</v>
      </c>
      <c r="AG64" s="456">
        <v>0</v>
      </c>
      <c r="AH64" s="456">
        <v>0</v>
      </c>
      <c r="AI64" s="456">
        <v>0</v>
      </c>
      <c r="AJ64" s="456">
        <v>0</v>
      </c>
      <c r="AK64" s="456">
        <v>0</v>
      </c>
      <c r="AL64" s="456">
        <v>0</v>
      </c>
      <c r="AM64" s="456">
        <v>0</v>
      </c>
      <c r="AN64" s="456">
        <v>0</v>
      </c>
      <c r="AO64" s="456" t="s">
        <v>539</v>
      </c>
    </row>
    <row r="65" spans="1:41" x14ac:dyDescent="0.2">
      <c r="A65" s="456">
        <v>151</v>
      </c>
      <c r="B65" s="456">
        <v>0</v>
      </c>
      <c r="C65" s="456">
        <v>89</v>
      </c>
      <c r="D65" s="456">
        <v>62</v>
      </c>
      <c r="E65" s="456">
        <v>0</v>
      </c>
      <c r="F65" s="456">
        <v>0</v>
      </c>
      <c r="G65" s="456">
        <v>6</v>
      </c>
      <c r="H65" s="456">
        <v>4.1379310345000002</v>
      </c>
      <c r="I65" s="456">
        <v>32</v>
      </c>
      <c r="J65" s="456">
        <v>0</v>
      </c>
      <c r="K65" s="456" t="s">
        <v>535</v>
      </c>
      <c r="L65" s="456" t="s">
        <v>535</v>
      </c>
      <c r="M65" s="456">
        <v>16</v>
      </c>
      <c r="N65" s="456">
        <v>100</v>
      </c>
      <c r="O65" s="456">
        <v>8</v>
      </c>
      <c r="P65" s="456">
        <v>33.333333333299997</v>
      </c>
      <c r="Q65" s="456">
        <v>25</v>
      </c>
      <c r="R65" s="456">
        <v>0</v>
      </c>
      <c r="S65" s="456" t="s">
        <v>535</v>
      </c>
      <c r="T65" s="456" t="s">
        <v>535</v>
      </c>
      <c r="U65" s="456">
        <v>5</v>
      </c>
      <c r="V65" s="456">
        <v>25</v>
      </c>
      <c r="W65" s="456">
        <v>3</v>
      </c>
      <c r="X65" s="456">
        <v>13.6363636364</v>
      </c>
      <c r="Y65" s="456">
        <v>17</v>
      </c>
      <c r="Z65" s="456">
        <v>0</v>
      </c>
      <c r="AA65" s="456" t="s">
        <v>535</v>
      </c>
      <c r="AB65" s="456" t="s">
        <v>535</v>
      </c>
      <c r="AC65" s="456">
        <v>2</v>
      </c>
      <c r="AD65" s="456">
        <v>13.333333333300001</v>
      </c>
      <c r="AE65" s="456">
        <v>8</v>
      </c>
      <c r="AF65" s="456">
        <v>88.888888888899999</v>
      </c>
      <c r="AG65" s="456">
        <v>77</v>
      </c>
      <c r="AH65" s="456">
        <v>0</v>
      </c>
      <c r="AI65" s="456">
        <v>49</v>
      </c>
      <c r="AJ65" s="456">
        <v>28</v>
      </c>
      <c r="AK65" s="456">
        <v>-23</v>
      </c>
      <c r="AL65" s="456">
        <v>-23</v>
      </c>
      <c r="AM65" s="456">
        <v>-13</v>
      </c>
      <c r="AN65" s="456">
        <v>-14.4444444444</v>
      </c>
      <c r="AO65" s="456" t="s">
        <v>539</v>
      </c>
    </row>
    <row r="66" spans="1:41" x14ac:dyDescent="0.2">
      <c r="A66" s="456">
        <v>38</v>
      </c>
      <c r="B66" s="456">
        <v>0</v>
      </c>
      <c r="C66" s="456" t="s">
        <v>535</v>
      </c>
      <c r="D66" s="456" t="s">
        <v>535</v>
      </c>
      <c r="E66" s="456">
        <v>3</v>
      </c>
      <c r="F66" s="456">
        <v>8.5714285714000003</v>
      </c>
      <c r="G66" s="456">
        <v>-18</v>
      </c>
      <c r="H66" s="456">
        <v>-32.142857142899999</v>
      </c>
      <c r="I66" s="456">
        <v>6</v>
      </c>
      <c r="J66" s="456">
        <v>0</v>
      </c>
      <c r="K66" s="456" t="s">
        <v>535</v>
      </c>
      <c r="L66" s="456" t="s">
        <v>535</v>
      </c>
      <c r="M66" s="456">
        <v>-2</v>
      </c>
      <c r="N66" s="456">
        <v>-25</v>
      </c>
      <c r="O66" s="456">
        <v>-5</v>
      </c>
      <c r="P66" s="456">
        <v>-45.4545454545</v>
      </c>
      <c r="Q66" s="456" t="s">
        <v>535</v>
      </c>
      <c r="R66" s="456">
        <v>0</v>
      </c>
      <c r="S66" s="456" t="s">
        <v>535</v>
      </c>
      <c r="T66" s="456" t="s">
        <v>535</v>
      </c>
      <c r="U66" s="456">
        <v>-1</v>
      </c>
      <c r="V66" s="456">
        <v>-14.285714285699999</v>
      </c>
      <c r="W66" s="456">
        <v>-7</v>
      </c>
      <c r="X66" s="456">
        <v>-53.846153846199996</v>
      </c>
      <c r="Y66" s="456">
        <v>11</v>
      </c>
      <c r="Z66" s="456">
        <v>0</v>
      </c>
      <c r="AA66" s="456" t="s">
        <v>535</v>
      </c>
      <c r="AB66" s="456" t="s">
        <v>535</v>
      </c>
      <c r="AC66" s="456">
        <v>8</v>
      </c>
      <c r="AD66" s="456" t="s">
        <v>536</v>
      </c>
      <c r="AE66" s="456">
        <v>8</v>
      </c>
      <c r="AF66" s="456" t="s">
        <v>536</v>
      </c>
      <c r="AG66" s="456" t="s">
        <v>535</v>
      </c>
      <c r="AH66" s="456">
        <v>0</v>
      </c>
      <c r="AI66" s="456" t="s">
        <v>535</v>
      </c>
      <c r="AJ66" s="456" t="s">
        <v>535</v>
      </c>
      <c r="AK66" s="456">
        <v>-2</v>
      </c>
      <c r="AL66" s="456">
        <v>-11.764705882399999</v>
      </c>
      <c r="AM66" s="456">
        <v>-14</v>
      </c>
      <c r="AN66" s="456">
        <v>-48.275862068999999</v>
      </c>
      <c r="AO66" s="456" t="s">
        <v>539</v>
      </c>
    </row>
    <row r="67" spans="1:41" x14ac:dyDescent="0.2">
      <c r="A67" s="456">
        <v>3</v>
      </c>
      <c r="B67" s="456">
        <v>0</v>
      </c>
      <c r="C67" s="456" t="s">
        <v>535</v>
      </c>
      <c r="D67" s="456" t="s">
        <v>535</v>
      </c>
      <c r="E67" s="456">
        <v>1</v>
      </c>
      <c r="F67" s="456">
        <v>50</v>
      </c>
      <c r="G67" s="456">
        <v>-1</v>
      </c>
      <c r="H67" s="456">
        <v>-25</v>
      </c>
      <c r="I67" s="456">
        <v>0</v>
      </c>
      <c r="J67" s="456">
        <v>0</v>
      </c>
      <c r="K67" s="456">
        <v>0</v>
      </c>
      <c r="L67" s="456">
        <v>0</v>
      </c>
      <c r="M67" s="456">
        <v>-1</v>
      </c>
      <c r="N67" s="456">
        <v>-100</v>
      </c>
      <c r="O67" s="456">
        <v>0</v>
      </c>
      <c r="P67" s="456">
        <v>0</v>
      </c>
      <c r="Q67" s="456" t="s">
        <v>535</v>
      </c>
      <c r="R67" s="456">
        <v>0</v>
      </c>
      <c r="S67" s="456" t="s">
        <v>535</v>
      </c>
      <c r="T67" s="456">
        <v>0</v>
      </c>
      <c r="U67" s="456">
        <v>1</v>
      </c>
      <c r="V67" s="456">
        <v>0</v>
      </c>
      <c r="W67" s="456">
        <v>1</v>
      </c>
      <c r="X67" s="456">
        <v>0</v>
      </c>
      <c r="Y67" s="456">
        <v>0</v>
      </c>
      <c r="Z67" s="456">
        <v>0</v>
      </c>
      <c r="AA67" s="456">
        <v>0</v>
      </c>
      <c r="AB67" s="456">
        <v>0</v>
      </c>
      <c r="AC67" s="456">
        <v>0</v>
      </c>
      <c r="AD67" s="456">
        <v>0</v>
      </c>
      <c r="AE67" s="456">
        <v>-1</v>
      </c>
      <c r="AF67" s="456">
        <v>-100</v>
      </c>
      <c r="AG67" s="456" t="s">
        <v>535</v>
      </c>
      <c r="AH67" s="456">
        <v>0</v>
      </c>
      <c r="AI67" s="456" t="s">
        <v>535</v>
      </c>
      <c r="AJ67" s="456" t="s">
        <v>535</v>
      </c>
      <c r="AK67" s="456">
        <v>1</v>
      </c>
      <c r="AL67" s="456">
        <v>100</v>
      </c>
      <c r="AM67" s="456">
        <v>-1</v>
      </c>
      <c r="AN67" s="456">
        <v>-33.333333333299997</v>
      </c>
      <c r="AO67" s="456" t="s">
        <v>539</v>
      </c>
    </row>
    <row r="68" spans="1:41" x14ac:dyDescent="0.2">
      <c r="A68" s="456">
        <v>0</v>
      </c>
      <c r="B68" s="456">
        <v>0</v>
      </c>
      <c r="C68" s="456">
        <v>0</v>
      </c>
      <c r="D68" s="456">
        <v>0</v>
      </c>
      <c r="E68" s="456">
        <v>0</v>
      </c>
      <c r="F68" s="456">
        <v>0</v>
      </c>
      <c r="G68" s="456">
        <v>0</v>
      </c>
      <c r="H68" s="456">
        <v>0</v>
      </c>
      <c r="I68" s="456">
        <v>0</v>
      </c>
      <c r="J68" s="456">
        <v>0</v>
      </c>
      <c r="K68" s="456">
        <v>0</v>
      </c>
      <c r="L68" s="456">
        <v>0</v>
      </c>
      <c r="M68" s="456">
        <v>0</v>
      </c>
      <c r="N68" s="456">
        <v>0</v>
      </c>
      <c r="O68" s="456">
        <v>0</v>
      </c>
      <c r="P68" s="456">
        <v>0</v>
      </c>
      <c r="Q68" s="456">
        <v>0</v>
      </c>
      <c r="R68" s="456">
        <v>0</v>
      </c>
      <c r="S68" s="456">
        <v>0</v>
      </c>
      <c r="T68" s="456">
        <v>0</v>
      </c>
      <c r="U68" s="456">
        <v>0</v>
      </c>
      <c r="V68" s="456">
        <v>0</v>
      </c>
      <c r="W68" s="456">
        <v>0</v>
      </c>
      <c r="X68" s="456">
        <v>0</v>
      </c>
      <c r="Y68" s="456">
        <v>0</v>
      </c>
      <c r="Z68" s="456">
        <v>0</v>
      </c>
      <c r="AA68" s="456">
        <v>0</v>
      </c>
      <c r="AB68" s="456">
        <v>0</v>
      </c>
      <c r="AC68" s="456">
        <v>0</v>
      </c>
      <c r="AD68" s="456">
        <v>0</v>
      </c>
      <c r="AE68" s="456">
        <v>0</v>
      </c>
      <c r="AF68" s="456">
        <v>0</v>
      </c>
      <c r="AG68" s="456">
        <v>0</v>
      </c>
      <c r="AH68" s="456">
        <v>0</v>
      </c>
      <c r="AI68" s="456">
        <v>0</v>
      </c>
      <c r="AJ68" s="456">
        <v>0</v>
      </c>
      <c r="AK68" s="456">
        <v>0</v>
      </c>
      <c r="AL68" s="456">
        <v>0</v>
      </c>
      <c r="AM68" s="456">
        <v>0</v>
      </c>
      <c r="AN68" s="456">
        <v>0</v>
      </c>
      <c r="AO68" s="456" t="s">
        <v>539</v>
      </c>
    </row>
    <row r="69" spans="1:41" x14ac:dyDescent="0.2">
      <c r="A69" s="456">
        <v>155</v>
      </c>
      <c r="B69" s="456">
        <v>0</v>
      </c>
      <c r="C69" s="456">
        <v>93</v>
      </c>
      <c r="D69" s="456">
        <v>62</v>
      </c>
      <c r="E69" s="456">
        <v>-7</v>
      </c>
      <c r="F69" s="456">
        <v>-4.3209876542999996</v>
      </c>
      <c r="G69" s="456">
        <v>-18</v>
      </c>
      <c r="H69" s="456">
        <v>-10.4046242775</v>
      </c>
      <c r="I69" s="456" t="s">
        <v>535</v>
      </c>
      <c r="J69" s="456">
        <v>0</v>
      </c>
      <c r="K69" s="456" t="s">
        <v>535</v>
      </c>
      <c r="L69" s="456" t="s">
        <v>535</v>
      </c>
      <c r="M69" s="456">
        <v>10</v>
      </c>
      <c r="N69" s="456">
        <v>45.4545454545</v>
      </c>
      <c r="O69" s="456">
        <v>-1</v>
      </c>
      <c r="P69" s="456">
        <v>-3.0303030302999998</v>
      </c>
      <c r="Q69" s="456">
        <v>27</v>
      </c>
      <c r="R69" s="456">
        <v>0</v>
      </c>
      <c r="S69" s="456" t="s">
        <v>535</v>
      </c>
      <c r="T69" s="456" t="s">
        <v>535</v>
      </c>
      <c r="U69" s="456">
        <v>7</v>
      </c>
      <c r="V69" s="456">
        <v>35</v>
      </c>
      <c r="W69" s="456">
        <v>-4</v>
      </c>
      <c r="X69" s="456">
        <v>-12.9032258065</v>
      </c>
      <c r="Y69" s="456">
        <v>20</v>
      </c>
      <c r="Z69" s="456">
        <v>0</v>
      </c>
      <c r="AA69" s="456" t="s">
        <v>535</v>
      </c>
      <c r="AB69" s="456" t="s">
        <v>535</v>
      </c>
      <c r="AC69" s="456">
        <v>2</v>
      </c>
      <c r="AD69" s="456">
        <v>11.1111111111</v>
      </c>
      <c r="AE69" s="456">
        <v>7</v>
      </c>
      <c r="AF69" s="456">
        <v>53.846153846199996</v>
      </c>
      <c r="AG69" s="456">
        <v>76</v>
      </c>
      <c r="AH69" s="456">
        <v>0</v>
      </c>
      <c r="AI69" s="456">
        <v>49</v>
      </c>
      <c r="AJ69" s="456">
        <v>27</v>
      </c>
      <c r="AK69" s="456">
        <v>-26</v>
      </c>
      <c r="AL69" s="456">
        <v>-25.4901960784</v>
      </c>
      <c r="AM69" s="456">
        <v>-20</v>
      </c>
      <c r="AN69" s="456">
        <v>-20.833333333300001</v>
      </c>
      <c r="AO69" s="456" t="s">
        <v>539</v>
      </c>
    </row>
    <row r="70" spans="1:41" x14ac:dyDescent="0.2">
      <c r="A70" s="456">
        <v>37</v>
      </c>
      <c r="B70" s="456">
        <v>0</v>
      </c>
      <c r="C70" s="456">
        <v>21</v>
      </c>
      <c r="D70" s="456">
        <v>16</v>
      </c>
      <c r="E70" s="456">
        <v>11</v>
      </c>
      <c r="F70" s="456">
        <v>42.307692307700002</v>
      </c>
      <c r="G70" s="456">
        <v>5</v>
      </c>
      <c r="H70" s="456">
        <v>15.625</v>
      </c>
      <c r="I70" s="456" t="s">
        <v>535</v>
      </c>
      <c r="J70" s="456">
        <v>0</v>
      </c>
      <c r="K70" s="456" t="s">
        <v>535</v>
      </c>
      <c r="L70" s="456" t="s">
        <v>535</v>
      </c>
      <c r="M70" s="456">
        <v>3</v>
      </c>
      <c r="N70" s="456">
        <v>100</v>
      </c>
      <c r="O70" s="456">
        <v>4</v>
      </c>
      <c r="P70" s="456">
        <v>200</v>
      </c>
      <c r="Q70" s="456">
        <v>5</v>
      </c>
      <c r="R70" s="456">
        <v>0</v>
      </c>
      <c r="S70" s="456" t="s">
        <v>535</v>
      </c>
      <c r="T70" s="456" t="s">
        <v>535</v>
      </c>
      <c r="U70" s="456">
        <v>-2</v>
      </c>
      <c r="V70" s="456">
        <v>-28.571428571399998</v>
      </c>
      <c r="W70" s="456">
        <v>1</v>
      </c>
      <c r="X70" s="456">
        <v>25</v>
      </c>
      <c r="Y70" s="456">
        <v>8</v>
      </c>
      <c r="Z70" s="456">
        <v>0</v>
      </c>
      <c r="AA70" s="456" t="s">
        <v>535</v>
      </c>
      <c r="AB70" s="456" t="s">
        <v>535</v>
      </c>
      <c r="AC70" s="456">
        <v>8</v>
      </c>
      <c r="AD70" s="456">
        <v>0</v>
      </c>
      <c r="AE70" s="456">
        <v>8</v>
      </c>
      <c r="AF70" s="456">
        <v>0</v>
      </c>
      <c r="AG70" s="456">
        <v>18</v>
      </c>
      <c r="AH70" s="456">
        <v>0</v>
      </c>
      <c r="AI70" s="456">
        <v>12</v>
      </c>
      <c r="AJ70" s="456">
        <v>6</v>
      </c>
      <c r="AK70" s="456">
        <v>2</v>
      </c>
      <c r="AL70" s="456">
        <v>12.5</v>
      </c>
      <c r="AM70" s="456">
        <v>-8</v>
      </c>
      <c r="AN70" s="456">
        <v>-30.7692307692</v>
      </c>
      <c r="AO70" s="456" t="s">
        <v>539</v>
      </c>
    </row>
    <row r="71" spans="1:41" x14ac:dyDescent="0.2">
      <c r="A71" s="456">
        <v>7</v>
      </c>
      <c r="B71" s="456">
        <v>0</v>
      </c>
      <c r="C71" s="456">
        <v>4</v>
      </c>
      <c r="D71" s="456">
        <v>3</v>
      </c>
      <c r="E71" s="456">
        <v>-3</v>
      </c>
      <c r="F71" s="456">
        <v>-30</v>
      </c>
      <c r="G71" s="456">
        <v>-6</v>
      </c>
      <c r="H71" s="456">
        <v>-46.153846153800004</v>
      </c>
      <c r="I71" s="456">
        <v>0</v>
      </c>
      <c r="J71" s="456">
        <v>0</v>
      </c>
      <c r="K71" s="456">
        <v>0</v>
      </c>
      <c r="L71" s="456">
        <v>0</v>
      </c>
      <c r="M71" s="456">
        <v>-1</v>
      </c>
      <c r="N71" s="456">
        <v>-100</v>
      </c>
      <c r="O71" s="456">
        <v>0</v>
      </c>
      <c r="P71" s="456">
        <v>0</v>
      </c>
      <c r="Q71" s="456">
        <v>0</v>
      </c>
      <c r="R71" s="456">
        <v>0</v>
      </c>
      <c r="S71" s="456">
        <v>0</v>
      </c>
      <c r="T71" s="456">
        <v>0</v>
      </c>
      <c r="U71" s="456">
        <v>-3</v>
      </c>
      <c r="V71" s="456">
        <v>-100</v>
      </c>
      <c r="W71" s="456">
        <v>-2</v>
      </c>
      <c r="X71" s="456">
        <v>-100</v>
      </c>
      <c r="Y71" s="456" t="s">
        <v>535</v>
      </c>
      <c r="Z71" s="456">
        <v>0</v>
      </c>
      <c r="AA71" s="456">
        <v>0</v>
      </c>
      <c r="AB71" s="456" t="s">
        <v>535</v>
      </c>
      <c r="AC71" s="456">
        <v>2</v>
      </c>
      <c r="AD71" s="456">
        <v>0</v>
      </c>
      <c r="AE71" s="456">
        <v>2</v>
      </c>
      <c r="AF71" s="456">
        <v>0</v>
      </c>
      <c r="AG71" s="456">
        <v>5</v>
      </c>
      <c r="AH71" s="456">
        <v>0</v>
      </c>
      <c r="AI71" s="456" t="s">
        <v>535</v>
      </c>
      <c r="AJ71" s="456" t="s">
        <v>535</v>
      </c>
      <c r="AK71" s="456">
        <v>-1</v>
      </c>
      <c r="AL71" s="456">
        <v>-16.666666666699999</v>
      </c>
      <c r="AM71" s="456">
        <v>-6</v>
      </c>
      <c r="AN71" s="456">
        <v>-54.5454545455</v>
      </c>
      <c r="AO71" s="456" t="s">
        <v>539</v>
      </c>
    </row>
    <row r="72" spans="1:41" x14ac:dyDescent="0.2">
      <c r="A72" s="456">
        <v>0</v>
      </c>
      <c r="B72" s="456">
        <v>0</v>
      </c>
      <c r="C72" s="456">
        <v>0</v>
      </c>
      <c r="D72" s="456">
        <v>0</v>
      </c>
      <c r="E72" s="456">
        <v>0</v>
      </c>
      <c r="F72" s="456">
        <v>0</v>
      </c>
      <c r="G72" s="456">
        <v>0</v>
      </c>
      <c r="H72" s="456">
        <v>0</v>
      </c>
      <c r="I72" s="456">
        <v>0</v>
      </c>
      <c r="J72" s="456">
        <v>0</v>
      </c>
      <c r="K72" s="456">
        <v>0</v>
      </c>
      <c r="L72" s="456">
        <v>0</v>
      </c>
      <c r="M72" s="456">
        <v>0</v>
      </c>
      <c r="N72" s="456">
        <v>0</v>
      </c>
      <c r="O72" s="456">
        <v>0</v>
      </c>
      <c r="P72" s="456">
        <v>0</v>
      </c>
      <c r="Q72" s="456">
        <v>0</v>
      </c>
      <c r="R72" s="456">
        <v>0</v>
      </c>
      <c r="S72" s="456">
        <v>0</v>
      </c>
      <c r="T72" s="456">
        <v>0</v>
      </c>
      <c r="U72" s="456">
        <v>0</v>
      </c>
      <c r="V72" s="456">
        <v>0</v>
      </c>
      <c r="W72" s="456">
        <v>0</v>
      </c>
      <c r="X72" s="456">
        <v>0</v>
      </c>
      <c r="Y72" s="456">
        <v>0</v>
      </c>
      <c r="Z72" s="456">
        <v>0</v>
      </c>
      <c r="AA72" s="456">
        <v>0</v>
      </c>
      <c r="AB72" s="456">
        <v>0</v>
      </c>
      <c r="AC72" s="456">
        <v>0</v>
      </c>
      <c r="AD72" s="456">
        <v>0</v>
      </c>
      <c r="AE72" s="456">
        <v>0</v>
      </c>
      <c r="AF72" s="456">
        <v>0</v>
      </c>
      <c r="AG72" s="456">
        <v>0</v>
      </c>
      <c r="AH72" s="456">
        <v>0</v>
      </c>
      <c r="AI72" s="456">
        <v>0</v>
      </c>
      <c r="AJ72" s="456">
        <v>0</v>
      </c>
      <c r="AK72" s="456">
        <v>0</v>
      </c>
      <c r="AL72" s="456">
        <v>0</v>
      </c>
      <c r="AM72" s="456">
        <v>0</v>
      </c>
      <c r="AN72" s="456">
        <v>0</v>
      </c>
      <c r="AO72" s="456" t="s">
        <v>539</v>
      </c>
    </row>
    <row r="73" spans="1:41" x14ac:dyDescent="0.2">
      <c r="A73" s="456" t="s">
        <v>535</v>
      </c>
      <c r="B73" s="456">
        <v>0</v>
      </c>
      <c r="C73" s="456" t="s">
        <v>535</v>
      </c>
      <c r="D73" s="456">
        <v>0</v>
      </c>
      <c r="E73" s="456">
        <v>3</v>
      </c>
      <c r="F73" s="456">
        <v>0</v>
      </c>
      <c r="G73" s="456">
        <v>0</v>
      </c>
      <c r="H73" s="456">
        <v>0</v>
      </c>
      <c r="I73" s="456">
        <v>0</v>
      </c>
      <c r="J73" s="456">
        <v>0</v>
      </c>
      <c r="K73" s="456">
        <v>0</v>
      </c>
      <c r="L73" s="456">
        <v>0</v>
      </c>
      <c r="M73" s="456">
        <v>0</v>
      </c>
      <c r="N73" s="456">
        <v>0</v>
      </c>
      <c r="O73" s="456">
        <v>-1</v>
      </c>
      <c r="P73" s="456">
        <v>-100</v>
      </c>
      <c r="Q73" s="456" t="s">
        <v>535</v>
      </c>
      <c r="R73" s="456">
        <v>0</v>
      </c>
      <c r="S73" s="456" t="s">
        <v>535</v>
      </c>
      <c r="T73" s="456">
        <v>0</v>
      </c>
      <c r="U73" s="456">
        <v>1</v>
      </c>
      <c r="V73" s="456">
        <v>0</v>
      </c>
      <c r="W73" s="456">
        <v>0</v>
      </c>
      <c r="X73" s="456">
        <v>0</v>
      </c>
      <c r="Y73" s="456" t="s">
        <v>535</v>
      </c>
      <c r="Z73" s="456">
        <v>0</v>
      </c>
      <c r="AA73" s="456" t="s">
        <v>535</v>
      </c>
      <c r="AB73" s="456">
        <v>0</v>
      </c>
      <c r="AC73" s="456">
        <v>1</v>
      </c>
      <c r="AD73" s="456">
        <v>0</v>
      </c>
      <c r="AE73" s="456">
        <v>1</v>
      </c>
      <c r="AF73" s="456">
        <v>0</v>
      </c>
      <c r="AG73" s="456" t="s">
        <v>535</v>
      </c>
      <c r="AH73" s="456">
        <v>0</v>
      </c>
      <c r="AI73" s="456" t="s">
        <v>535</v>
      </c>
      <c r="AJ73" s="456">
        <v>0</v>
      </c>
      <c r="AK73" s="456">
        <v>1</v>
      </c>
      <c r="AL73" s="456">
        <v>0</v>
      </c>
      <c r="AM73" s="456">
        <v>0</v>
      </c>
      <c r="AN73" s="456">
        <v>0</v>
      </c>
      <c r="AO73" s="456" t="s">
        <v>539</v>
      </c>
    </row>
    <row r="74" spans="1:41" x14ac:dyDescent="0.2">
      <c r="A74" s="456">
        <v>0</v>
      </c>
      <c r="B74" s="456">
        <v>0</v>
      </c>
      <c r="C74" s="456">
        <v>0</v>
      </c>
      <c r="D74" s="456">
        <v>0</v>
      </c>
      <c r="E74" s="456">
        <v>-2</v>
      </c>
      <c r="F74" s="456">
        <v>-100</v>
      </c>
      <c r="G74" s="456">
        <v>-7</v>
      </c>
      <c r="H74" s="456">
        <v>-100</v>
      </c>
      <c r="I74" s="456">
        <v>0</v>
      </c>
      <c r="J74" s="456">
        <v>0</v>
      </c>
      <c r="K74" s="456">
        <v>0</v>
      </c>
      <c r="L74" s="456">
        <v>0</v>
      </c>
      <c r="M74" s="456">
        <v>-1</v>
      </c>
      <c r="N74" s="456">
        <v>-100</v>
      </c>
      <c r="O74" s="456">
        <v>-2</v>
      </c>
      <c r="P74" s="456">
        <v>-100</v>
      </c>
      <c r="Q74" s="456">
        <v>0</v>
      </c>
      <c r="R74" s="456">
        <v>0</v>
      </c>
      <c r="S74" s="456">
        <v>0</v>
      </c>
      <c r="T74" s="456">
        <v>0</v>
      </c>
      <c r="U74" s="456">
        <v>0</v>
      </c>
      <c r="V74" s="456">
        <v>0</v>
      </c>
      <c r="W74" s="456">
        <v>-2</v>
      </c>
      <c r="X74" s="456">
        <v>-100</v>
      </c>
      <c r="Y74" s="456">
        <v>0</v>
      </c>
      <c r="Z74" s="456">
        <v>0</v>
      </c>
      <c r="AA74" s="456">
        <v>0</v>
      </c>
      <c r="AB74" s="456">
        <v>0</v>
      </c>
      <c r="AC74" s="456">
        <v>-1</v>
      </c>
      <c r="AD74" s="456">
        <v>-100</v>
      </c>
      <c r="AE74" s="456">
        <v>-2</v>
      </c>
      <c r="AF74" s="456">
        <v>-100</v>
      </c>
      <c r="AG74" s="456">
        <v>0</v>
      </c>
      <c r="AH74" s="456">
        <v>0</v>
      </c>
      <c r="AI74" s="456">
        <v>0</v>
      </c>
      <c r="AJ74" s="456">
        <v>0</v>
      </c>
      <c r="AK74" s="456">
        <v>0</v>
      </c>
      <c r="AL74" s="456">
        <v>0</v>
      </c>
      <c r="AM74" s="456">
        <v>-1</v>
      </c>
      <c r="AN74" s="456">
        <v>-100</v>
      </c>
      <c r="AO74" s="456" t="s">
        <v>539</v>
      </c>
    </row>
    <row r="75" spans="1:41" x14ac:dyDescent="0.2">
      <c r="A75" s="456">
        <v>0</v>
      </c>
      <c r="B75" s="456">
        <v>0</v>
      </c>
      <c r="C75" s="456">
        <v>0</v>
      </c>
      <c r="D75" s="456">
        <v>0</v>
      </c>
      <c r="E75" s="456">
        <v>0</v>
      </c>
      <c r="F75" s="456">
        <v>0</v>
      </c>
      <c r="G75" s="456">
        <v>0</v>
      </c>
      <c r="H75" s="456">
        <v>0</v>
      </c>
      <c r="I75" s="456">
        <v>0</v>
      </c>
      <c r="J75" s="456">
        <v>0</v>
      </c>
      <c r="K75" s="456">
        <v>0</v>
      </c>
      <c r="L75" s="456">
        <v>0</v>
      </c>
      <c r="M75" s="456">
        <v>0</v>
      </c>
      <c r="N75" s="456">
        <v>0</v>
      </c>
      <c r="O75" s="456">
        <v>0</v>
      </c>
      <c r="P75" s="456">
        <v>0</v>
      </c>
      <c r="Q75" s="456">
        <v>0</v>
      </c>
      <c r="R75" s="456">
        <v>0</v>
      </c>
      <c r="S75" s="456">
        <v>0</v>
      </c>
      <c r="T75" s="456">
        <v>0</v>
      </c>
      <c r="U75" s="456">
        <v>0</v>
      </c>
      <c r="V75" s="456">
        <v>0</v>
      </c>
      <c r="W75" s="456">
        <v>0</v>
      </c>
      <c r="X75" s="456">
        <v>0</v>
      </c>
      <c r="Y75" s="456">
        <v>0</v>
      </c>
      <c r="Z75" s="456">
        <v>0</v>
      </c>
      <c r="AA75" s="456">
        <v>0</v>
      </c>
      <c r="AB75" s="456">
        <v>0</v>
      </c>
      <c r="AC75" s="456">
        <v>0</v>
      </c>
      <c r="AD75" s="456">
        <v>0</v>
      </c>
      <c r="AE75" s="456">
        <v>0</v>
      </c>
      <c r="AF75" s="456">
        <v>0</v>
      </c>
      <c r="AG75" s="456">
        <v>0</v>
      </c>
      <c r="AH75" s="456">
        <v>0</v>
      </c>
      <c r="AI75" s="456">
        <v>0</v>
      </c>
      <c r="AJ75" s="456">
        <v>0</v>
      </c>
      <c r="AK75" s="456">
        <v>0</v>
      </c>
      <c r="AL75" s="456">
        <v>0</v>
      </c>
      <c r="AM75" s="456">
        <v>0</v>
      </c>
      <c r="AN75" s="456">
        <v>0</v>
      </c>
      <c r="AO75" s="456" t="s">
        <v>539</v>
      </c>
    </row>
    <row r="76" spans="1:41" x14ac:dyDescent="0.2">
      <c r="A76" s="456">
        <v>0</v>
      </c>
      <c r="B76" s="456">
        <v>0</v>
      </c>
      <c r="C76" s="456">
        <v>0</v>
      </c>
      <c r="D76" s="456">
        <v>0</v>
      </c>
      <c r="E76" s="456">
        <v>-1</v>
      </c>
      <c r="F76" s="456">
        <v>-100</v>
      </c>
      <c r="G76" s="456">
        <v>-1</v>
      </c>
      <c r="H76" s="456">
        <v>-100</v>
      </c>
      <c r="I76" s="456">
        <v>0</v>
      </c>
      <c r="J76" s="456">
        <v>0</v>
      </c>
      <c r="K76" s="456">
        <v>0</v>
      </c>
      <c r="L76" s="456">
        <v>0</v>
      </c>
      <c r="M76" s="456">
        <v>0</v>
      </c>
      <c r="N76" s="456">
        <v>0</v>
      </c>
      <c r="O76" s="456">
        <v>0</v>
      </c>
      <c r="P76" s="456">
        <v>0</v>
      </c>
      <c r="Q76" s="456">
        <v>0</v>
      </c>
      <c r="R76" s="456">
        <v>0</v>
      </c>
      <c r="S76" s="456">
        <v>0</v>
      </c>
      <c r="T76" s="456">
        <v>0</v>
      </c>
      <c r="U76" s="456">
        <v>0</v>
      </c>
      <c r="V76" s="456">
        <v>0</v>
      </c>
      <c r="W76" s="456">
        <v>-1</v>
      </c>
      <c r="X76" s="456">
        <v>-100</v>
      </c>
      <c r="Y76" s="456">
        <v>0</v>
      </c>
      <c r="Z76" s="456">
        <v>0</v>
      </c>
      <c r="AA76" s="456">
        <v>0</v>
      </c>
      <c r="AB76" s="456">
        <v>0</v>
      </c>
      <c r="AC76" s="456">
        <v>-1</v>
      </c>
      <c r="AD76" s="456">
        <v>-100</v>
      </c>
      <c r="AE76" s="456">
        <v>0</v>
      </c>
      <c r="AF76" s="456">
        <v>0</v>
      </c>
      <c r="AG76" s="456">
        <v>0</v>
      </c>
      <c r="AH76" s="456">
        <v>0</v>
      </c>
      <c r="AI76" s="456">
        <v>0</v>
      </c>
      <c r="AJ76" s="456">
        <v>0</v>
      </c>
      <c r="AK76" s="456">
        <v>0</v>
      </c>
      <c r="AL76" s="456">
        <v>0</v>
      </c>
      <c r="AM76" s="456">
        <v>0</v>
      </c>
      <c r="AN76" s="456">
        <v>0</v>
      </c>
      <c r="AO76" s="456" t="s">
        <v>539</v>
      </c>
    </row>
    <row r="77" spans="1:41" x14ac:dyDescent="0.2">
      <c r="A77" s="456" t="s">
        <v>535</v>
      </c>
      <c r="B77" s="456">
        <v>0</v>
      </c>
      <c r="C77" s="456">
        <v>27</v>
      </c>
      <c r="D77" s="456" t="s">
        <v>535</v>
      </c>
      <c r="E77" s="456">
        <v>-1</v>
      </c>
      <c r="F77" s="456">
        <v>-2.3255813953</v>
      </c>
      <c r="G77" s="456">
        <v>-2</v>
      </c>
      <c r="H77" s="456">
        <v>-4.5454545455000002</v>
      </c>
      <c r="I77" s="456" t="s">
        <v>535</v>
      </c>
      <c r="J77" s="456">
        <v>0</v>
      </c>
      <c r="K77" s="456" t="s">
        <v>535</v>
      </c>
      <c r="L77" s="456" t="s">
        <v>535</v>
      </c>
      <c r="M77" s="456">
        <v>3</v>
      </c>
      <c r="N77" s="456">
        <v>50</v>
      </c>
      <c r="O77" s="456">
        <v>3</v>
      </c>
      <c r="P77" s="456">
        <v>50</v>
      </c>
      <c r="Q77" s="456" t="s">
        <v>535</v>
      </c>
      <c r="R77" s="456">
        <v>0</v>
      </c>
      <c r="S77" s="456">
        <v>7</v>
      </c>
      <c r="T77" s="456" t="s">
        <v>535</v>
      </c>
      <c r="U77" s="456">
        <v>3</v>
      </c>
      <c r="V77" s="456">
        <v>50</v>
      </c>
      <c r="W77" s="456">
        <v>0</v>
      </c>
      <c r="X77" s="456">
        <v>0</v>
      </c>
      <c r="Y77" s="456" t="s">
        <v>535</v>
      </c>
      <c r="Z77" s="456">
        <v>0</v>
      </c>
      <c r="AA77" s="456" t="s">
        <v>535</v>
      </c>
      <c r="AB77" s="456" t="s">
        <v>535</v>
      </c>
      <c r="AC77" s="456">
        <v>2</v>
      </c>
      <c r="AD77" s="456">
        <v>66.666666666699996</v>
      </c>
      <c r="AE77" s="456">
        <v>2</v>
      </c>
      <c r="AF77" s="456">
        <v>66.666666666699996</v>
      </c>
      <c r="AG77" s="456">
        <v>19</v>
      </c>
      <c r="AH77" s="456">
        <v>0</v>
      </c>
      <c r="AI77" s="456" t="s">
        <v>535</v>
      </c>
      <c r="AJ77" s="456" t="s">
        <v>535</v>
      </c>
      <c r="AK77" s="456">
        <v>-9</v>
      </c>
      <c r="AL77" s="456">
        <v>-32.142857142899999</v>
      </c>
      <c r="AM77" s="456">
        <v>-7</v>
      </c>
      <c r="AN77" s="456">
        <v>-26.923076923099998</v>
      </c>
      <c r="AO77" s="456" t="s">
        <v>539</v>
      </c>
    </row>
    <row r="78" spans="1:41" x14ac:dyDescent="0.2">
      <c r="A78" s="456">
        <v>70</v>
      </c>
      <c r="B78" s="456">
        <v>0</v>
      </c>
      <c r="C78" s="456">
        <v>49</v>
      </c>
      <c r="D78" s="456">
        <v>21</v>
      </c>
      <c r="E78" s="456">
        <v>-8</v>
      </c>
      <c r="F78" s="456">
        <v>-10.256410256400001</v>
      </c>
      <c r="G78" s="456">
        <v>-4</v>
      </c>
      <c r="H78" s="456">
        <v>-5.4054054053999998</v>
      </c>
      <c r="I78" s="456" t="s">
        <v>535</v>
      </c>
      <c r="J78" s="456">
        <v>0</v>
      </c>
      <c r="K78" s="456" t="s">
        <v>535</v>
      </c>
      <c r="L78" s="456" t="s">
        <v>535</v>
      </c>
      <c r="M78" s="456">
        <v>4</v>
      </c>
      <c r="N78" s="456">
        <v>44.444444444399998</v>
      </c>
      <c r="O78" s="456">
        <v>0</v>
      </c>
      <c r="P78" s="456">
        <v>0</v>
      </c>
      <c r="Q78" s="456">
        <v>13</v>
      </c>
      <c r="R78" s="456">
        <v>0</v>
      </c>
      <c r="S78" s="456" t="s">
        <v>535</v>
      </c>
      <c r="T78" s="456" t="s">
        <v>535</v>
      </c>
      <c r="U78" s="456">
        <v>3</v>
      </c>
      <c r="V78" s="456">
        <v>30</v>
      </c>
      <c r="W78" s="456">
        <v>5</v>
      </c>
      <c r="X78" s="456">
        <v>62.5</v>
      </c>
      <c r="Y78" s="456">
        <v>8</v>
      </c>
      <c r="Z78" s="456">
        <v>0</v>
      </c>
      <c r="AA78" s="456" t="s">
        <v>535</v>
      </c>
      <c r="AB78" s="456" t="s">
        <v>535</v>
      </c>
      <c r="AC78" s="456">
        <v>3</v>
      </c>
      <c r="AD78" s="456">
        <v>60</v>
      </c>
      <c r="AE78" s="456">
        <v>4</v>
      </c>
      <c r="AF78" s="456">
        <v>100</v>
      </c>
      <c r="AG78" s="456">
        <v>36</v>
      </c>
      <c r="AH78" s="456">
        <v>0</v>
      </c>
      <c r="AI78" s="456">
        <v>28</v>
      </c>
      <c r="AJ78" s="456">
        <v>8</v>
      </c>
      <c r="AK78" s="456">
        <v>-18</v>
      </c>
      <c r="AL78" s="456">
        <v>-33.333333333299997</v>
      </c>
      <c r="AM78" s="456">
        <v>-13</v>
      </c>
      <c r="AN78" s="456">
        <v>-26.530612244899999</v>
      </c>
      <c r="AO78" s="456" t="s">
        <v>539</v>
      </c>
    </row>
    <row r="79" spans="1:41" x14ac:dyDescent="0.2">
      <c r="A79" s="456">
        <v>72</v>
      </c>
      <c r="B79" s="456">
        <v>0</v>
      </c>
      <c r="C79" s="456">
        <v>35</v>
      </c>
      <c r="D79" s="456">
        <v>37</v>
      </c>
      <c r="E79" s="456">
        <v>18</v>
      </c>
      <c r="F79" s="456">
        <v>33.333333333299997</v>
      </c>
      <c r="G79" s="456">
        <v>8</v>
      </c>
      <c r="H79" s="456">
        <v>12.5</v>
      </c>
      <c r="I79" s="456">
        <v>16</v>
      </c>
      <c r="J79" s="456">
        <v>0</v>
      </c>
      <c r="K79" s="456" t="s">
        <v>535</v>
      </c>
      <c r="L79" s="456" t="s">
        <v>535</v>
      </c>
      <c r="M79" s="456">
        <v>8</v>
      </c>
      <c r="N79" s="456">
        <v>100</v>
      </c>
      <c r="O79" s="456">
        <v>2</v>
      </c>
      <c r="P79" s="456">
        <v>14.285714285699999</v>
      </c>
      <c r="Q79" s="456">
        <v>9</v>
      </c>
      <c r="R79" s="456">
        <v>0</v>
      </c>
      <c r="S79" s="456" t="s">
        <v>535</v>
      </c>
      <c r="T79" s="456" t="s">
        <v>535</v>
      </c>
      <c r="U79" s="456">
        <v>-2</v>
      </c>
      <c r="V79" s="456">
        <v>-18.181818181800001</v>
      </c>
      <c r="W79" s="456">
        <v>-1</v>
      </c>
      <c r="X79" s="456">
        <v>-10</v>
      </c>
      <c r="Y79" s="456">
        <v>13</v>
      </c>
      <c r="Z79" s="456">
        <v>0</v>
      </c>
      <c r="AA79" s="456" t="s">
        <v>535</v>
      </c>
      <c r="AB79" s="456" t="s">
        <v>535</v>
      </c>
      <c r="AC79" s="456">
        <v>5</v>
      </c>
      <c r="AD79" s="456">
        <v>62.5</v>
      </c>
      <c r="AE79" s="456">
        <v>11</v>
      </c>
      <c r="AF79" s="456" t="s">
        <v>536</v>
      </c>
      <c r="AG79" s="456">
        <v>34</v>
      </c>
      <c r="AH79" s="456">
        <v>0</v>
      </c>
      <c r="AI79" s="456">
        <v>19</v>
      </c>
      <c r="AJ79" s="456">
        <v>15</v>
      </c>
      <c r="AK79" s="456">
        <v>7</v>
      </c>
      <c r="AL79" s="456">
        <v>25.9259259259</v>
      </c>
      <c r="AM79" s="456">
        <v>-4</v>
      </c>
      <c r="AN79" s="456">
        <v>-10.5263157895</v>
      </c>
      <c r="AO79" s="456" t="s">
        <v>539</v>
      </c>
    </row>
    <row r="80" spans="1:41" x14ac:dyDescent="0.2">
      <c r="A80" s="456" t="s">
        <v>535</v>
      </c>
      <c r="B80" s="456">
        <v>0</v>
      </c>
      <c r="C80" s="456">
        <v>3</v>
      </c>
      <c r="D80" s="456" t="s">
        <v>535</v>
      </c>
      <c r="E80" s="456">
        <v>-4</v>
      </c>
      <c r="F80" s="456">
        <v>-33.333333333299997</v>
      </c>
      <c r="G80" s="456">
        <v>-14</v>
      </c>
      <c r="H80" s="456">
        <v>-63.636363636399999</v>
      </c>
      <c r="I80" s="456">
        <v>0</v>
      </c>
      <c r="J80" s="456">
        <v>0</v>
      </c>
      <c r="K80" s="456">
        <v>0</v>
      </c>
      <c r="L80" s="456">
        <v>0</v>
      </c>
      <c r="M80" s="456">
        <v>-2</v>
      </c>
      <c r="N80" s="456">
        <v>-100</v>
      </c>
      <c r="O80" s="456">
        <v>-2</v>
      </c>
      <c r="P80" s="456">
        <v>-100</v>
      </c>
      <c r="Q80" s="456" t="s">
        <v>535</v>
      </c>
      <c r="R80" s="456">
        <v>0</v>
      </c>
      <c r="S80" s="456" t="s">
        <v>535</v>
      </c>
      <c r="T80" s="456">
        <v>0</v>
      </c>
      <c r="U80" s="456">
        <v>1</v>
      </c>
      <c r="V80" s="456">
        <v>0</v>
      </c>
      <c r="W80" s="456">
        <v>-6</v>
      </c>
      <c r="X80" s="456">
        <v>-85.714285714300004</v>
      </c>
      <c r="Y80" s="456" t="s">
        <v>535</v>
      </c>
      <c r="Z80" s="456">
        <v>0</v>
      </c>
      <c r="AA80" s="456">
        <v>0</v>
      </c>
      <c r="AB80" s="456" t="s">
        <v>535</v>
      </c>
      <c r="AC80" s="456">
        <v>1</v>
      </c>
      <c r="AD80" s="456">
        <v>100</v>
      </c>
      <c r="AE80" s="456">
        <v>-2</v>
      </c>
      <c r="AF80" s="456">
        <v>-50</v>
      </c>
      <c r="AG80" s="456">
        <v>5</v>
      </c>
      <c r="AH80" s="456">
        <v>0</v>
      </c>
      <c r="AI80" s="456" t="s">
        <v>535</v>
      </c>
      <c r="AJ80" s="456" t="s">
        <v>535</v>
      </c>
      <c r="AK80" s="456">
        <v>-4</v>
      </c>
      <c r="AL80" s="456">
        <v>-44.444444444399998</v>
      </c>
      <c r="AM80" s="456">
        <v>-4</v>
      </c>
      <c r="AN80" s="456">
        <v>-44.444444444399998</v>
      </c>
      <c r="AO80" s="456" t="s">
        <v>539</v>
      </c>
    </row>
    <row r="81" spans="1:41" x14ac:dyDescent="0.2">
      <c r="A81" s="456">
        <v>0</v>
      </c>
      <c r="B81" s="456">
        <v>0</v>
      </c>
      <c r="C81" s="456">
        <v>0</v>
      </c>
      <c r="D81" s="456">
        <v>0</v>
      </c>
      <c r="E81" s="456">
        <v>0</v>
      </c>
      <c r="F81" s="456">
        <v>0</v>
      </c>
      <c r="G81" s="456">
        <v>0</v>
      </c>
      <c r="H81" s="456">
        <v>0</v>
      </c>
      <c r="I81" s="456">
        <v>0</v>
      </c>
      <c r="J81" s="456">
        <v>0</v>
      </c>
      <c r="K81" s="456">
        <v>0</v>
      </c>
      <c r="L81" s="456">
        <v>0</v>
      </c>
      <c r="M81" s="456">
        <v>0</v>
      </c>
      <c r="N81" s="456">
        <v>0</v>
      </c>
      <c r="O81" s="456">
        <v>0</v>
      </c>
      <c r="P81" s="456">
        <v>0</v>
      </c>
      <c r="Q81" s="456">
        <v>0</v>
      </c>
      <c r="R81" s="456">
        <v>0</v>
      </c>
      <c r="S81" s="456">
        <v>0</v>
      </c>
      <c r="T81" s="456">
        <v>0</v>
      </c>
      <c r="U81" s="456">
        <v>0</v>
      </c>
      <c r="V81" s="456">
        <v>0</v>
      </c>
      <c r="W81" s="456">
        <v>0</v>
      </c>
      <c r="X81" s="456">
        <v>0</v>
      </c>
      <c r="Y81" s="456">
        <v>0</v>
      </c>
      <c r="Z81" s="456">
        <v>0</v>
      </c>
      <c r="AA81" s="456">
        <v>0</v>
      </c>
      <c r="AB81" s="456">
        <v>0</v>
      </c>
      <c r="AC81" s="456">
        <v>0</v>
      </c>
      <c r="AD81" s="456">
        <v>0</v>
      </c>
      <c r="AE81" s="456">
        <v>0</v>
      </c>
      <c r="AF81" s="456">
        <v>0</v>
      </c>
      <c r="AG81" s="456">
        <v>0</v>
      </c>
      <c r="AH81" s="456">
        <v>0</v>
      </c>
      <c r="AI81" s="456">
        <v>0</v>
      </c>
      <c r="AJ81" s="456">
        <v>0</v>
      </c>
      <c r="AK81" s="456">
        <v>0</v>
      </c>
      <c r="AL81" s="456">
        <v>0</v>
      </c>
      <c r="AM81" s="456">
        <v>0</v>
      </c>
      <c r="AN81" s="456">
        <v>0</v>
      </c>
      <c r="AO81" s="456" t="s">
        <v>539</v>
      </c>
    </row>
    <row r="82" spans="1:41" x14ac:dyDescent="0.2">
      <c r="A82" s="456">
        <v>77</v>
      </c>
      <c r="B82" s="456">
        <v>0</v>
      </c>
      <c r="C82" s="456">
        <v>44</v>
      </c>
      <c r="D82" s="456">
        <v>33</v>
      </c>
      <c r="E82" s="456">
        <v>-13</v>
      </c>
      <c r="F82" s="456">
        <v>-14.4444444444</v>
      </c>
      <c r="G82" s="456">
        <v>-2</v>
      </c>
      <c r="H82" s="456">
        <v>-2.5316455696000002</v>
      </c>
      <c r="I82" s="456" t="s">
        <v>535</v>
      </c>
      <c r="J82" s="456">
        <v>0</v>
      </c>
      <c r="K82" s="456" t="s">
        <v>535</v>
      </c>
      <c r="L82" s="456" t="s">
        <v>535</v>
      </c>
      <c r="M82" s="456">
        <v>9</v>
      </c>
      <c r="N82" s="456">
        <v>100</v>
      </c>
      <c r="O82" s="456">
        <v>0</v>
      </c>
      <c r="P82" s="456">
        <v>0</v>
      </c>
      <c r="Q82" s="456">
        <v>16</v>
      </c>
      <c r="R82" s="456">
        <v>0</v>
      </c>
      <c r="S82" s="456">
        <v>10</v>
      </c>
      <c r="T82" s="456">
        <v>6</v>
      </c>
      <c r="U82" s="456">
        <v>10</v>
      </c>
      <c r="V82" s="456">
        <v>166.6666666667</v>
      </c>
      <c r="W82" s="456">
        <v>2</v>
      </c>
      <c r="X82" s="456">
        <v>14.285714285699999</v>
      </c>
      <c r="Y82" s="456" t="s">
        <v>535</v>
      </c>
      <c r="Z82" s="456">
        <v>0</v>
      </c>
      <c r="AA82" s="456" t="s">
        <v>535</v>
      </c>
      <c r="AB82" s="456" t="s">
        <v>535</v>
      </c>
      <c r="AC82" s="456">
        <v>1</v>
      </c>
      <c r="AD82" s="456">
        <v>12.5</v>
      </c>
      <c r="AE82" s="456">
        <v>2</v>
      </c>
      <c r="AF82" s="456">
        <v>28.571428571399998</v>
      </c>
      <c r="AG82" s="456">
        <v>34</v>
      </c>
      <c r="AH82" s="456">
        <v>0</v>
      </c>
      <c r="AI82" s="456">
        <v>20</v>
      </c>
      <c r="AJ82" s="456">
        <v>14</v>
      </c>
      <c r="AK82" s="456">
        <v>-33</v>
      </c>
      <c r="AL82" s="456">
        <v>-49.253731343299997</v>
      </c>
      <c r="AM82" s="456">
        <v>-6</v>
      </c>
      <c r="AN82" s="456">
        <v>-15</v>
      </c>
      <c r="AO82" s="456" t="s">
        <v>539</v>
      </c>
    </row>
    <row r="83" spans="1:41" x14ac:dyDescent="0.2">
      <c r="A83" s="456">
        <v>102</v>
      </c>
      <c r="B83" s="456">
        <v>0</v>
      </c>
      <c r="C83" s="456">
        <v>64</v>
      </c>
      <c r="D83" s="456">
        <v>38</v>
      </c>
      <c r="E83" s="456">
        <v>14</v>
      </c>
      <c r="F83" s="456">
        <v>15.9090909091</v>
      </c>
      <c r="G83" s="456">
        <v>-14</v>
      </c>
      <c r="H83" s="456">
        <v>-12.068965517200001</v>
      </c>
      <c r="I83" s="456" t="s">
        <v>535</v>
      </c>
      <c r="J83" s="456">
        <v>0</v>
      </c>
      <c r="K83" s="456" t="s">
        <v>535</v>
      </c>
      <c r="L83" s="456" t="s">
        <v>535</v>
      </c>
      <c r="M83" s="456">
        <v>4</v>
      </c>
      <c r="N83" s="456">
        <v>26.666666666699999</v>
      </c>
      <c r="O83" s="456">
        <v>3</v>
      </c>
      <c r="P83" s="456">
        <v>18.75</v>
      </c>
      <c r="Q83" s="456" t="s">
        <v>535</v>
      </c>
      <c r="R83" s="456">
        <v>0</v>
      </c>
      <c r="S83" s="456" t="s">
        <v>535</v>
      </c>
      <c r="T83" s="456" t="s">
        <v>535</v>
      </c>
      <c r="U83" s="456">
        <v>-5</v>
      </c>
      <c r="V83" s="456">
        <v>-26.315789473700001</v>
      </c>
      <c r="W83" s="456">
        <v>-6</v>
      </c>
      <c r="X83" s="456">
        <v>-30</v>
      </c>
      <c r="Y83" s="456" t="s">
        <v>535</v>
      </c>
      <c r="Z83" s="456">
        <v>0</v>
      </c>
      <c r="AA83" s="456" t="s">
        <v>535</v>
      </c>
      <c r="AB83" s="456" t="s">
        <v>535</v>
      </c>
      <c r="AC83" s="456">
        <v>7</v>
      </c>
      <c r="AD83" s="456">
        <v>70</v>
      </c>
      <c r="AE83" s="456">
        <v>12</v>
      </c>
      <c r="AF83" s="456">
        <v>240</v>
      </c>
      <c r="AG83" s="456">
        <v>52</v>
      </c>
      <c r="AH83" s="456">
        <v>0</v>
      </c>
      <c r="AI83" s="456" t="s">
        <v>535</v>
      </c>
      <c r="AJ83" s="456" t="s">
        <v>535</v>
      </c>
      <c r="AK83" s="456">
        <v>8</v>
      </c>
      <c r="AL83" s="456">
        <v>18.181818181800001</v>
      </c>
      <c r="AM83" s="456">
        <v>-23</v>
      </c>
      <c r="AN83" s="456">
        <v>-30.666666666699999</v>
      </c>
      <c r="AO83" s="456" t="s">
        <v>539</v>
      </c>
    </row>
    <row r="84" spans="1:41" x14ac:dyDescent="0.2">
      <c r="A84" s="456" t="s">
        <v>535</v>
      </c>
      <c r="B84" s="456">
        <v>0</v>
      </c>
      <c r="C84" s="456" t="s">
        <v>535</v>
      </c>
      <c r="D84" s="456" t="s">
        <v>535</v>
      </c>
      <c r="E84" s="456">
        <v>1</v>
      </c>
      <c r="F84" s="456">
        <v>33.333333333299997</v>
      </c>
      <c r="G84" s="456">
        <v>0</v>
      </c>
      <c r="H84" s="456">
        <v>0</v>
      </c>
      <c r="I84" s="456">
        <v>0</v>
      </c>
      <c r="J84" s="456">
        <v>0</v>
      </c>
      <c r="K84" s="456">
        <v>0</v>
      </c>
      <c r="L84" s="456">
        <v>0</v>
      </c>
      <c r="M84" s="456">
        <v>0</v>
      </c>
      <c r="N84" s="456">
        <v>0</v>
      </c>
      <c r="O84" s="456">
        <v>-1</v>
      </c>
      <c r="P84" s="456">
        <v>-100</v>
      </c>
      <c r="Q84" s="456" t="s">
        <v>535</v>
      </c>
      <c r="R84" s="456">
        <v>0</v>
      </c>
      <c r="S84" s="456">
        <v>0</v>
      </c>
      <c r="T84" s="456" t="s">
        <v>535</v>
      </c>
      <c r="U84" s="456">
        <v>0</v>
      </c>
      <c r="V84" s="456">
        <v>0</v>
      </c>
      <c r="W84" s="456">
        <v>1</v>
      </c>
      <c r="X84" s="456">
        <v>0</v>
      </c>
      <c r="Y84" s="456">
        <v>0</v>
      </c>
      <c r="Z84" s="456">
        <v>0</v>
      </c>
      <c r="AA84" s="456">
        <v>0</v>
      </c>
      <c r="AB84" s="456">
        <v>0</v>
      </c>
      <c r="AC84" s="456">
        <v>0</v>
      </c>
      <c r="AD84" s="456">
        <v>0</v>
      </c>
      <c r="AE84" s="456">
        <v>-1</v>
      </c>
      <c r="AF84" s="456">
        <v>-100</v>
      </c>
      <c r="AG84" s="456" t="s">
        <v>535</v>
      </c>
      <c r="AH84" s="456">
        <v>0</v>
      </c>
      <c r="AI84" s="456" t="s">
        <v>535</v>
      </c>
      <c r="AJ84" s="456" t="s">
        <v>535</v>
      </c>
      <c r="AK84" s="456">
        <v>1</v>
      </c>
      <c r="AL84" s="456">
        <v>50</v>
      </c>
      <c r="AM84" s="456">
        <v>1</v>
      </c>
      <c r="AN84" s="456">
        <v>50</v>
      </c>
      <c r="AO84" s="456" t="s">
        <v>539</v>
      </c>
    </row>
    <row r="85" spans="1:41" x14ac:dyDescent="0.2">
      <c r="A85" s="456">
        <v>7</v>
      </c>
      <c r="B85" s="456">
        <v>0</v>
      </c>
      <c r="C85" s="456" t="s">
        <v>535</v>
      </c>
      <c r="D85" s="456" t="s">
        <v>535</v>
      </c>
      <c r="E85" s="456">
        <v>1</v>
      </c>
      <c r="F85" s="456">
        <v>16.666666666699999</v>
      </c>
      <c r="G85" s="456">
        <v>3</v>
      </c>
      <c r="H85" s="456">
        <v>75</v>
      </c>
      <c r="I85" s="456" t="s">
        <v>535</v>
      </c>
      <c r="J85" s="456">
        <v>0</v>
      </c>
      <c r="K85" s="456">
        <v>0</v>
      </c>
      <c r="L85" s="456" t="s">
        <v>535</v>
      </c>
      <c r="M85" s="456">
        <v>0</v>
      </c>
      <c r="N85" s="456">
        <v>0</v>
      </c>
      <c r="O85" s="456">
        <v>1</v>
      </c>
      <c r="P85" s="456">
        <v>0</v>
      </c>
      <c r="Q85" s="456">
        <v>0</v>
      </c>
      <c r="R85" s="456">
        <v>0</v>
      </c>
      <c r="S85" s="456">
        <v>0</v>
      </c>
      <c r="T85" s="456">
        <v>0</v>
      </c>
      <c r="U85" s="456">
        <v>-1</v>
      </c>
      <c r="V85" s="456">
        <v>-100</v>
      </c>
      <c r="W85" s="456">
        <v>-1</v>
      </c>
      <c r="X85" s="456">
        <v>-100</v>
      </c>
      <c r="Y85" s="456" t="s">
        <v>535</v>
      </c>
      <c r="Z85" s="456">
        <v>0</v>
      </c>
      <c r="AA85" s="456">
        <v>0</v>
      </c>
      <c r="AB85" s="456" t="s">
        <v>535</v>
      </c>
      <c r="AC85" s="456">
        <v>2</v>
      </c>
      <c r="AD85" s="456">
        <v>0</v>
      </c>
      <c r="AE85" s="456">
        <v>2</v>
      </c>
      <c r="AF85" s="456">
        <v>0</v>
      </c>
      <c r="AG85" s="456" t="s">
        <v>535</v>
      </c>
      <c r="AH85" s="456">
        <v>0</v>
      </c>
      <c r="AI85" s="456" t="s">
        <v>535</v>
      </c>
      <c r="AJ85" s="456">
        <v>0</v>
      </c>
      <c r="AK85" s="456">
        <v>0</v>
      </c>
      <c r="AL85" s="456">
        <v>0</v>
      </c>
      <c r="AM85" s="456">
        <v>1</v>
      </c>
      <c r="AN85" s="456">
        <v>33.333333333299997</v>
      </c>
      <c r="AO85" s="456" t="s">
        <v>539</v>
      </c>
    </row>
    <row r="86" spans="1:41" x14ac:dyDescent="0.2">
      <c r="A86" s="456" t="s">
        <v>535</v>
      </c>
      <c r="B86" s="456">
        <v>0</v>
      </c>
      <c r="C86" s="456" t="s">
        <v>535</v>
      </c>
      <c r="D86" s="456" t="s">
        <v>535</v>
      </c>
      <c r="E86" s="456">
        <v>1</v>
      </c>
      <c r="F86" s="456">
        <v>100</v>
      </c>
      <c r="G86" s="456">
        <v>0</v>
      </c>
      <c r="H86" s="456">
        <v>0</v>
      </c>
      <c r="I86" s="456">
        <v>0</v>
      </c>
      <c r="J86" s="456">
        <v>0</v>
      </c>
      <c r="K86" s="456">
        <v>0</v>
      </c>
      <c r="L86" s="456">
        <v>0</v>
      </c>
      <c r="M86" s="456">
        <v>0</v>
      </c>
      <c r="N86" s="456">
        <v>0</v>
      </c>
      <c r="O86" s="456">
        <v>0</v>
      </c>
      <c r="P86" s="456">
        <v>0</v>
      </c>
      <c r="Q86" s="456" t="s">
        <v>535</v>
      </c>
      <c r="R86" s="456">
        <v>0</v>
      </c>
      <c r="S86" s="456" t="s">
        <v>535</v>
      </c>
      <c r="T86" s="456">
        <v>0</v>
      </c>
      <c r="U86" s="456">
        <v>1</v>
      </c>
      <c r="V86" s="456">
        <v>0</v>
      </c>
      <c r="W86" s="456">
        <v>1</v>
      </c>
      <c r="X86" s="456">
        <v>0</v>
      </c>
      <c r="Y86" s="456">
        <v>0</v>
      </c>
      <c r="Z86" s="456">
        <v>0</v>
      </c>
      <c r="AA86" s="456">
        <v>0</v>
      </c>
      <c r="AB86" s="456">
        <v>0</v>
      </c>
      <c r="AC86" s="456">
        <v>0</v>
      </c>
      <c r="AD86" s="456">
        <v>0</v>
      </c>
      <c r="AE86" s="456">
        <v>0</v>
      </c>
      <c r="AF86" s="456">
        <v>0</v>
      </c>
      <c r="AG86" s="456" t="s">
        <v>535</v>
      </c>
      <c r="AH86" s="456">
        <v>0</v>
      </c>
      <c r="AI86" s="456">
        <v>0</v>
      </c>
      <c r="AJ86" s="456" t="s">
        <v>535</v>
      </c>
      <c r="AK86" s="456">
        <v>0</v>
      </c>
      <c r="AL86" s="456">
        <v>0</v>
      </c>
      <c r="AM86" s="456">
        <v>-1</v>
      </c>
      <c r="AN86" s="456">
        <v>-50</v>
      </c>
      <c r="AO86" s="456" t="s">
        <v>539</v>
      </c>
    </row>
    <row r="87" spans="1:41" x14ac:dyDescent="0.2">
      <c r="A87" s="456">
        <v>0</v>
      </c>
      <c r="B87" s="456">
        <v>0</v>
      </c>
      <c r="C87" s="456">
        <v>0</v>
      </c>
      <c r="D87" s="456">
        <v>0</v>
      </c>
      <c r="E87" s="456">
        <v>0</v>
      </c>
      <c r="F87" s="456">
        <v>0</v>
      </c>
      <c r="G87" s="456">
        <v>0</v>
      </c>
      <c r="H87" s="456">
        <v>0</v>
      </c>
      <c r="I87" s="456">
        <v>0</v>
      </c>
      <c r="J87" s="456">
        <v>0</v>
      </c>
      <c r="K87" s="456">
        <v>0</v>
      </c>
      <c r="L87" s="456">
        <v>0</v>
      </c>
      <c r="M87" s="456">
        <v>0</v>
      </c>
      <c r="N87" s="456">
        <v>0</v>
      </c>
      <c r="O87" s="456">
        <v>0</v>
      </c>
      <c r="P87" s="456">
        <v>0</v>
      </c>
      <c r="Q87" s="456">
        <v>0</v>
      </c>
      <c r="R87" s="456">
        <v>0</v>
      </c>
      <c r="S87" s="456">
        <v>0</v>
      </c>
      <c r="T87" s="456">
        <v>0</v>
      </c>
      <c r="U87" s="456">
        <v>0</v>
      </c>
      <c r="V87" s="456">
        <v>0</v>
      </c>
      <c r="W87" s="456">
        <v>0</v>
      </c>
      <c r="X87" s="456">
        <v>0</v>
      </c>
      <c r="Y87" s="456">
        <v>0</v>
      </c>
      <c r="Z87" s="456">
        <v>0</v>
      </c>
      <c r="AA87" s="456">
        <v>0</v>
      </c>
      <c r="AB87" s="456">
        <v>0</v>
      </c>
      <c r="AC87" s="456">
        <v>0</v>
      </c>
      <c r="AD87" s="456">
        <v>0</v>
      </c>
      <c r="AE87" s="456">
        <v>0</v>
      </c>
      <c r="AF87" s="456">
        <v>0</v>
      </c>
      <c r="AG87" s="456">
        <v>0</v>
      </c>
      <c r="AH87" s="456">
        <v>0</v>
      </c>
      <c r="AI87" s="456">
        <v>0</v>
      </c>
      <c r="AJ87" s="456">
        <v>0</v>
      </c>
      <c r="AK87" s="456">
        <v>0</v>
      </c>
      <c r="AL87" s="456">
        <v>0</v>
      </c>
      <c r="AM87" s="456">
        <v>0</v>
      </c>
      <c r="AN87" s="456">
        <v>0</v>
      </c>
      <c r="AO87" s="456" t="s">
        <v>539</v>
      </c>
    </row>
    <row r="88" spans="1:41" x14ac:dyDescent="0.2">
      <c r="A88" s="456">
        <v>124</v>
      </c>
      <c r="B88" s="456">
        <v>0</v>
      </c>
      <c r="C88" s="456" t="s">
        <v>535</v>
      </c>
      <c r="D88" s="456" t="s">
        <v>535</v>
      </c>
      <c r="E88" s="456">
        <v>-2</v>
      </c>
      <c r="F88" s="456">
        <v>-1.5873015873</v>
      </c>
      <c r="G88" s="456">
        <v>-2</v>
      </c>
      <c r="H88" s="456">
        <v>-1.5873015873</v>
      </c>
      <c r="I88" s="456" t="s">
        <v>535</v>
      </c>
      <c r="J88" s="456">
        <v>0</v>
      </c>
      <c r="K88" s="456" t="s">
        <v>535</v>
      </c>
      <c r="L88" s="456" t="s">
        <v>535</v>
      </c>
      <c r="M88" s="456">
        <v>9</v>
      </c>
      <c r="N88" s="456">
        <v>60</v>
      </c>
      <c r="O88" s="456">
        <v>0</v>
      </c>
      <c r="P88" s="456">
        <v>0</v>
      </c>
      <c r="Q88" s="456" t="s">
        <v>535</v>
      </c>
      <c r="R88" s="456">
        <v>0</v>
      </c>
      <c r="S88" s="456">
        <v>11</v>
      </c>
      <c r="T88" s="456" t="s">
        <v>535</v>
      </c>
      <c r="U88" s="456">
        <v>2</v>
      </c>
      <c r="V88" s="456">
        <v>12.5</v>
      </c>
      <c r="W88" s="456">
        <v>1</v>
      </c>
      <c r="X88" s="456">
        <v>5.8823529411999997</v>
      </c>
      <c r="Y88" s="456">
        <v>14</v>
      </c>
      <c r="Z88" s="456">
        <v>0</v>
      </c>
      <c r="AA88" s="456" t="s">
        <v>535</v>
      </c>
      <c r="AB88" s="456" t="s">
        <v>535</v>
      </c>
      <c r="AC88" s="456">
        <v>5</v>
      </c>
      <c r="AD88" s="456">
        <v>55.555555555600002</v>
      </c>
      <c r="AE88" s="456">
        <v>12</v>
      </c>
      <c r="AF88" s="456" t="s">
        <v>536</v>
      </c>
      <c r="AG88" s="456">
        <v>68</v>
      </c>
      <c r="AH88" s="456">
        <v>0</v>
      </c>
      <c r="AI88" s="456" t="s">
        <v>535</v>
      </c>
      <c r="AJ88" s="456" t="s">
        <v>535</v>
      </c>
      <c r="AK88" s="456">
        <v>-18</v>
      </c>
      <c r="AL88" s="456">
        <v>-20.930232558099998</v>
      </c>
      <c r="AM88" s="456">
        <v>-15</v>
      </c>
      <c r="AN88" s="456">
        <v>-18.0722891566</v>
      </c>
      <c r="AO88" s="456" t="s">
        <v>539</v>
      </c>
    </row>
    <row r="89" spans="1:41" x14ac:dyDescent="0.2">
      <c r="A89" s="456" t="s">
        <v>535</v>
      </c>
      <c r="B89" s="456">
        <v>0</v>
      </c>
      <c r="C89" s="456" t="s">
        <v>535</v>
      </c>
      <c r="D89" s="456" t="s">
        <v>535</v>
      </c>
      <c r="E89" s="456">
        <v>6</v>
      </c>
      <c r="F89" s="456">
        <v>9.8360655737999991</v>
      </c>
      <c r="G89" s="456">
        <v>-10</v>
      </c>
      <c r="H89" s="456">
        <v>-12.987012987</v>
      </c>
      <c r="I89" s="456" t="s">
        <v>535</v>
      </c>
      <c r="J89" s="456">
        <v>0</v>
      </c>
      <c r="K89" s="456" t="s">
        <v>535</v>
      </c>
      <c r="L89" s="456" t="s">
        <v>535</v>
      </c>
      <c r="M89" s="456">
        <v>4</v>
      </c>
      <c r="N89" s="456">
        <v>40</v>
      </c>
      <c r="O89" s="456">
        <v>3</v>
      </c>
      <c r="P89" s="456">
        <v>27.272727272699999</v>
      </c>
      <c r="Q89" s="456" t="s">
        <v>535</v>
      </c>
      <c r="R89" s="456">
        <v>0</v>
      </c>
      <c r="S89" s="456">
        <v>9</v>
      </c>
      <c r="T89" s="456" t="s">
        <v>535</v>
      </c>
      <c r="U89" s="456">
        <v>3</v>
      </c>
      <c r="V89" s="456">
        <v>27.272727272699999</v>
      </c>
      <c r="W89" s="456">
        <v>-4</v>
      </c>
      <c r="X89" s="456">
        <v>-22.222222222199999</v>
      </c>
      <c r="Y89" s="456">
        <v>14</v>
      </c>
      <c r="Z89" s="456">
        <v>0</v>
      </c>
      <c r="AA89" s="456" t="s">
        <v>535</v>
      </c>
      <c r="AB89" s="456" t="s">
        <v>535</v>
      </c>
      <c r="AC89" s="456">
        <v>5</v>
      </c>
      <c r="AD89" s="456">
        <v>55.555555555600002</v>
      </c>
      <c r="AE89" s="456">
        <v>3</v>
      </c>
      <c r="AF89" s="456">
        <v>27.272727272699999</v>
      </c>
      <c r="AG89" s="456" t="s">
        <v>535</v>
      </c>
      <c r="AH89" s="456">
        <v>0</v>
      </c>
      <c r="AI89" s="456" t="s">
        <v>535</v>
      </c>
      <c r="AJ89" s="456" t="s">
        <v>535</v>
      </c>
      <c r="AK89" s="456">
        <v>-6</v>
      </c>
      <c r="AL89" s="456">
        <v>-19.354838709700001</v>
      </c>
      <c r="AM89" s="456">
        <v>-12</v>
      </c>
      <c r="AN89" s="456">
        <v>-32.432432432399999</v>
      </c>
      <c r="AO89" s="456" t="s">
        <v>539</v>
      </c>
    </row>
    <row r="90" spans="1:41" x14ac:dyDescent="0.2">
      <c r="A90" s="456" t="s">
        <v>535</v>
      </c>
      <c r="B90" s="456">
        <v>0</v>
      </c>
      <c r="C90" s="456">
        <v>0</v>
      </c>
      <c r="D90" s="456" t="s">
        <v>535</v>
      </c>
      <c r="E90" s="456">
        <v>0</v>
      </c>
      <c r="F90" s="456">
        <v>0</v>
      </c>
      <c r="G90" s="456">
        <v>-1</v>
      </c>
      <c r="H90" s="456">
        <v>-50</v>
      </c>
      <c r="I90" s="456">
        <v>0</v>
      </c>
      <c r="J90" s="456">
        <v>0</v>
      </c>
      <c r="K90" s="456">
        <v>0</v>
      </c>
      <c r="L90" s="456">
        <v>0</v>
      </c>
      <c r="M90" s="456">
        <v>0</v>
      </c>
      <c r="N90" s="456">
        <v>0</v>
      </c>
      <c r="O90" s="456">
        <v>0</v>
      </c>
      <c r="P90" s="456">
        <v>0</v>
      </c>
      <c r="Q90" s="456">
        <v>0</v>
      </c>
      <c r="R90" s="456">
        <v>0</v>
      </c>
      <c r="S90" s="456">
        <v>0</v>
      </c>
      <c r="T90" s="456">
        <v>0</v>
      </c>
      <c r="U90" s="456">
        <v>0</v>
      </c>
      <c r="V90" s="456">
        <v>0</v>
      </c>
      <c r="W90" s="456">
        <v>0</v>
      </c>
      <c r="X90" s="456">
        <v>0</v>
      </c>
      <c r="Y90" s="456">
        <v>0</v>
      </c>
      <c r="Z90" s="456">
        <v>0</v>
      </c>
      <c r="AA90" s="456">
        <v>0</v>
      </c>
      <c r="AB90" s="456">
        <v>0</v>
      </c>
      <c r="AC90" s="456">
        <v>0</v>
      </c>
      <c r="AD90" s="456">
        <v>0</v>
      </c>
      <c r="AE90" s="456">
        <v>0</v>
      </c>
      <c r="AF90" s="456">
        <v>0</v>
      </c>
      <c r="AG90" s="456" t="s">
        <v>535</v>
      </c>
      <c r="AH90" s="456">
        <v>0</v>
      </c>
      <c r="AI90" s="456">
        <v>0</v>
      </c>
      <c r="AJ90" s="456" t="s">
        <v>535</v>
      </c>
      <c r="AK90" s="456">
        <v>0</v>
      </c>
      <c r="AL90" s="456">
        <v>0</v>
      </c>
      <c r="AM90" s="456">
        <v>-1</v>
      </c>
      <c r="AN90" s="456">
        <v>-50</v>
      </c>
      <c r="AO90" s="456" t="s">
        <v>544</v>
      </c>
    </row>
    <row r="91" spans="1:41" x14ac:dyDescent="0.2">
      <c r="A91" s="456">
        <v>0</v>
      </c>
      <c r="B91" s="456">
        <v>0</v>
      </c>
      <c r="C91" s="456">
        <v>0</v>
      </c>
      <c r="D91" s="456">
        <v>0</v>
      </c>
      <c r="E91" s="456">
        <v>0</v>
      </c>
      <c r="F91" s="456">
        <v>0</v>
      </c>
      <c r="G91" s="456">
        <v>0</v>
      </c>
      <c r="H91" s="456">
        <v>0</v>
      </c>
      <c r="I91" s="456">
        <v>0</v>
      </c>
      <c r="J91" s="456">
        <v>0</v>
      </c>
      <c r="K91" s="456">
        <v>0</v>
      </c>
      <c r="L91" s="456">
        <v>0</v>
      </c>
      <c r="M91" s="456">
        <v>0</v>
      </c>
      <c r="N91" s="456">
        <v>0</v>
      </c>
      <c r="O91" s="456">
        <v>0</v>
      </c>
      <c r="P91" s="456">
        <v>0</v>
      </c>
      <c r="Q91" s="456">
        <v>0</v>
      </c>
      <c r="R91" s="456">
        <v>0</v>
      </c>
      <c r="S91" s="456">
        <v>0</v>
      </c>
      <c r="T91" s="456">
        <v>0</v>
      </c>
      <c r="U91" s="456">
        <v>0</v>
      </c>
      <c r="V91" s="456">
        <v>0</v>
      </c>
      <c r="W91" s="456">
        <v>0</v>
      </c>
      <c r="X91" s="456">
        <v>0</v>
      </c>
      <c r="Y91" s="456">
        <v>0</v>
      </c>
      <c r="Z91" s="456">
        <v>0</v>
      </c>
      <c r="AA91" s="456">
        <v>0</v>
      </c>
      <c r="AB91" s="456">
        <v>0</v>
      </c>
      <c r="AC91" s="456">
        <v>0</v>
      </c>
      <c r="AD91" s="456">
        <v>0</v>
      </c>
      <c r="AE91" s="456">
        <v>0</v>
      </c>
      <c r="AF91" s="456">
        <v>0</v>
      </c>
      <c r="AG91" s="456">
        <v>0</v>
      </c>
      <c r="AH91" s="456">
        <v>0</v>
      </c>
      <c r="AI91" s="456">
        <v>0</v>
      </c>
      <c r="AJ91" s="456">
        <v>0</v>
      </c>
      <c r="AK91" s="456">
        <v>0</v>
      </c>
      <c r="AL91" s="456">
        <v>0</v>
      </c>
      <c r="AM91" s="456">
        <v>0</v>
      </c>
      <c r="AN91" s="456">
        <v>0</v>
      </c>
      <c r="AO91" s="456" t="s">
        <v>539</v>
      </c>
    </row>
    <row r="92" spans="1:41" x14ac:dyDescent="0.2">
      <c r="A92" s="456">
        <v>88</v>
      </c>
      <c r="B92" s="456">
        <v>0</v>
      </c>
      <c r="C92" s="456">
        <v>52</v>
      </c>
      <c r="D92" s="456">
        <v>36</v>
      </c>
      <c r="E92" s="456">
        <v>7</v>
      </c>
      <c r="F92" s="456">
        <v>8.6419753085999993</v>
      </c>
      <c r="G92" s="456">
        <v>-23</v>
      </c>
      <c r="H92" s="456">
        <v>-20.720720720700001</v>
      </c>
      <c r="I92" s="456">
        <v>18</v>
      </c>
      <c r="J92" s="456">
        <v>0</v>
      </c>
      <c r="K92" s="456">
        <v>10</v>
      </c>
      <c r="L92" s="456">
        <v>8</v>
      </c>
      <c r="M92" s="456">
        <v>5</v>
      </c>
      <c r="N92" s="456">
        <v>38.461538461499998</v>
      </c>
      <c r="O92" s="456">
        <v>-3</v>
      </c>
      <c r="P92" s="456">
        <v>-14.285714285699999</v>
      </c>
      <c r="Q92" s="456">
        <v>13</v>
      </c>
      <c r="R92" s="456">
        <v>0</v>
      </c>
      <c r="S92" s="456">
        <v>7</v>
      </c>
      <c r="T92" s="456">
        <v>6</v>
      </c>
      <c r="U92" s="456">
        <v>-3</v>
      </c>
      <c r="V92" s="456">
        <v>-18.75</v>
      </c>
      <c r="W92" s="456">
        <v>-8</v>
      </c>
      <c r="X92" s="456">
        <v>-38.095238095200003</v>
      </c>
      <c r="Y92" s="456">
        <v>17</v>
      </c>
      <c r="Z92" s="456">
        <v>0</v>
      </c>
      <c r="AA92" s="456">
        <v>8</v>
      </c>
      <c r="AB92" s="456">
        <v>9</v>
      </c>
      <c r="AC92" s="456">
        <v>7</v>
      </c>
      <c r="AD92" s="456">
        <v>70</v>
      </c>
      <c r="AE92" s="456">
        <v>6</v>
      </c>
      <c r="AF92" s="456">
        <v>54.5454545455</v>
      </c>
      <c r="AG92" s="456">
        <v>40</v>
      </c>
      <c r="AH92" s="456">
        <v>0</v>
      </c>
      <c r="AI92" s="456">
        <v>27</v>
      </c>
      <c r="AJ92" s="456">
        <v>13</v>
      </c>
      <c r="AK92" s="456">
        <v>-2</v>
      </c>
      <c r="AL92" s="456">
        <v>-4.7619047619000003</v>
      </c>
      <c r="AM92" s="456">
        <v>-18</v>
      </c>
      <c r="AN92" s="456">
        <v>-31.034482758599999</v>
      </c>
      <c r="AO92" s="456" t="s">
        <v>539</v>
      </c>
    </row>
    <row r="93" spans="1:41" x14ac:dyDescent="0.2">
      <c r="A93" s="456">
        <v>80</v>
      </c>
      <c r="B93" s="456">
        <v>0</v>
      </c>
      <c r="C93" s="456">
        <v>45</v>
      </c>
      <c r="D93" s="456">
        <v>35</v>
      </c>
      <c r="E93" s="456">
        <v>7</v>
      </c>
      <c r="F93" s="456">
        <v>9.5890410959000008</v>
      </c>
      <c r="G93" s="456">
        <v>-20</v>
      </c>
      <c r="H93" s="456">
        <v>-20</v>
      </c>
      <c r="I93" s="456">
        <v>16</v>
      </c>
      <c r="J93" s="456">
        <v>0</v>
      </c>
      <c r="K93" s="456">
        <v>9</v>
      </c>
      <c r="L93" s="456">
        <v>7</v>
      </c>
      <c r="M93" s="456">
        <v>5</v>
      </c>
      <c r="N93" s="456">
        <v>45.4545454545</v>
      </c>
      <c r="O93" s="456">
        <v>0</v>
      </c>
      <c r="P93" s="456">
        <v>0</v>
      </c>
      <c r="Q93" s="456">
        <v>12</v>
      </c>
      <c r="R93" s="456">
        <v>0</v>
      </c>
      <c r="S93" s="456">
        <v>6</v>
      </c>
      <c r="T93" s="456">
        <v>6</v>
      </c>
      <c r="U93" s="456">
        <v>-2</v>
      </c>
      <c r="V93" s="456">
        <v>-14.285714285699999</v>
      </c>
      <c r="W93" s="456">
        <v>-8</v>
      </c>
      <c r="X93" s="456">
        <v>-40</v>
      </c>
      <c r="Y93" s="456">
        <v>15</v>
      </c>
      <c r="Z93" s="456">
        <v>0</v>
      </c>
      <c r="AA93" s="456">
        <v>6</v>
      </c>
      <c r="AB93" s="456">
        <v>9</v>
      </c>
      <c r="AC93" s="456">
        <v>5</v>
      </c>
      <c r="AD93" s="456">
        <v>50</v>
      </c>
      <c r="AE93" s="456">
        <v>4</v>
      </c>
      <c r="AF93" s="456">
        <v>36.363636363600001</v>
      </c>
      <c r="AG93" s="456">
        <v>37</v>
      </c>
      <c r="AH93" s="456">
        <v>0</v>
      </c>
      <c r="AI93" s="456">
        <v>24</v>
      </c>
      <c r="AJ93" s="456">
        <v>13</v>
      </c>
      <c r="AK93" s="456">
        <v>-1</v>
      </c>
      <c r="AL93" s="456">
        <v>-2.6315789474</v>
      </c>
      <c r="AM93" s="456">
        <v>-16</v>
      </c>
      <c r="AN93" s="456">
        <v>-30.188679245300001</v>
      </c>
      <c r="AO93" s="456" t="s">
        <v>539</v>
      </c>
    </row>
    <row r="94" spans="1:41" x14ac:dyDescent="0.2">
      <c r="A94" s="456">
        <v>237</v>
      </c>
      <c r="B94" s="456">
        <v>0</v>
      </c>
      <c r="C94" s="456">
        <v>147</v>
      </c>
      <c r="D94" s="456">
        <v>90</v>
      </c>
      <c r="E94" s="456">
        <v>-26</v>
      </c>
      <c r="F94" s="456">
        <v>-9.8859315588999994</v>
      </c>
      <c r="G94" s="456">
        <v>-22</v>
      </c>
      <c r="H94" s="456">
        <v>-8.4942084942000005</v>
      </c>
      <c r="I94" s="456">
        <v>34</v>
      </c>
      <c r="J94" s="456">
        <v>0</v>
      </c>
      <c r="K94" s="456">
        <v>23</v>
      </c>
      <c r="L94" s="456">
        <v>11</v>
      </c>
      <c r="M94" s="456">
        <v>-2</v>
      </c>
      <c r="N94" s="456">
        <v>-5.5555555555999998</v>
      </c>
      <c r="O94" s="456">
        <v>-14</v>
      </c>
      <c r="P94" s="456">
        <v>-29.166666666699999</v>
      </c>
      <c r="Q94" s="456">
        <v>36</v>
      </c>
      <c r="R94" s="456">
        <v>0</v>
      </c>
      <c r="S94" s="456">
        <v>18</v>
      </c>
      <c r="T94" s="456">
        <v>18</v>
      </c>
      <c r="U94" s="456">
        <v>7</v>
      </c>
      <c r="V94" s="456">
        <v>24.137931034499999</v>
      </c>
      <c r="W94" s="456">
        <v>0</v>
      </c>
      <c r="X94" s="456">
        <v>0</v>
      </c>
      <c r="Y94" s="456">
        <v>25</v>
      </c>
      <c r="Z94" s="456">
        <v>0</v>
      </c>
      <c r="AA94" s="456">
        <v>8</v>
      </c>
      <c r="AB94" s="456">
        <v>17</v>
      </c>
      <c r="AC94" s="456">
        <v>-2</v>
      </c>
      <c r="AD94" s="456">
        <v>-7.4074074074</v>
      </c>
      <c r="AE94" s="456">
        <v>8</v>
      </c>
      <c r="AF94" s="456">
        <v>47.058823529400001</v>
      </c>
      <c r="AG94" s="456">
        <v>142</v>
      </c>
      <c r="AH94" s="456">
        <v>0</v>
      </c>
      <c r="AI94" s="456">
        <v>98</v>
      </c>
      <c r="AJ94" s="456">
        <v>44</v>
      </c>
      <c r="AK94" s="456">
        <v>-29</v>
      </c>
      <c r="AL94" s="456">
        <v>-16.959064327499998</v>
      </c>
      <c r="AM94" s="456">
        <v>-16</v>
      </c>
      <c r="AN94" s="456">
        <v>-10.126582278500001</v>
      </c>
      <c r="AO94" s="456" t="s">
        <v>540</v>
      </c>
    </row>
    <row r="95" spans="1:41" x14ac:dyDescent="0.2">
      <c r="A95" s="456">
        <v>0</v>
      </c>
      <c r="B95" s="456">
        <v>0</v>
      </c>
      <c r="C95" s="456">
        <v>0</v>
      </c>
      <c r="D95" s="456">
        <v>0</v>
      </c>
      <c r="E95" s="456">
        <v>0</v>
      </c>
      <c r="F95" s="456">
        <v>0</v>
      </c>
      <c r="G95" s="456">
        <v>0</v>
      </c>
      <c r="H95" s="456">
        <v>0</v>
      </c>
      <c r="I95" s="456">
        <v>0</v>
      </c>
      <c r="J95" s="456">
        <v>0</v>
      </c>
      <c r="K95" s="456">
        <v>0</v>
      </c>
      <c r="L95" s="456">
        <v>0</v>
      </c>
      <c r="M95" s="456">
        <v>0</v>
      </c>
      <c r="N95" s="456">
        <v>0</v>
      </c>
      <c r="O95" s="456">
        <v>0</v>
      </c>
      <c r="P95" s="456">
        <v>0</v>
      </c>
      <c r="Q95" s="456">
        <v>0</v>
      </c>
      <c r="R95" s="456">
        <v>0</v>
      </c>
      <c r="S95" s="456">
        <v>0</v>
      </c>
      <c r="T95" s="456">
        <v>0</v>
      </c>
      <c r="U95" s="456">
        <v>0</v>
      </c>
      <c r="V95" s="456">
        <v>0</v>
      </c>
      <c r="W95" s="456">
        <v>0</v>
      </c>
      <c r="X95" s="456">
        <v>0</v>
      </c>
      <c r="Y95" s="456">
        <v>0</v>
      </c>
      <c r="Z95" s="456">
        <v>0</v>
      </c>
      <c r="AA95" s="456">
        <v>0</v>
      </c>
      <c r="AB95" s="456">
        <v>0</v>
      </c>
      <c r="AC95" s="456">
        <v>0</v>
      </c>
      <c r="AD95" s="456">
        <v>0</v>
      </c>
      <c r="AE95" s="456">
        <v>0</v>
      </c>
      <c r="AF95" s="456">
        <v>0</v>
      </c>
      <c r="AG95" s="456">
        <v>0</v>
      </c>
      <c r="AH95" s="456">
        <v>0</v>
      </c>
      <c r="AI95" s="456">
        <v>0</v>
      </c>
      <c r="AJ95" s="456">
        <v>0</v>
      </c>
      <c r="AK95" s="456">
        <v>0</v>
      </c>
      <c r="AL95" s="456">
        <v>0</v>
      </c>
      <c r="AM95" s="456">
        <v>0</v>
      </c>
      <c r="AN95" s="456">
        <v>0</v>
      </c>
      <c r="AO95" s="456" t="s">
        <v>540</v>
      </c>
    </row>
    <row r="96" spans="1:41" x14ac:dyDescent="0.2">
      <c r="A96" s="456">
        <v>182</v>
      </c>
      <c r="B96" s="456">
        <v>0</v>
      </c>
      <c r="C96" s="456">
        <v>113</v>
      </c>
      <c r="D96" s="456">
        <v>69</v>
      </c>
      <c r="E96" s="456">
        <v>-11</v>
      </c>
      <c r="F96" s="456">
        <v>-5.6994818653000001</v>
      </c>
      <c r="G96" s="456">
        <v>-9</v>
      </c>
      <c r="H96" s="456">
        <v>-4.7120418847999996</v>
      </c>
      <c r="I96" s="456">
        <v>27</v>
      </c>
      <c r="J96" s="456">
        <v>0</v>
      </c>
      <c r="K96" s="456" t="s">
        <v>535</v>
      </c>
      <c r="L96" s="456" t="s">
        <v>535</v>
      </c>
      <c r="M96" s="456">
        <v>-2</v>
      </c>
      <c r="N96" s="456">
        <v>-6.8965517241000001</v>
      </c>
      <c r="O96" s="456">
        <v>-11</v>
      </c>
      <c r="P96" s="456">
        <v>-28.947368421099998</v>
      </c>
      <c r="Q96" s="456">
        <v>22</v>
      </c>
      <c r="R96" s="456">
        <v>0</v>
      </c>
      <c r="S96" s="456" t="s">
        <v>535</v>
      </c>
      <c r="T96" s="456" t="s">
        <v>535</v>
      </c>
      <c r="U96" s="456">
        <v>4</v>
      </c>
      <c r="V96" s="456">
        <v>22.222222222199999</v>
      </c>
      <c r="W96" s="456">
        <v>-2</v>
      </c>
      <c r="X96" s="456">
        <v>-8.3333333333000006</v>
      </c>
      <c r="Y96" s="456">
        <v>17</v>
      </c>
      <c r="Z96" s="456">
        <v>0</v>
      </c>
      <c r="AA96" s="456" t="s">
        <v>535</v>
      </c>
      <c r="AB96" s="456" t="s">
        <v>535</v>
      </c>
      <c r="AC96" s="456">
        <v>0</v>
      </c>
      <c r="AD96" s="456">
        <v>0</v>
      </c>
      <c r="AE96" s="456">
        <v>6</v>
      </c>
      <c r="AF96" s="456">
        <v>54.5454545455</v>
      </c>
      <c r="AG96" s="456">
        <v>116</v>
      </c>
      <c r="AH96" s="456">
        <v>0</v>
      </c>
      <c r="AI96" s="456">
        <v>77</v>
      </c>
      <c r="AJ96" s="456">
        <v>39</v>
      </c>
      <c r="AK96" s="456">
        <v>-13</v>
      </c>
      <c r="AL96" s="456">
        <v>-10.0775193798</v>
      </c>
      <c r="AM96" s="456">
        <v>-2</v>
      </c>
      <c r="AN96" s="456">
        <v>-1.6949152542000001</v>
      </c>
      <c r="AO96" s="456" t="s">
        <v>540</v>
      </c>
    </row>
    <row r="97" spans="1:41" x14ac:dyDescent="0.2">
      <c r="A97" s="456">
        <v>45</v>
      </c>
      <c r="B97" s="456">
        <v>0</v>
      </c>
      <c r="C97" s="456" t="s">
        <v>535</v>
      </c>
      <c r="D97" s="456" t="s">
        <v>535</v>
      </c>
      <c r="E97" s="456">
        <v>-12</v>
      </c>
      <c r="F97" s="456">
        <v>-21.052631578900002</v>
      </c>
      <c r="G97" s="456">
        <v>-10</v>
      </c>
      <c r="H97" s="456">
        <v>-18.181818181800001</v>
      </c>
      <c r="I97" s="456">
        <v>7</v>
      </c>
      <c r="J97" s="456">
        <v>0</v>
      </c>
      <c r="K97" s="456" t="s">
        <v>535</v>
      </c>
      <c r="L97" s="456" t="s">
        <v>535</v>
      </c>
      <c r="M97" s="456">
        <v>0</v>
      </c>
      <c r="N97" s="456">
        <v>0</v>
      </c>
      <c r="O97" s="456">
        <v>-2</v>
      </c>
      <c r="P97" s="456">
        <v>-22.222222222199999</v>
      </c>
      <c r="Q97" s="456" t="s">
        <v>535</v>
      </c>
      <c r="R97" s="456">
        <v>0</v>
      </c>
      <c r="S97" s="456" t="s">
        <v>535</v>
      </c>
      <c r="T97" s="456" t="s">
        <v>535</v>
      </c>
      <c r="U97" s="456">
        <v>1</v>
      </c>
      <c r="V97" s="456">
        <v>12.5</v>
      </c>
      <c r="W97" s="456">
        <v>1</v>
      </c>
      <c r="X97" s="456">
        <v>12.5</v>
      </c>
      <c r="Y97" s="456" t="s">
        <v>535</v>
      </c>
      <c r="Z97" s="456">
        <v>0</v>
      </c>
      <c r="AA97" s="456" t="s">
        <v>535</v>
      </c>
      <c r="AB97" s="456" t="s">
        <v>535</v>
      </c>
      <c r="AC97" s="456">
        <v>-4</v>
      </c>
      <c r="AD97" s="456">
        <v>-44.444444444399998</v>
      </c>
      <c r="AE97" s="456">
        <v>-1</v>
      </c>
      <c r="AF97" s="456">
        <v>-16.666666666699999</v>
      </c>
      <c r="AG97" s="456" t="s">
        <v>535</v>
      </c>
      <c r="AH97" s="456">
        <v>0</v>
      </c>
      <c r="AI97" s="456" t="s">
        <v>535</v>
      </c>
      <c r="AJ97" s="456" t="s">
        <v>535</v>
      </c>
      <c r="AK97" s="456">
        <v>-9</v>
      </c>
      <c r="AL97" s="456">
        <v>-27.272727272699999</v>
      </c>
      <c r="AM97" s="456">
        <v>-8</v>
      </c>
      <c r="AN97" s="456">
        <v>-25</v>
      </c>
      <c r="AO97" s="456" t="s">
        <v>540</v>
      </c>
    </row>
    <row r="98" spans="1:41" x14ac:dyDescent="0.2">
      <c r="A98" s="456">
        <v>10</v>
      </c>
      <c r="B98" s="456">
        <v>0</v>
      </c>
      <c r="C98" s="456" t="s">
        <v>535</v>
      </c>
      <c r="D98" s="456" t="s">
        <v>535</v>
      </c>
      <c r="E98" s="456">
        <v>-3</v>
      </c>
      <c r="F98" s="456">
        <v>-23.076923076900002</v>
      </c>
      <c r="G98" s="456">
        <v>-3</v>
      </c>
      <c r="H98" s="456">
        <v>-23.076923076900002</v>
      </c>
      <c r="I98" s="456">
        <v>0</v>
      </c>
      <c r="J98" s="456">
        <v>0</v>
      </c>
      <c r="K98" s="456">
        <v>0</v>
      </c>
      <c r="L98" s="456">
        <v>0</v>
      </c>
      <c r="M98" s="456">
        <v>0</v>
      </c>
      <c r="N98" s="456">
        <v>0</v>
      </c>
      <c r="O98" s="456">
        <v>-1</v>
      </c>
      <c r="P98" s="456">
        <v>-100</v>
      </c>
      <c r="Q98" s="456" t="s">
        <v>535</v>
      </c>
      <c r="R98" s="456">
        <v>0</v>
      </c>
      <c r="S98" s="456" t="s">
        <v>535</v>
      </c>
      <c r="T98" s="456" t="s">
        <v>535</v>
      </c>
      <c r="U98" s="456">
        <v>2</v>
      </c>
      <c r="V98" s="456">
        <v>66.666666666699996</v>
      </c>
      <c r="W98" s="456">
        <v>1</v>
      </c>
      <c r="X98" s="456">
        <v>25</v>
      </c>
      <c r="Y98" s="456" t="s">
        <v>535</v>
      </c>
      <c r="Z98" s="456">
        <v>0</v>
      </c>
      <c r="AA98" s="456" t="s">
        <v>535</v>
      </c>
      <c r="AB98" s="456" t="s">
        <v>535</v>
      </c>
      <c r="AC98" s="456">
        <v>2</v>
      </c>
      <c r="AD98" s="456">
        <v>200</v>
      </c>
      <c r="AE98" s="456">
        <v>3</v>
      </c>
      <c r="AF98" s="456">
        <v>0</v>
      </c>
      <c r="AG98" s="456" t="s">
        <v>535</v>
      </c>
      <c r="AH98" s="456">
        <v>0</v>
      </c>
      <c r="AI98" s="456" t="s">
        <v>535</v>
      </c>
      <c r="AJ98" s="456" t="s">
        <v>535</v>
      </c>
      <c r="AK98" s="456">
        <v>-7</v>
      </c>
      <c r="AL98" s="456">
        <v>-77.777777777799997</v>
      </c>
      <c r="AM98" s="456">
        <v>-6</v>
      </c>
      <c r="AN98" s="456">
        <v>-75</v>
      </c>
      <c r="AO98" s="456" t="s">
        <v>540</v>
      </c>
    </row>
    <row r="99" spans="1:41" x14ac:dyDescent="0.2">
      <c r="A99" s="456">
        <v>0</v>
      </c>
      <c r="B99" s="456">
        <v>0</v>
      </c>
      <c r="C99" s="456">
        <v>0</v>
      </c>
      <c r="D99" s="456">
        <v>0</v>
      </c>
      <c r="E99" s="456">
        <v>0</v>
      </c>
      <c r="F99" s="456">
        <v>0</v>
      </c>
      <c r="G99" s="456">
        <v>0</v>
      </c>
      <c r="H99" s="456">
        <v>0</v>
      </c>
      <c r="I99" s="456">
        <v>0</v>
      </c>
      <c r="J99" s="456">
        <v>0</v>
      </c>
      <c r="K99" s="456">
        <v>0</v>
      </c>
      <c r="L99" s="456">
        <v>0</v>
      </c>
      <c r="M99" s="456">
        <v>0</v>
      </c>
      <c r="N99" s="456">
        <v>0</v>
      </c>
      <c r="O99" s="456">
        <v>0</v>
      </c>
      <c r="P99" s="456">
        <v>0</v>
      </c>
      <c r="Q99" s="456">
        <v>0</v>
      </c>
      <c r="R99" s="456">
        <v>0</v>
      </c>
      <c r="S99" s="456">
        <v>0</v>
      </c>
      <c r="T99" s="456">
        <v>0</v>
      </c>
      <c r="U99" s="456">
        <v>0</v>
      </c>
      <c r="V99" s="456">
        <v>0</v>
      </c>
      <c r="W99" s="456">
        <v>0</v>
      </c>
      <c r="X99" s="456">
        <v>0</v>
      </c>
      <c r="Y99" s="456">
        <v>0</v>
      </c>
      <c r="Z99" s="456">
        <v>0</v>
      </c>
      <c r="AA99" s="456">
        <v>0</v>
      </c>
      <c r="AB99" s="456">
        <v>0</v>
      </c>
      <c r="AC99" s="456">
        <v>0</v>
      </c>
      <c r="AD99" s="456">
        <v>0</v>
      </c>
      <c r="AE99" s="456">
        <v>0</v>
      </c>
      <c r="AF99" s="456">
        <v>0</v>
      </c>
      <c r="AG99" s="456">
        <v>0</v>
      </c>
      <c r="AH99" s="456">
        <v>0</v>
      </c>
      <c r="AI99" s="456">
        <v>0</v>
      </c>
      <c r="AJ99" s="456">
        <v>0</v>
      </c>
      <c r="AK99" s="456">
        <v>0</v>
      </c>
      <c r="AL99" s="456">
        <v>0</v>
      </c>
      <c r="AM99" s="456">
        <v>0</v>
      </c>
      <c r="AN99" s="456">
        <v>0</v>
      </c>
      <c r="AO99" s="456" t="s">
        <v>540</v>
      </c>
    </row>
    <row r="100" spans="1:41" x14ac:dyDescent="0.2">
      <c r="A100" s="456">
        <v>196</v>
      </c>
      <c r="B100" s="456">
        <v>0</v>
      </c>
      <c r="C100" s="456">
        <v>124</v>
      </c>
      <c r="D100" s="456">
        <v>72</v>
      </c>
      <c r="E100" s="456">
        <v>-11</v>
      </c>
      <c r="F100" s="456">
        <v>-5.3140096618000001</v>
      </c>
      <c r="G100" s="456">
        <v>-16</v>
      </c>
      <c r="H100" s="456">
        <v>-7.5471698112999999</v>
      </c>
      <c r="I100" s="456" t="s">
        <v>535</v>
      </c>
      <c r="J100" s="456">
        <v>0</v>
      </c>
      <c r="K100" s="456" t="s">
        <v>535</v>
      </c>
      <c r="L100" s="456" t="s">
        <v>535</v>
      </c>
      <c r="M100" s="456">
        <v>-2</v>
      </c>
      <c r="N100" s="456">
        <v>-5.8823529411999997</v>
      </c>
      <c r="O100" s="456">
        <v>-12</v>
      </c>
      <c r="P100" s="456">
        <v>-27.272727272699999</v>
      </c>
      <c r="Q100" s="456">
        <v>30</v>
      </c>
      <c r="R100" s="456">
        <v>0</v>
      </c>
      <c r="S100" s="456" t="s">
        <v>535</v>
      </c>
      <c r="T100" s="456" t="s">
        <v>535</v>
      </c>
      <c r="U100" s="456">
        <v>9</v>
      </c>
      <c r="V100" s="456">
        <v>42.857142857100001</v>
      </c>
      <c r="W100" s="456">
        <v>4</v>
      </c>
      <c r="X100" s="456">
        <v>15.3846153846</v>
      </c>
      <c r="Y100" s="456">
        <v>21</v>
      </c>
      <c r="Z100" s="456">
        <v>0</v>
      </c>
      <c r="AA100" s="456" t="s">
        <v>535</v>
      </c>
      <c r="AB100" s="456" t="s">
        <v>535</v>
      </c>
      <c r="AC100" s="456">
        <v>2</v>
      </c>
      <c r="AD100" s="456">
        <v>10.5263157895</v>
      </c>
      <c r="AE100" s="456">
        <v>6</v>
      </c>
      <c r="AF100" s="456">
        <v>40</v>
      </c>
      <c r="AG100" s="456">
        <v>113</v>
      </c>
      <c r="AH100" s="456">
        <v>0</v>
      </c>
      <c r="AI100" s="456">
        <v>79</v>
      </c>
      <c r="AJ100" s="456">
        <v>34</v>
      </c>
      <c r="AK100" s="456">
        <v>-20</v>
      </c>
      <c r="AL100" s="456">
        <v>-15.037593985000001</v>
      </c>
      <c r="AM100" s="456">
        <v>-14</v>
      </c>
      <c r="AN100" s="456">
        <v>-11.0236220472</v>
      </c>
      <c r="AO100" s="456" t="s">
        <v>540</v>
      </c>
    </row>
    <row r="101" spans="1:41" x14ac:dyDescent="0.2">
      <c r="A101" s="456">
        <v>41</v>
      </c>
      <c r="B101" s="456">
        <v>0</v>
      </c>
      <c r="C101" s="456">
        <v>23</v>
      </c>
      <c r="D101" s="456">
        <v>18</v>
      </c>
      <c r="E101" s="456">
        <v>-15</v>
      </c>
      <c r="F101" s="456">
        <v>-26.785714285699999</v>
      </c>
      <c r="G101" s="456">
        <v>-6</v>
      </c>
      <c r="H101" s="456">
        <v>-12.7659574468</v>
      </c>
      <c r="I101" s="456" t="s">
        <v>535</v>
      </c>
      <c r="J101" s="456">
        <v>0</v>
      </c>
      <c r="K101" s="456" t="s">
        <v>535</v>
      </c>
      <c r="L101" s="456" t="s">
        <v>535</v>
      </c>
      <c r="M101" s="456">
        <v>0</v>
      </c>
      <c r="N101" s="456">
        <v>0</v>
      </c>
      <c r="O101" s="456">
        <v>-2</v>
      </c>
      <c r="P101" s="456">
        <v>-50</v>
      </c>
      <c r="Q101" s="456">
        <v>6</v>
      </c>
      <c r="R101" s="456">
        <v>0</v>
      </c>
      <c r="S101" s="456" t="s">
        <v>535</v>
      </c>
      <c r="T101" s="456" t="s">
        <v>535</v>
      </c>
      <c r="U101" s="456">
        <v>-2</v>
      </c>
      <c r="V101" s="456">
        <v>-25</v>
      </c>
      <c r="W101" s="456">
        <v>-4</v>
      </c>
      <c r="X101" s="456">
        <v>-40</v>
      </c>
      <c r="Y101" s="456">
        <v>4</v>
      </c>
      <c r="Z101" s="456">
        <v>0</v>
      </c>
      <c r="AA101" s="456" t="s">
        <v>535</v>
      </c>
      <c r="AB101" s="456" t="s">
        <v>535</v>
      </c>
      <c r="AC101" s="456">
        <v>-4</v>
      </c>
      <c r="AD101" s="456">
        <v>-50</v>
      </c>
      <c r="AE101" s="456">
        <v>2</v>
      </c>
      <c r="AF101" s="456">
        <v>100</v>
      </c>
      <c r="AG101" s="456">
        <v>29</v>
      </c>
      <c r="AH101" s="456">
        <v>0</v>
      </c>
      <c r="AI101" s="456">
        <v>19</v>
      </c>
      <c r="AJ101" s="456">
        <v>10</v>
      </c>
      <c r="AK101" s="456">
        <v>-9</v>
      </c>
      <c r="AL101" s="456">
        <v>-23.684210526299999</v>
      </c>
      <c r="AM101" s="456">
        <v>-2</v>
      </c>
      <c r="AN101" s="456">
        <v>-6.4516129032</v>
      </c>
      <c r="AO101" s="456" t="s">
        <v>540</v>
      </c>
    </row>
    <row r="102" spans="1:41" x14ac:dyDescent="0.2">
      <c r="A102" s="456">
        <v>14</v>
      </c>
      <c r="B102" s="456">
        <v>0</v>
      </c>
      <c r="C102" s="456">
        <v>7</v>
      </c>
      <c r="D102" s="456">
        <v>7</v>
      </c>
      <c r="E102" s="456">
        <v>-16</v>
      </c>
      <c r="F102" s="456">
        <v>-53.333333333299997</v>
      </c>
      <c r="G102" s="456">
        <v>-4</v>
      </c>
      <c r="H102" s="456">
        <v>-22.222222222199999</v>
      </c>
      <c r="I102" s="456" t="s">
        <v>535</v>
      </c>
      <c r="J102" s="456">
        <v>0</v>
      </c>
      <c r="K102" s="456">
        <v>0</v>
      </c>
      <c r="L102" s="456" t="s">
        <v>535</v>
      </c>
      <c r="M102" s="456">
        <v>1</v>
      </c>
      <c r="N102" s="456">
        <v>0</v>
      </c>
      <c r="O102" s="456">
        <v>1</v>
      </c>
      <c r="P102" s="456">
        <v>0</v>
      </c>
      <c r="Q102" s="456" t="s">
        <v>535</v>
      </c>
      <c r="R102" s="456">
        <v>0</v>
      </c>
      <c r="S102" s="456">
        <v>0</v>
      </c>
      <c r="T102" s="456" t="s">
        <v>535</v>
      </c>
      <c r="U102" s="456">
        <v>-3</v>
      </c>
      <c r="V102" s="456">
        <v>-60</v>
      </c>
      <c r="W102" s="456">
        <v>-2</v>
      </c>
      <c r="X102" s="456">
        <v>-50</v>
      </c>
      <c r="Y102" s="456" t="s">
        <v>535</v>
      </c>
      <c r="Z102" s="456">
        <v>0</v>
      </c>
      <c r="AA102" s="456" t="s">
        <v>535</v>
      </c>
      <c r="AB102" s="456">
        <v>0</v>
      </c>
      <c r="AC102" s="456">
        <v>-2</v>
      </c>
      <c r="AD102" s="456">
        <v>-66.666666666699996</v>
      </c>
      <c r="AE102" s="456">
        <v>1</v>
      </c>
      <c r="AF102" s="456">
        <v>0</v>
      </c>
      <c r="AG102" s="456">
        <v>10</v>
      </c>
      <c r="AH102" s="456">
        <v>0</v>
      </c>
      <c r="AI102" s="456" t="s">
        <v>535</v>
      </c>
      <c r="AJ102" s="456" t="s">
        <v>535</v>
      </c>
      <c r="AK102" s="456">
        <v>-12</v>
      </c>
      <c r="AL102" s="456">
        <v>-54.5454545455</v>
      </c>
      <c r="AM102" s="456">
        <v>-4</v>
      </c>
      <c r="AN102" s="456">
        <v>-28.571428571399998</v>
      </c>
      <c r="AO102" s="456" t="s">
        <v>540</v>
      </c>
    </row>
    <row r="103" spans="1:41" x14ac:dyDescent="0.2">
      <c r="A103" s="456">
        <v>0</v>
      </c>
      <c r="B103" s="456">
        <v>0</v>
      </c>
      <c r="C103" s="456">
        <v>0</v>
      </c>
      <c r="D103" s="456">
        <v>0</v>
      </c>
      <c r="E103" s="456">
        <v>0</v>
      </c>
      <c r="F103" s="456">
        <v>0</v>
      </c>
      <c r="G103" s="456">
        <v>0</v>
      </c>
      <c r="H103" s="456">
        <v>0</v>
      </c>
      <c r="I103" s="456">
        <v>0</v>
      </c>
      <c r="J103" s="456">
        <v>0</v>
      </c>
      <c r="K103" s="456">
        <v>0</v>
      </c>
      <c r="L103" s="456">
        <v>0</v>
      </c>
      <c r="M103" s="456">
        <v>0</v>
      </c>
      <c r="N103" s="456">
        <v>0</v>
      </c>
      <c r="O103" s="456">
        <v>0</v>
      </c>
      <c r="P103" s="456">
        <v>0</v>
      </c>
      <c r="Q103" s="456">
        <v>0</v>
      </c>
      <c r="R103" s="456">
        <v>0</v>
      </c>
      <c r="S103" s="456">
        <v>0</v>
      </c>
      <c r="T103" s="456">
        <v>0</v>
      </c>
      <c r="U103" s="456">
        <v>0</v>
      </c>
      <c r="V103" s="456">
        <v>0</v>
      </c>
      <c r="W103" s="456">
        <v>0</v>
      </c>
      <c r="X103" s="456">
        <v>0</v>
      </c>
      <c r="Y103" s="456">
        <v>0</v>
      </c>
      <c r="Z103" s="456">
        <v>0</v>
      </c>
      <c r="AA103" s="456">
        <v>0</v>
      </c>
      <c r="AB103" s="456">
        <v>0</v>
      </c>
      <c r="AC103" s="456">
        <v>0</v>
      </c>
      <c r="AD103" s="456">
        <v>0</v>
      </c>
      <c r="AE103" s="456">
        <v>0</v>
      </c>
      <c r="AF103" s="456">
        <v>0</v>
      </c>
      <c r="AG103" s="456">
        <v>0</v>
      </c>
      <c r="AH103" s="456">
        <v>0</v>
      </c>
      <c r="AI103" s="456">
        <v>0</v>
      </c>
      <c r="AJ103" s="456">
        <v>0</v>
      </c>
      <c r="AK103" s="456">
        <v>0</v>
      </c>
      <c r="AL103" s="456">
        <v>0</v>
      </c>
      <c r="AM103" s="456">
        <v>0</v>
      </c>
      <c r="AN103" s="456">
        <v>0</v>
      </c>
      <c r="AO103" s="456" t="s">
        <v>540</v>
      </c>
    </row>
    <row r="104" spans="1:41" x14ac:dyDescent="0.2">
      <c r="A104" s="456" t="s">
        <v>535</v>
      </c>
      <c r="B104" s="456">
        <v>0</v>
      </c>
      <c r="C104" s="456" t="s">
        <v>535</v>
      </c>
      <c r="D104" s="456" t="s">
        <v>535</v>
      </c>
      <c r="E104" s="456">
        <v>4</v>
      </c>
      <c r="F104" s="456" t="s">
        <v>536</v>
      </c>
      <c r="G104" s="456">
        <v>1</v>
      </c>
      <c r="H104" s="456">
        <v>25</v>
      </c>
      <c r="I104" s="456" t="s">
        <v>535</v>
      </c>
      <c r="J104" s="456">
        <v>0</v>
      </c>
      <c r="K104" s="456">
        <v>0</v>
      </c>
      <c r="L104" s="456" t="s">
        <v>535</v>
      </c>
      <c r="M104" s="456">
        <v>1</v>
      </c>
      <c r="N104" s="456">
        <v>0</v>
      </c>
      <c r="O104" s="456">
        <v>-1</v>
      </c>
      <c r="P104" s="456">
        <v>-50</v>
      </c>
      <c r="Q104" s="456" t="s">
        <v>535</v>
      </c>
      <c r="R104" s="456">
        <v>0</v>
      </c>
      <c r="S104" s="456" t="s">
        <v>535</v>
      </c>
      <c r="T104" s="456" t="s">
        <v>535</v>
      </c>
      <c r="U104" s="456">
        <v>2</v>
      </c>
      <c r="V104" s="456">
        <v>0</v>
      </c>
      <c r="W104" s="456">
        <v>1</v>
      </c>
      <c r="X104" s="456">
        <v>100</v>
      </c>
      <c r="Y104" s="456" t="s">
        <v>535</v>
      </c>
      <c r="Z104" s="456">
        <v>0</v>
      </c>
      <c r="AA104" s="456">
        <v>0</v>
      </c>
      <c r="AB104" s="456" t="s">
        <v>535</v>
      </c>
      <c r="AC104" s="456">
        <v>1</v>
      </c>
      <c r="AD104" s="456">
        <v>0</v>
      </c>
      <c r="AE104" s="456">
        <v>1</v>
      </c>
      <c r="AF104" s="456">
        <v>0</v>
      </c>
      <c r="AG104" s="456" t="s">
        <v>535</v>
      </c>
      <c r="AH104" s="456">
        <v>0</v>
      </c>
      <c r="AI104" s="456" t="s">
        <v>535</v>
      </c>
      <c r="AJ104" s="456">
        <v>0</v>
      </c>
      <c r="AK104" s="456">
        <v>0</v>
      </c>
      <c r="AL104" s="456">
        <v>0</v>
      </c>
      <c r="AM104" s="456">
        <v>0</v>
      </c>
      <c r="AN104" s="456">
        <v>0</v>
      </c>
      <c r="AO104" s="456" t="s">
        <v>540</v>
      </c>
    </row>
    <row r="105" spans="1:41" x14ac:dyDescent="0.2">
      <c r="A105" s="456">
        <v>3</v>
      </c>
      <c r="B105" s="456">
        <v>0</v>
      </c>
      <c r="C105" s="456" t="s">
        <v>535</v>
      </c>
      <c r="D105" s="456" t="s">
        <v>535</v>
      </c>
      <c r="E105" s="456">
        <v>-3</v>
      </c>
      <c r="F105" s="456">
        <v>-50</v>
      </c>
      <c r="G105" s="456">
        <v>0</v>
      </c>
      <c r="H105" s="456">
        <v>0</v>
      </c>
      <c r="I105" s="456">
        <v>0</v>
      </c>
      <c r="J105" s="456">
        <v>0</v>
      </c>
      <c r="K105" s="456">
        <v>0</v>
      </c>
      <c r="L105" s="456">
        <v>0</v>
      </c>
      <c r="M105" s="456">
        <v>-1</v>
      </c>
      <c r="N105" s="456">
        <v>-100</v>
      </c>
      <c r="O105" s="456">
        <v>-3</v>
      </c>
      <c r="P105" s="456">
        <v>-100</v>
      </c>
      <c r="Q105" s="456">
        <v>0</v>
      </c>
      <c r="R105" s="456">
        <v>0</v>
      </c>
      <c r="S105" s="456">
        <v>0</v>
      </c>
      <c r="T105" s="456">
        <v>0</v>
      </c>
      <c r="U105" s="456">
        <v>-1</v>
      </c>
      <c r="V105" s="456">
        <v>-100</v>
      </c>
      <c r="W105" s="456">
        <v>0</v>
      </c>
      <c r="X105" s="456">
        <v>0</v>
      </c>
      <c r="Y105" s="456" t="s">
        <v>535</v>
      </c>
      <c r="Z105" s="456">
        <v>0</v>
      </c>
      <c r="AA105" s="456">
        <v>0</v>
      </c>
      <c r="AB105" s="456" t="s">
        <v>535</v>
      </c>
      <c r="AC105" s="456">
        <v>2</v>
      </c>
      <c r="AD105" s="456">
        <v>0</v>
      </c>
      <c r="AE105" s="456">
        <v>2</v>
      </c>
      <c r="AF105" s="456">
        <v>0</v>
      </c>
      <c r="AG105" s="456" t="s">
        <v>535</v>
      </c>
      <c r="AH105" s="456">
        <v>0</v>
      </c>
      <c r="AI105" s="456" t="s">
        <v>535</v>
      </c>
      <c r="AJ105" s="456">
        <v>0</v>
      </c>
      <c r="AK105" s="456">
        <v>-3</v>
      </c>
      <c r="AL105" s="456">
        <v>-75</v>
      </c>
      <c r="AM105" s="456">
        <v>1</v>
      </c>
      <c r="AN105" s="456">
        <v>0</v>
      </c>
      <c r="AO105" s="456" t="s">
        <v>540</v>
      </c>
    </row>
    <row r="106" spans="1:41" x14ac:dyDescent="0.2">
      <c r="A106" s="456">
        <v>0</v>
      </c>
      <c r="B106" s="456">
        <v>0</v>
      </c>
      <c r="C106" s="456">
        <v>0</v>
      </c>
      <c r="D106" s="456">
        <v>0</v>
      </c>
      <c r="E106" s="456">
        <v>0</v>
      </c>
      <c r="F106" s="456">
        <v>0</v>
      </c>
      <c r="G106" s="456">
        <v>0</v>
      </c>
      <c r="H106" s="456">
        <v>0</v>
      </c>
      <c r="I106" s="456">
        <v>0</v>
      </c>
      <c r="J106" s="456">
        <v>0</v>
      </c>
      <c r="K106" s="456">
        <v>0</v>
      </c>
      <c r="L106" s="456">
        <v>0</v>
      </c>
      <c r="M106" s="456">
        <v>0</v>
      </c>
      <c r="N106" s="456">
        <v>0</v>
      </c>
      <c r="O106" s="456">
        <v>0</v>
      </c>
      <c r="P106" s="456">
        <v>0</v>
      </c>
      <c r="Q106" s="456">
        <v>0</v>
      </c>
      <c r="R106" s="456">
        <v>0</v>
      </c>
      <c r="S106" s="456">
        <v>0</v>
      </c>
      <c r="T106" s="456">
        <v>0</v>
      </c>
      <c r="U106" s="456">
        <v>0</v>
      </c>
      <c r="V106" s="456">
        <v>0</v>
      </c>
      <c r="W106" s="456">
        <v>0</v>
      </c>
      <c r="X106" s="456">
        <v>0</v>
      </c>
      <c r="Y106" s="456">
        <v>0</v>
      </c>
      <c r="Z106" s="456">
        <v>0</v>
      </c>
      <c r="AA106" s="456">
        <v>0</v>
      </c>
      <c r="AB106" s="456">
        <v>0</v>
      </c>
      <c r="AC106" s="456">
        <v>0</v>
      </c>
      <c r="AD106" s="456">
        <v>0</v>
      </c>
      <c r="AE106" s="456">
        <v>0</v>
      </c>
      <c r="AF106" s="456">
        <v>0</v>
      </c>
      <c r="AG106" s="456">
        <v>0</v>
      </c>
      <c r="AH106" s="456">
        <v>0</v>
      </c>
      <c r="AI106" s="456">
        <v>0</v>
      </c>
      <c r="AJ106" s="456">
        <v>0</v>
      </c>
      <c r="AK106" s="456">
        <v>0</v>
      </c>
      <c r="AL106" s="456">
        <v>0</v>
      </c>
      <c r="AM106" s="456">
        <v>0</v>
      </c>
      <c r="AN106" s="456">
        <v>0</v>
      </c>
      <c r="AO106" s="456" t="s">
        <v>540</v>
      </c>
    </row>
    <row r="107" spans="1:41" x14ac:dyDescent="0.2">
      <c r="A107" s="456" t="s">
        <v>535</v>
      </c>
      <c r="B107" s="456">
        <v>0</v>
      </c>
      <c r="C107" s="456">
        <v>0</v>
      </c>
      <c r="D107" s="456" t="s">
        <v>535</v>
      </c>
      <c r="E107" s="456">
        <v>0</v>
      </c>
      <c r="F107" s="456">
        <v>0</v>
      </c>
      <c r="G107" s="456">
        <v>-1</v>
      </c>
      <c r="H107" s="456">
        <v>-50</v>
      </c>
      <c r="I107" s="456">
        <v>0</v>
      </c>
      <c r="J107" s="456">
        <v>0</v>
      </c>
      <c r="K107" s="456">
        <v>0</v>
      </c>
      <c r="L107" s="456">
        <v>0</v>
      </c>
      <c r="M107" s="456">
        <v>0</v>
      </c>
      <c r="N107" s="456">
        <v>0</v>
      </c>
      <c r="O107" s="456">
        <v>-1</v>
      </c>
      <c r="P107" s="456">
        <v>-100</v>
      </c>
      <c r="Q107" s="456">
        <v>0</v>
      </c>
      <c r="R107" s="456">
        <v>0</v>
      </c>
      <c r="S107" s="456">
        <v>0</v>
      </c>
      <c r="T107" s="456">
        <v>0</v>
      </c>
      <c r="U107" s="456">
        <v>0</v>
      </c>
      <c r="V107" s="456">
        <v>0</v>
      </c>
      <c r="W107" s="456">
        <v>0</v>
      </c>
      <c r="X107" s="456">
        <v>0</v>
      </c>
      <c r="Y107" s="456" t="s">
        <v>535</v>
      </c>
      <c r="Z107" s="456">
        <v>0</v>
      </c>
      <c r="AA107" s="456">
        <v>0</v>
      </c>
      <c r="AB107" s="456" t="s">
        <v>535</v>
      </c>
      <c r="AC107" s="456">
        <v>1</v>
      </c>
      <c r="AD107" s="456">
        <v>0</v>
      </c>
      <c r="AE107" s="456">
        <v>1</v>
      </c>
      <c r="AF107" s="456">
        <v>0</v>
      </c>
      <c r="AG107" s="456">
        <v>0</v>
      </c>
      <c r="AH107" s="456">
        <v>0</v>
      </c>
      <c r="AI107" s="456">
        <v>0</v>
      </c>
      <c r="AJ107" s="456">
        <v>0</v>
      </c>
      <c r="AK107" s="456">
        <v>-1</v>
      </c>
      <c r="AL107" s="456">
        <v>-100</v>
      </c>
      <c r="AM107" s="456">
        <v>-1</v>
      </c>
      <c r="AN107" s="456">
        <v>-100</v>
      </c>
      <c r="AO107" s="456" t="s">
        <v>540</v>
      </c>
    </row>
    <row r="108" spans="1:41" x14ac:dyDescent="0.2">
      <c r="A108" s="456" t="s">
        <v>535</v>
      </c>
      <c r="B108" s="456">
        <v>0</v>
      </c>
      <c r="C108" s="456">
        <v>33</v>
      </c>
      <c r="D108" s="456" t="s">
        <v>535</v>
      </c>
      <c r="E108" s="456">
        <v>-25</v>
      </c>
      <c r="F108" s="456">
        <v>-35.714285714299997</v>
      </c>
      <c r="G108" s="456">
        <v>-20</v>
      </c>
      <c r="H108" s="456">
        <v>-30.7692307692</v>
      </c>
      <c r="I108" s="456" t="s">
        <v>535</v>
      </c>
      <c r="J108" s="456">
        <v>0</v>
      </c>
      <c r="K108" s="456" t="s">
        <v>535</v>
      </c>
      <c r="L108" s="456" t="s">
        <v>535</v>
      </c>
      <c r="M108" s="456">
        <v>-2</v>
      </c>
      <c r="N108" s="456">
        <v>-40</v>
      </c>
      <c r="O108" s="456">
        <v>-4</v>
      </c>
      <c r="P108" s="456">
        <v>-57.142857142899999</v>
      </c>
      <c r="Q108" s="456" t="s">
        <v>535</v>
      </c>
      <c r="R108" s="456">
        <v>0</v>
      </c>
      <c r="S108" s="456" t="s">
        <v>535</v>
      </c>
      <c r="T108" s="456" t="s">
        <v>535</v>
      </c>
      <c r="U108" s="456">
        <v>5</v>
      </c>
      <c r="V108" s="456">
        <v>125</v>
      </c>
      <c r="W108" s="456">
        <v>-2</v>
      </c>
      <c r="X108" s="456">
        <v>-18.181818181800001</v>
      </c>
      <c r="Y108" s="456" t="s">
        <v>535</v>
      </c>
      <c r="Z108" s="456">
        <v>0</v>
      </c>
      <c r="AA108" s="456" t="s">
        <v>535</v>
      </c>
      <c r="AB108" s="456" t="s">
        <v>535</v>
      </c>
      <c r="AC108" s="456">
        <v>-4</v>
      </c>
      <c r="AD108" s="456">
        <v>-57.142857142899999</v>
      </c>
      <c r="AE108" s="456">
        <v>-3</v>
      </c>
      <c r="AF108" s="456">
        <v>-50</v>
      </c>
      <c r="AG108" s="456">
        <v>30</v>
      </c>
      <c r="AH108" s="456">
        <v>0</v>
      </c>
      <c r="AI108" s="456" t="s">
        <v>535</v>
      </c>
      <c r="AJ108" s="456" t="s">
        <v>535</v>
      </c>
      <c r="AK108" s="456">
        <v>-24</v>
      </c>
      <c r="AL108" s="456">
        <v>-44.444444444399998</v>
      </c>
      <c r="AM108" s="456">
        <v>-11</v>
      </c>
      <c r="AN108" s="456">
        <v>-26.8292682927</v>
      </c>
      <c r="AO108" s="456" t="s">
        <v>540</v>
      </c>
    </row>
    <row r="109" spans="1:41" x14ac:dyDescent="0.2">
      <c r="A109" s="456">
        <v>86</v>
      </c>
      <c r="B109" s="456">
        <v>0</v>
      </c>
      <c r="C109" s="456">
        <v>51</v>
      </c>
      <c r="D109" s="456">
        <v>35</v>
      </c>
      <c r="E109" s="456">
        <v>-18</v>
      </c>
      <c r="F109" s="456">
        <v>-17.307692307700002</v>
      </c>
      <c r="G109" s="456">
        <v>-14</v>
      </c>
      <c r="H109" s="456">
        <v>-14</v>
      </c>
      <c r="I109" s="456" t="s">
        <v>535</v>
      </c>
      <c r="J109" s="456">
        <v>0</v>
      </c>
      <c r="K109" s="456" t="s">
        <v>535</v>
      </c>
      <c r="L109" s="456" t="s">
        <v>535</v>
      </c>
      <c r="M109" s="456">
        <v>-3</v>
      </c>
      <c r="N109" s="456">
        <v>-18.75</v>
      </c>
      <c r="O109" s="456">
        <v>-8</v>
      </c>
      <c r="P109" s="456">
        <v>-38.095238095200003</v>
      </c>
      <c r="Q109" s="456">
        <v>11</v>
      </c>
      <c r="R109" s="456">
        <v>0</v>
      </c>
      <c r="S109" s="456" t="s">
        <v>535</v>
      </c>
      <c r="T109" s="456" t="s">
        <v>535</v>
      </c>
      <c r="U109" s="456">
        <v>1</v>
      </c>
      <c r="V109" s="456">
        <v>10</v>
      </c>
      <c r="W109" s="456">
        <v>-4</v>
      </c>
      <c r="X109" s="456">
        <v>-26.666666666699999</v>
      </c>
      <c r="Y109" s="456">
        <v>7</v>
      </c>
      <c r="Z109" s="456">
        <v>0</v>
      </c>
      <c r="AA109" s="456">
        <v>0</v>
      </c>
      <c r="AB109" s="456">
        <v>7</v>
      </c>
      <c r="AC109" s="456">
        <v>-7</v>
      </c>
      <c r="AD109" s="456">
        <v>-50</v>
      </c>
      <c r="AE109" s="456">
        <v>3</v>
      </c>
      <c r="AF109" s="456">
        <v>75</v>
      </c>
      <c r="AG109" s="456">
        <v>55</v>
      </c>
      <c r="AH109" s="456">
        <v>0</v>
      </c>
      <c r="AI109" s="456">
        <v>39</v>
      </c>
      <c r="AJ109" s="456">
        <v>16</v>
      </c>
      <c r="AK109" s="456">
        <v>-9</v>
      </c>
      <c r="AL109" s="456">
        <v>-14.0625</v>
      </c>
      <c r="AM109" s="456">
        <v>-5</v>
      </c>
      <c r="AN109" s="456">
        <v>-8.3333333333000006</v>
      </c>
      <c r="AO109" s="456" t="s">
        <v>540</v>
      </c>
    </row>
    <row r="110" spans="1:41" x14ac:dyDescent="0.2">
      <c r="A110" s="456">
        <v>83</v>
      </c>
      <c r="B110" s="456">
        <v>0</v>
      </c>
      <c r="C110" s="456">
        <v>47</v>
      </c>
      <c r="D110" s="456">
        <v>36</v>
      </c>
      <c r="E110" s="456">
        <v>9</v>
      </c>
      <c r="F110" s="456">
        <v>12.1621621622</v>
      </c>
      <c r="G110" s="456">
        <v>12</v>
      </c>
      <c r="H110" s="456">
        <v>16.9014084507</v>
      </c>
      <c r="I110" s="456">
        <v>17</v>
      </c>
      <c r="J110" s="456">
        <v>0</v>
      </c>
      <c r="K110" s="456" t="s">
        <v>535</v>
      </c>
      <c r="L110" s="456" t="s">
        <v>535</v>
      </c>
      <c r="M110" s="456">
        <v>6</v>
      </c>
      <c r="N110" s="456">
        <v>54.5454545455</v>
      </c>
      <c r="O110" s="456">
        <v>3</v>
      </c>
      <c r="P110" s="456">
        <v>21.428571428600002</v>
      </c>
      <c r="Q110" s="456">
        <v>11</v>
      </c>
      <c r="R110" s="456">
        <v>0</v>
      </c>
      <c r="S110" s="456" t="s">
        <v>535</v>
      </c>
      <c r="T110" s="456" t="s">
        <v>535</v>
      </c>
      <c r="U110" s="456">
        <v>-3</v>
      </c>
      <c r="V110" s="456">
        <v>-21.428571428600002</v>
      </c>
      <c r="W110" s="456">
        <v>2</v>
      </c>
      <c r="X110" s="456">
        <v>22.222222222199999</v>
      </c>
      <c r="Y110" s="456">
        <v>12</v>
      </c>
      <c r="Z110" s="456">
        <v>0</v>
      </c>
      <c r="AA110" s="456" t="s">
        <v>535</v>
      </c>
      <c r="AB110" s="456" t="s">
        <v>535</v>
      </c>
      <c r="AC110" s="456">
        <v>6</v>
      </c>
      <c r="AD110" s="456">
        <v>100</v>
      </c>
      <c r="AE110" s="456">
        <v>8</v>
      </c>
      <c r="AF110" s="456">
        <v>200</v>
      </c>
      <c r="AG110" s="456">
        <v>43</v>
      </c>
      <c r="AH110" s="456">
        <v>0</v>
      </c>
      <c r="AI110" s="456">
        <v>23</v>
      </c>
      <c r="AJ110" s="456">
        <v>20</v>
      </c>
      <c r="AK110" s="456">
        <v>0</v>
      </c>
      <c r="AL110" s="456">
        <v>0</v>
      </c>
      <c r="AM110" s="456">
        <v>-1</v>
      </c>
      <c r="AN110" s="456">
        <v>-2.2727272727000001</v>
      </c>
      <c r="AO110" s="456" t="s">
        <v>540</v>
      </c>
    </row>
    <row r="111" spans="1:41" x14ac:dyDescent="0.2">
      <c r="A111" s="456" t="s">
        <v>535</v>
      </c>
      <c r="B111" s="456">
        <v>0</v>
      </c>
      <c r="C111" s="456">
        <v>16</v>
      </c>
      <c r="D111" s="456" t="s">
        <v>535</v>
      </c>
      <c r="E111" s="456">
        <v>8</v>
      </c>
      <c r="F111" s="456">
        <v>57.142857142899999</v>
      </c>
      <c r="G111" s="456">
        <v>1</v>
      </c>
      <c r="H111" s="456">
        <v>4.7619047619000003</v>
      </c>
      <c r="I111" s="456" t="s">
        <v>535</v>
      </c>
      <c r="J111" s="456">
        <v>0</v>
      </c>
      <c r="K111" s="456">
        <v>0</v>
      </c>
      <c r="L111" s="456" t="s">
        <v>535</v>
      </c>
      <c r="M111" s="456">
        <v>-3</v>
      </c>
      <c r="N111" s="456">
        <v>-75</v>
      </c>
      <c r="O111" s="456">
        <v>-4</v>
      </c>
      <c r="P111" s="456">
        <v>-80</v>
      </c>
      <c r="Q111" s="456" t="s">
        <v>535</v>
      </c>
      <c r="R111" s="456">
        <v>0</v>
      </c>
      <c r="S111" s="456" t="s">
        <v>535</v>
      </c>
      <c r="T111" s="456" t="s">
        <v>535</v>
      </c>
      <c r="U111" s="456">
        <v>4</v>
      </c>
      <c r="V111" s="456" t="s">
        <v>536</v>
      </c>
      <c r="W111" s="456">
        <v>4</v>
      </c>
      <c r="X111" s="456" t="s">
        <v>536</v>
      </c>
      <c r="Y111" s="456" t="s">
        <v>535</v>
      </c>
      <c r="Z111" s="456">
        <v>0</v>
      </c>
      <c r="AA111" s="456">
        <v>0</v>
      </c>
      <c r="AB111" s="456" t="s">
        <v>535</v>
      </c>
      <c r="AC111" s="456">
        <v>2</v>
      </c>
      <c r="AD111" s="456">
        <v>0</v>
      </c>
      <c r="AE111" s="456">
        <v>-1</v>
      </c>
      <c r="AF111" s="456">
        <v>-33.333333333299997</v>
      </c>
      <c r="AG111" s="456">
        <v>14</v>
      </c>
      <c r="AH111" s="456">
        <v>0</v>
      </c>
      <c r="AI111" s="456" t="s">
        <v>535</v>
      </c>
      <c r="AJ111" s="456" t="s">
        <v>535</v>
      </c>
      <c r="AK111" s="456">
        <v>5</v>
      </c>
      <c r="AL111" s="456">
        <v>55.555555555600002</v>
      </c>
      <c r="AM111" s="456">
        <v>2</v>
      </c>
      <c r="AN111" s="456">
        <v>16.666666666699999</v>
      </c>
      <c r="AO111" s="456" t="s">
        <v>540</v>
      </c>
    </row>
    <row r="112" spans="1:41" x14ac:dyDescent="0.2">
      <c r="A112" s="456">
        <v>0</v>
      </c>
      <c r="B112" s="456">
        <v>0</v>
      </c>
      <c r="C112" s="456">
        <v>0</v>
      </c>
      <c r="D112" s="456">
        <v>0</v>
      </c>
      <c r="E112" s="456">
        <v>0</v>
      </c>
      <c r="F112" s="456">
        <v>0</v>
      </c>
      <c r="G112" s="456">
        <v>0</v>
      </c>
      <c r="H112" s="456">
        <v>0</v>
      </c>
      <c r="I112" s="456">
        <v>0</v>
      </c>
      <c r="J112" s="456">
        <v>0</v>
      </c>
      <c r="K112" s="456">
        <v>0</v>
      </c>
      <c r="L112" s="456">
        <v>0</v>
      </c>
      <c r="M112" s="456">
        <v>0</v>
      </c>
      <c r="N112" s="456">
        <v>0</v>
      </c>
      <c r="O112" s="456">
        <v>0</v>
      </c>
      <c r="P112" s="456">
        <v>0</v>
      </c>
      <c r="Q112" s="456">
        <v>0</v>
      </c>
      <c r="R112" s="456">
        <v>0</v>
      </c>
      <c r="S112" s="456">
        <v>0</v>
      </c>
      <c r="T112" s="456">
        <v>0</v>
      </c>
      <c r="U112" s="456">
        <v>0</v>
      </c>
      <c r="V112" s="456">
        <v>0</v>
      </c>
      <c r="W112" s="456">
        <v>0</v>
      </c>
      <c r="X112" s="456">
        <v>0</v>
      </c>
      <c r="Y112" s="456">
        <v>0</v>
      </c>
      <c r="Z112" s="456">
        <v>0</v>
      </c>
      <c r="AA112" s="456">
        <v>0</v>
      </c>
      <c r="AB112" s="456">
        <v>0</v>
      </c>
      <c r="AC112" s="456">
        <v>0</v>
      </c>
      <c r="AD112" s="456">
        <v>0</v>
      </c>
      <c r="AE112" s="456">
        <v>0</v>
      </c>
      <c r="AF112" s="456">
        <v>0</v>
      </c>
      <c r="AG112" s="456">
        <v>0</v>
      </c>
      <c r="AH112" s="456">
        <v>0</v>
      </c>
      <c r="AI112" s="456">
        <v>0</v>
      </c>
      <c r="AJ112" s="456">
        <v>0</v>
      </c>
      <c r="AK112" s="456">
        <v>0</v>
      </c>
      <c r="AL112" s="456">
        <v>0</v>
      </c>
      <c r="AM112" s="456">
        <v>0</v>
      </c>
      <c r="AN112" s="456">
        <v>0</v>
      </c>
      <c r="AO112" s="456" t="s">
        <v>540</v>
      </c>
    </row>
    <row r="113" spans="1:41" x14ac:dyDescent="0.2">
      <c r="A113" s="456">
        <v>114</v>
      </c>
      <c r="B113" s="456">
        <v>0</v>
      </c>
      <c r="C113" s="456">
        <v>69</v>
      </c>
      <c r="D113" s="456">
        <v>45</v>
      </c>
      <c r="E113" s="456">
        <v>-20</v>
      </c>
      <c r="F113" s="456">
        <v>-14.925373134299999</v>
      </c>
      <c r="G113" s="456">
        <v>-7</v>
      </c>
      <c r="H113" s="456">
        <v>-5.7851239668999996</v>
      </c>
      <c r="I113" s="456" t="s">
        <v>535</v>
      </c>
      <c r="J113" s="456">
        <v>0</v>
      </c>
      <c r="K113" s="456" t="s">
        <v>535</v>
      </c>
      <c r="L113" s="456" t="s">
        <v>535</v>
      </c>
      <c r="M113" s="456">
        <v>-3</v>
      </c>
      <c r="N113" s="456">
        <v>-14.285714285699999</v>
      </c>
      <c r="O113" s="456">
        <v>-15</v>
      </c>
      <c r="P113" s="456">
        <v>-45.4545454545</v>
      </c>
      <c r="Q113" s="456">
        <v>15</v>
      </c>
      <c r="R113" s="456">
        <v>0</v>
      </c>
      <c r="S113" s="456">
        <v>6</v>
      </c>
      <c r="T113" s="456">
        <v>9</v>
      </c>
      <c r="U113" s="456">
        <v>4</v>
      </c>
      <c r="V113" s="456">
        <v>36.363636363600001</v>
      </c>
      <c r="W113" s="456">
        <v>-2</v>
      </c>
      <c r="X113" s="456">
        <v>-11.764705882399999</v>
      </c>
      <c r="Y113" s="456" t="s">
        <v>535</v>
      </c>
      <c r="Z113" s="456">
        <v>0</v>
      </c>
      <c r="AA113" s="456" t="s">
        <v>535</v>
      </c>
      <c r="AB113" s="456" t="s">
        <v>535</v>
      </c>
      <c r="AC113" s="456">
        <v>1</v>
      </c>
      <c r="AD113" s="456">
        <v>6.6666666667000003</v>
      </c>
      <c r="AE113" s="456">
        <v>8</v>
      </c>
      <c r="AF113" s="456">
        <v>100</v>
      </c>
      <c r="AG113" s="456">
        <v>65</v>
      </c>
      <c r="AH113" s="456">
        <v>0</v>
      </c>
      <c r="AI113" s="456">
        <v>43</v>
      </c>
      <c r="AJ113" s="456">
        <v>22</v>
      </c>
      <c r="AK113" s="456">
        <v>-22</v>
      </c>
      <c r="AL113" s="456">
        <v>-25.287356321800001</v>
      </c>
      <c r="AM113" s="456">
        <v>2</v>
      </c>
      <c r="AN113" s="456">
        <v>3.1746031746000001</v>
      </c>
      <c r="AO113" s="456" t="s">
        <v>540</v>
      </c>
    </row>
    <row r="114" spans="1:41" x14ac:dyDescent="0.2">
      <c r="A114" s="456">
        <v>93</v>
      </c>
      <c r="B114" s="456">
        <v>0</v>
      </c>
      <c r="C114" s="456">
        <v>55</v>
      </c>
      <c r="D114" s="456">
        <v>38</v>
      </c>
      <c r="E114" s="456">
        <v>-5</v>
      </c>
      <c r="F114" s="456">
        <v>-5.1020408162999997</v>
      </c>
      <c r="G114" s="456">
        <v>-15</v>
      </c>
      <c r="H114" s="456">
        <v>-13.8888888889</v>
      </c>
      <c r="I114" s="456" t="s">
        <v>535</v>
      </c>
      <c r="J114" s="456">
        <v>0</v>
      </c>
      <c r="K114" s="456" t="s">
        <v>535</v>
      </c>
      <c r="L114" s="456" t="s">
        <v>535</v>
      </c>
      <c r="M114" s="456">
        <v>4</v>
      </c>
      <c r="N114" s="456">
        <v>40</v>
      </c>
      <c r="O114" s="456">
        <v>2</v>
      </c>
      <c r="P114" s="456">
        <v>16.666666666699999</v>
      </c>
      <c r="Q114" s="456" t="s">
        <v>535</v>
      </c>
      <c r="R114" s="456">
        <v>0</v>
      </c>
      <c r="S114" s="456" t="s">
        <v>535</v>
      </c>
      <c r="T114" s="456" t="s">
        <v>535</v>
      </c>
      <c r="U114" s="456">
        <v>0</v>
      </c>
      <c r="V114" s="456">
        <v>0</v>
      </c>
      <c r="W114" s="456">
        <v>-2</v>
      </c>
      <c r="X114" s="456">
        <v>-13.333333333300001</v>
      </c>
      <c r="Y114" s="456" t="s">
        <v>535</v>
      </c>
      <c r="Z114" s="456">
        <v>0</v>
      </c>
      <c r="AA114" s="456" t="s">
        <v>535</v>
      </c>
      <c r="AB114" s="456" t="s">
        <v>535</v>
      </c>
      <c r="AC114" s="456">
        <v>-1</v>
      </c>
      <c r="AD114" s="456">
        <v>-12.5</v>
      </c>
      <c r="AE114" s="456">
        <v>0</v>
      </c>
      <c r="AF114" s="456">
        <v>0</v>
      </c>
      <c r="AG114" s="456">
        <v>59</v>
      </c>
      <c r="AH114" s="456">
        <v>0</v>
      </c>
      <c r="AI114" s="456" t="s">
        <v>535</v>
      </c>
      <c r="AJ114" s="456" t="s">
        <v>535</v>
      </c>
      <c r="AK114" s="456">
        <v>-8</v>
      </c>
      <c r="AL114" s="456">
        <v>-11.9402985075</v>
      </c>
      <c r="AM114" s="456">
        <v>-15</v>
      </c>
      <c r="AN114" s="456">
        <v>-20.270270270299999</v>
      </c>
      <c r="AO114" s="456" t="s">
        <v>540</v>
      </c>
    </row>
    <row r="115" spans="1:41" x14ac:dyDescent="0.2">
      <c r="A115" s="456" t="s">
        <v>535</v>
      </c>
      <c r="B115" s="456">
        <v>0</v>
      </c>
      <c r="C115" s="456" t="s">
        <v>535</v>
      </c>
      <c r="D115" s="456" t="s">
        <v>535</v>
      </c>
      <c r="E115" s="456">
        <v>-5</v>
      </c>
      <c r="F115" s="456">
        <v>-31.25</v>
      </c>
      <c r="G115" s="456">
        <v>3</v>
      </c>
      <c r="H115" s="456">
        <v>37.5</v>
      </c>
      <c r="I115" s="456" t="s">
        <v>535</v>
      </c>
      <c r="J115" s="456">
        <v>0</v>
      </c>
      <c r="K115" s="456" t="s">
        <v>535</v>
      </c>
      <c r="L115" s="456">
        <v>0</v>
      </c>
      <c r="M115" s="456">
        <v>-1</v>
      </c>
      <c r="N115" s="456">
        <v>-33.333333333299997</v>
      </c>
      <c r="O115" s="456">
        <v>1</v>
      </c>
      <c r="P115" s="456">
        <v>100</v>
      </c>
      <c r="Q115" s="456" t="s">
        <v>535</v>
      </c>
      <c r="R115" s="456">
        <v>0</v>
      </c>
      <c r="S115" s="456">
        <v>0</v>
      </c>
      <c r="T115" s="456" t="s">
        <v>535</v>
      </c>
      <c r="U115" s="456">
        <v>-2</v>
      </c>
      <c r="V115" s="456">
        <v>-50</v>
      </c>
      <c r="W115" s="456">
        <v>-1</v>
      </c>
      <c r="X115" s="456">
        <v>-33.333333333299997</v>
      </c>
      <c r="Y115" s="456" t="s">
        <v>535</v>
      </c>
      <c r="Z115" s="456">
        <v>0</v>
      </c>
      <c r="AA115" s="456" t="s">
        <v>535</v>
      </c>
      <c r="AB115" s="456">
        <v>0</v>
      </c>
      <c r="AC115" s="456">
        <v>0</v>
      </c>
      <c r="AD115" s="456">
        <v>0</v>
      </c>
      <c r="AE115" s="456">
        <v>0</v>
      </c>
      <c r="AF115" s="456">
        <v>0</v>
      </c>
      <c r="AG115" s="456" t="s">
        <v>535</v>
      </c>
      <c r="AH115" s="456">
        <v>0</v>
      </c>
      <c r="AI115" s="456" t="s">
        <v>535</v>
      </c>
      <c r="AJ115" s="456" t="s">
        <v>535</v>
      </c>
      <c r="AK115" s="456">
        <v>-2</v>
      </c>
      <c r="AL115" s="456">
        <v>-25</v>
      </c>
      <c r="AM115" s="456">
        <v>3</v>
      </c>
      <c r="AN115" s="456">
        <v>100</v>
      </c>
      <c r="AO115" s="456" t="s">
        <v>540</v>
      </c>
    </row>
    <row r="116" spans="1:41" x14ac:dyDescent="0.2">
      <c r="A116" s="456">
        <v>8</v>
      </c>
      <c r="B116" s="456">
        <v>0</v>
      </c>
      <c r="C116" s="456" t="s">
        <v>535</v>
      </c>
      <c r="D116" s="456" t="s">
        <v>535</v>
      </c>
      <c r="E116" s="456">
        <v>-3</v>
      </c>
      <c r="F116" s="456">
        <v>-27.272727272699999</v>
      </c>
      <c r="G116" s="456">
        <v>-7</v>
      </c>
      <c r="H116" s="456">
        <v>-46.666666666700003</v>
      </c>
      <c r="I116" s="456">
        <v>0</v>
      </c>
      <c r="J116" s="456">
        <v>0</v>
      </c>
      <c r="K116" s="456">
        <v>0</v>
      </c>
      <c r="L116" s="456">
        <v>0</v>
      </c>
      <c r="M116" s="456">
        <v>-2</v>
      </c>
      <c r="N116" s="456">
        <v>-100</v>
      </c>
      <c r="O116" s="456">
        <v>-2</v>
      </c>
      <c r="P116" s="456">
        <v>-100</v>
      </c>
      <c r="Q116" s="456">
        <v>4</v>
      </c>
      <c r="R116" s="456">
        <v>0</v>
      </c>
      <c r="S116" s="456" t="s">
        <v>535</v>
      </c>
      <c r="T116" s="456" t="s">
        <v>535</v>
      </c>
      <c r="U116" s="456">
        <v>3</v>
      </c>
      <c r="V116" s="456" t="s">
        <v>536</v>
      </c>
      <c r="W116" s="456">
        <v>4</v>
      </c>
      <c r="X116" s="456">
        <v>0</v>
      </c>
      <c r="Y116" s="456" t="s">
        <v>535</v>
      </c>
      <c r="Z116" s="456">
        <v>0</v>
      </c>
      <c r="AA116" s="456" t="s">
        <v>535</v>
      </c>
      <c r="AB116" s="456">
        <v>0</v>
      </c>
      <c r="AC116" s="456">
        <v>-2</v>
      </c>
      <c r="AD116" s="456">
        <v>-66.666666666699996</v>
      </c>
      <c r="AE116" s="456">
        <v>0</v>
      </c>
      <c r="AF116" s="456">
        <v>0</v>
      </c>
      <c r="AG116" s="456" t="s">
        <v>535</v>
      </c>
      <c r="AH116" s="456">
        <v>0</v>
      </c>
      <c r="AI116" s="456" t="s">
        <v>535</v>
      </c>
      <c r="AJ116" s="456">
        <v>0</v>
      </c>
      <c r="AK116" s="456">
        <v>-2</v>
      </c>
      <c r="AL116" s="456">
        <v>-40</v>
      </c>
      <c r="AM116" s="456">
        <v>-9</v>
      </c>
      <c r="AN116" s="456">
        <v>-75</v>
      </c>
      <c r="AO116" s="456" t="s">
        <v>540</v>
      </c>
    </row>
    <row r="117" spans="1:41" x14ac:dyDescent="0.2">
      <c r="A117" s="456" t="s">
        <v>535</v>
      </c>
      <c r="B117" s="456">
        <v>0</v>
      </c>
      <c r="C117" s="456">
        <v>10</v>
      </c>
      <c r="D117" s="456" t="s">
        <v>535</v>
      </c>
      <c r="E117" s="456">
        <v>7</v>
      </c>
      <c r="F117" s="456">
        <v>175</v>
      </c>
      <c r="G117" s="456">
        <v>4</v>
      </c>
      <c r="H117" s="456">
        <v>57.142857142899999</v>
      </c>
      <c r="I117" s="456">
        <v>0</v>
      </c>
      <c r="J117" s="456">
        <v>0</v>
      </c>
      <c r="K117" s="456">
        <v>0</v>
      </c>
      <c r="L117" s="456">
        <v>0</v>
      </c>
      <c r="M117" s="456">
        <v>0</v>
      </c>
      <c r="N117" s="456">
        <v>0</v>
      </c>
      <c r="O117" s="456">
        <v>0</v>
      </c>
      <c r="P117" s="456">
        <v>0</v>
      </c>
      <c r="Q117" s="456" t="s">
        <v>535</v>
      </c>
      <c r="R117" s="456">
        <v>0</v>
      </c>
      <c r="S117" s="456" t="s">
        <v>535</v>
      </c>
      <c r="T117" s="456" t="s">
        <v>535</v>
      </c>
      <c r="U117" s="456">
        <v>2</v>
      </c>
      <c r="V117" s="456">
        <v>0</v>
      </c>
      <c r="W117" s="456">
        <v>1</v>
      </c>
      <c r="X117" s="456">
        <v>100</v>
      </c>
      <c r="Y117" s="456">
        <v>0</v>
      </c>
      <c r="Z117" s="456">
        <v>0</v>
      </c>
      <c r="AA117" s="456">
        <v>0</v>
      </c>
      <c r="AB117" s="456">
        <v>0</v>
      </c>
      <c r="AC117" s="456">
        <v>0</v>
      </c>
      <c r="AD117" s="456">
        <v>0</v>
      </c>
      <c r="AE117" s="456">
        <v>0</v>
      </c>
      <c r="AF117" s="456">
        <v>0</v>
      </c>
      <c r="AG117" s="456" t="s">
        <v>535</v>
      </c>
      <c r="AH117" s="456">
        <v>0</v>
      </c>
      <c r="AI117" s="456" t="s">
        <v>535</v>
      </c>
      <c r="AJ117" s="456">
        <v>0</v>
      </c>
      <c r="AK117" s="456">
        <v>5</v>
      </c>
      <c r="AL117" s="456">
        <v>125</v>
      </c>
      <c r="AM117" s="456">
        <v>3</v>
      </c>
      <c r="AN117" s="456">
        <v>50</v>
      </c>
      <c r="AO117" s="456" t="s">
        <v>540</v>
      </c>
    </row>
    <row r="118" spans="1:41" x14ac:dyDescent="0.2">
      <c r="A118" s="456">
        <v>0</v>
      </c>
      <c r="B118" s="456">
        <v>0</v>
      </c>
      <c r="C118" s="456">
        <v>0</v>
      </c>
      <c r="D118" s="456">
        <v>0</v>
      </c>
      <c r="E118" s="456">
        <v>0</v>
      </c>
      <c r="F118" s="456">
        <v>0</v>
      </c>
      <c r="G118" s="456">
        <v>0</v>
      </c>
      <c r="H118" s="456">
        <v>0</v>
      </c>
      <c r="I118" s="456">
        <v>0</v>
      </c>
      <c r="J118" s="456">
        <v>0</v>
      </c>
      <c r="K118" s="456">
        <v>0</v>
      </c>
      <c r="L118" s="456">
        <v>0</v>
      </c>
      <c r="M118" s="456">
        <v>0</v>
      </c>
      <c r="N118" s="456">
        <v>0</v>
      </c>
      <c r="O118" s="456">
        <v>0</v>
      </c>
      <c r="P118" s="456">
        <v>0</v>
      </c>
      <c r="Q118" s="456">
        <v>0</v>
      </c>
      <c r="R118" s="456">
        <v>0</v>
      </c>
      <c r="S118" s="456">
        <v>0</v>
      </c>
      <c r="T118" s="456">
        <v>0</v>
      </c>
      <c r="U118" s="456">
        <v>0</v>
      </c>
      <c r="V118" s="456">
        <v>0</v>
      </c>
      <c r="W118" s="456">
        <v>0</v>
      </c>
      <c r="X118" s="456">
        <v>0</v>
      </c>
      <c r="Y118" s="456">
        <v>0</v>
      </c>
      <c r="Z118" s="456">
        <v>0</v>
      </c>
      <c r="AA118" s="456">
        <v>0</v>
      </c>
      <c r="AB118" s="456">
        <v>0</v>
      </c>
      <c r="AC118" s="456">
        <v>0</v>
      </c>
      <c r="AD118" s="456">
        <v>0</v>
      </c>
      <c r="AE118" s="456">
        <v>0</v>
      </c>
      <c r="AF118" s="456">
        <v>0</v>
      </c>
      <c r="AG118" s="456">
        <v>0</v>
      </c>
      <c r="AH118" s="456">
        <v>0</v>
      </c>
      <c r="AI118" s="456">
        <v>0</v>
      </c>
      <c r="AJ118" s="456">
        <v>0</v>
      </c>
      <c r="AK118" s="456">
        <v>0</v>
      </c>
      <c r="AL118" s="456">
        <v>0</v>
      </c>
      <c r="AM118" s="456">
        <v>0</v>
      </c>
      <c r="AN118" s="456">
        <v>0</v>
      </c>
      <c r="AO118" s="456" t="s">
        <v>540</v>
      </c>
    </row>
    <row r="119" spans="1:41" x14ac:dyDescent="0.2">
      <c r="A119" s="456">
        <v>146</v>
      </c>
      <c r="B119" s="456">
        <v>0</v>
      </c>
      <c r="C119" s="456" t="s">
        <v>535</v>
      </c>
      <c r="D119" s="456" t="s">
        <v>535</v>
      </c>
      <c r="E119" s="456">
        <v>-30</v>
      </c>
      <c r="F119" s="456">
        <v>-17.0454545455</v>
      </c>
      <c r="G119" s="456">
        <v>-9</v>
      </c>
      <c r="H119" s="456">
        <v>-5.8064516129000001</v>
      </c>
      <c r="I119" s="456">
        <v>26</v>
      </c>
      <c r="J119" s="456">
        <v>0</v>
      </c>
      <c r="K119" s="456" t="s">
        <v>535</v>
      </c>
      <c r="L119" s="456" t="s">
        <v>535</v>
      </c>
      <c r="M119" s="456">
        <v>4</v>
      </c>
      <c r="N119" s="456">
        <v>18.181818181800001</v>
      </c>
      <c r="O119" s="456">
        <v>-3</v>
      </c>
      <c r="P119" s="456">
        <v>-10.344827586199999</v>
      </c>
      <c r="Q119" s="456" t="s">
        <v>535</v>
      </c>
      <c r="R119" s="456">
        <v>0</v>
      </c>
      <c r="S119" s="456" t="s">
        <v>535</v>
      </c>
      <c r="T119" s="456" t="s">
        <v>535</v>
      </c>
      <c r="U119" s="456">
        <v>2</v>
      </c>
      <c r="V119" s="456">
        <v>13.333333333300001</v>
      </c>
      <c r="W119" s="456">
        <v>1</v>
      </c>
      <c r="X119" s="456">
        <v>6.25</v>
      </c>
      <c r="Y119" s="456">
        <v>11</v>
      </c>
      <c r="Z119" s="456">
        <v>0</v>
      </c>
      <c r="AA119" s="456" t="s">
        <v>535</v>
      </c>
      <c r="AB119" s="456" t="s">
        <v>535</v>
      </c>
      <c r="AC119" s="456">
        <v>-7</v>
      </c>
      <c r="AD119" s="456">
        <v>-38.888888888899999</v>
      </c>
      <c r="AE119" s="456">
        <v>4</v>
      </c>
      <c r="AF119" s="456">
        <v>57.142857142899999</v>
      </c>
      <c r="AG119" s="456">
        <v>92</v>
      </c>
      <c r="AH119" s="456">
        <v>0</v>
      </c>
      <c r="AI119" s="456" t="s">
        <v>535</v>
      </c>
      <c r="AJ119" s="456" t="s">
        <v>535</v>
      </c>
      <c r="AK119" s="456">
        <v>-29</v>
      </c>
      <c r="AL119" s="456">
        <v>-23.966942148800001</v>
      </c>
      <c r="AM119" s="456">
        <v>-11</v>
      </c>
      <c r="AN119" s="456">
        <v>-10.6796116505</v>
      </c>
      <c r="AO119" s="456" t="s">
        <v>540</v>
      </c>
    </row>
    <row r="120" spans="1:41" x14ac:dyDescent="0.2">
      <c r="A120" s="456" t="s">
        <v>535</v>
      </c>
      <c r="B120" s="456">
        <v>0</v>
      </c>
      <c r="C120" s="456" t="s">
        <v>535</v>
      </c>
      <c r="D120" s="456" t="s">
        <v>535</v>
      </c>
      <c r="E120" s="456">
        <v>-2</v>
      </c>
      <c r="F120" s="456">
        <v>-2.3809523810000002</v>
      </c>
      <c r="G120" s="456">
        <v>-17</v>
      </c>
      <c r="H120" s="456">
        <v>-17.171717171699999</v>
      </c>
      <c r="I120" s="456">
        <v>8</v>
      </c>
      <c r="J120" s="456">
        <v>0</v>
      </c>
      <c r="K120" s="456" t="s">
        <v>535</v>
      </c>
      <c r="L120" s="456" t="s">
        <v>535</v>
      </c>
      <c r="M120" s="456">
        <v>-6</v>
      </c>
      <c r="N120" s="456">
        <v>-42.857142857100001</v>
      </c>
      <c r="O120" s="456">
        <v>-11</v>
      </c>
      <c r="P120" s="456">
        <v>-57.894736842100002</v>
      </c>
      <c r="Q120" s="456" t="s">
        <v>535</v>
      </c>
      <c r="R120" s="456">
        <v>0</v>
      </c>
      <c r="S120" s="456">
        <v>9</v>
      </c>
      <c r="T120" s="456" t="s">
        <v>535</v>
      </c>
      <c r="U120" s="456">
        <v>4</v>
      </c>
      <c r="V120" s="456">
        <v>28.571428571399998</v>
      </c>
      <c r="W120" s="456">
        <v>-2</v>
      </c>
      <c r="X120" s="456">
        <v>-10</v>
      </c>
      <c r="Y120" s="456">
        <v>14</v>
      </c>
      <c r="Z120" s="456">
        <v>0</v>
      </c>
      <c r="AA120" s="456" t="s">
        <v>535</v>
      </c>
      <c r="AB120" s="456" t="s">
        <v>535</v>
      </c>
      <c r="AC120" s="456">
        <v>5</v>
      </c>
      <c r="AD120" s="456">
        <v>55.555555555600002</v>
      </c>
      <c r="AE120" s="456">
        <v>4</v>
      </c>
      <c r="AF120" s="456">
        <v>40</v>
      </c>
      <c r="AG120" s="456" t="s">
        <v>535</v>
      </c>
      <c r="AH120" s="456">
        <v>0</v>
      </c>
      <c r="AI120" s="456" t="s">
        <v>535</v>
      </c>
      <c r="AJ120" s="456" t="s">
        <v>535</v>
      </c>
      <c r="AK120" s="456">
        <v>-5</v>
      </c>
      <c r="AL120" s="456">
        <v>-10.638297872300001</v>
      </c>
      <c r="AM120" s="456">
        <v>-8</v>
      </c>
      <c r="AN120" s="456">
        <v>-16</v>
      </c>
      <c r="AO120" s="456" t="s">
        <v>540</v>
      </c>
    </row>
    <row r="121" spans="1:41" x14ac:dyDescent="0.2">
      <c r="A121" s="456" t="s">
        <v>535</v>
      </c>
      <c r="B121" s="456">
        <v>0</v>
      </c>
      <c r="C121" s="456" t="s">
        <v>535</v>
      </c>
      <c r="D121" s="456">
        <v>0</v>
      </c>
      <c r="E121" s="456">
        <v>6</v>
      </c>
      <c r="F121" s="456">
        <v>200</v>
      </c>
      <c r="G121" s="456">
        <v>4</v>
      </c>
      <c r="H121" s="456">
        <v>80</v>
      </c>
      <c r="I121" s="456">
        <v>0</v>
      </c>
      <c r="J121" s="456">
        <v>0</v>
      </c>
      <c r="K121" s="456">
        <v>0</v>
      </c>
      <c r="L121" s="456">
        <v>0</v>
      </c>
      <c r="M121" s="456">
        <v>0</v>
      </c>
      <c r="N121" s="456">
        <v>0</v>
      </c>
      <c r="O121" s="456">
        <v>0</v>
      </c>
      <c r="P121" s="456">
        <v>0</v>
      </c>
      <c r="Q121" s="456" t="s">
        <v>535</v>
      </c>
      <c r="R121" s="456">
        <v>0</v>
      </c>
      <c r="S121" s="456" t="s">
        <v>535</v>
      </c>
      <c r="T121" s="456">
        <v>0</v>
      </c>
      <c r="U121" s="456">
        <v>1</v>
      </c>
      <c r="V121" s="456">
        <v>0</v>
      </c>
      <c r="W121" s="456">
        <v>1</v>
      </c>
      <c r="X121" s="456">
        <v>0</v>
      </c>
      <c r="Y121" s="456">
        <v>0</v>
      </c>
      <c r="Z121" s="456">
        <v>0</v>
      </c>
      <c r="AA121" s="456">
        <v>0</v>
      </c>
      <c r="AB121" s="456">
        <v>0</v>
      </c>
      <c r="AC121" s="456">
        <v>0</v>
      </c>
      <c r="AD121" s="456">
        <v>0</v>
      </c>
      <c r="AE121" s="456">
        <v>0</v>
      </c>
      <c r="AF121" s="456">
        <v>0</v>
      </c>
      <c r="AG121" s="456" t="s">
        <v>535</v>
      </c>
      <c r="AH121" s="456">
        <v>0</v>
      </c>
      <c r="AI121" s="456" t="s">
        <v>535</v>
      </c>
      <c r="AJ121" s="456">
        <v>0</v>
      </c>
      <c r="AK121" s="456">
        <v>5</v>
      </c>
      <c r="AL121" s="456">
        <v>166.6666666667</v>
      </c>
      <c r="AM121" s="456">
        <v>3</v>
      </c>
      <c r="AN121" s="456">
        <v>60</v>
      </c>
      <c r="AO121" s="456" t="s">
        <v>545</v>
      </c>
    </row>
    <row r="122" spans="1:41" x14ac:dyDescent="0.2">
      <c r="A122" s="456">
        <v>0</v>
      </c>
      <c r="B122" s="456">
        <v>0</v>
      </c>
      <c r="C122" s="456">
        <v>0</v>
      </c>
      <c r="D122" s="456">
        <v>0</v>
      </c>
      <c r="E122" s="456">
        <v>0</v>
      </c>
      <c r="F122" s="456">
        <v>0</v>
      </c>
      <c r="G122" s="456">
        <v>0</v>
      </c>
      <c r="H122" s="456">
        <v>0</v>
      </c>
      <c r="I122" s="456">
        <v>0</v>
      </c>
      <c r="J122" s="456">
        <v>0</v>
      </c>
      <c r="K122" s="456">
        <v>0</v>
      </c>
      <c r="L122" s="456">
        <v>0</v>
      </c>
      <c r="M122" s="456">
        <v>0</v>
      </c>
      <c r="N122" s="456">
        <v>0</v>
      </c>
      <c r="O122" s="456">
        <v>0</v>
      </c>
      <c r="P122" s="456">
        <v>0</v>
      </c>
      <c r="Q122" s="456">
        <v>0</v>
      </c>
      <c r="R122" s="456">
        <v>0</v>
      </c>
      <c r="S122" s="456">
        <v>0</v>
      </c>
      <c r="T122" s="456">
        <v>0</v>
      </c>
      <c r="U122" s="456">
        <v>0</v>
      </c>
      <c r="V122" s="456">
        <v>0</v>
      </c>
      <c r="W122" s="456">
        <v>0</v>
      </c>
      <c r="X122" s="456">
        <v>0</v>
      </c>
      <c r="Y122" s="456">
        <v>0</v>
      </c>
      <c r="Z122" s="456">
        <v>0</v>
      </c>
      <c r="AA122" s="456">
        <v>0</v>
      </c>
      <c r="AB122" s="456">
        <v>0</v>
      </c>
      <c r="AC122" s="456">
        <v>0</v>
      </c>
      <c r="AD122" s="456">
        <v>0</v>
      </c>
      <c r="AE122" s="456">
        <v>0</v>
      </c>
      <c r="AF122" s="456">
        <v>0</v>
      </c>
      <c r="AG122" s="456">
        <v>0</v>
      </c>
      <c r="AH122" s="456">
        <v>0</v>
      </c>
      <c r="AI122" s="456">
        <v>0</v>
      </c>
      <c r="AJ122" s="456">
        <v>0</v>
      </c>
      <c r="AK122" s="456">
        <v>0</v>
      </c>
      <c r="AL122" s="456">
        <v>0</v>
      </c>
      <c r="AM122" s="456">
        <v>0</v>
      </c>
      <c r="AN122" s="456">
        <v>0</v>
      </c>
      <c r="AO122" s="456" t="s">
        <v>540</v>
      </c>
    </row>
    <row r="123" spans="1:41" x14ac:dyDescent="0.2">
      <c r="A123" s="456">
        <v>115</v>
      </c>
      <c r="B123" s="456">
        <v>0</v>
      </c>
      <c r="C123" s="456">
        <v>68</v>
      </c>
      <c r="D123" s="456">
        <v>47</v>
      </c>
      <c r="E123" s="456">
        <v>0</v>
      </c>
      <c r="F123" s="456">
        <v>0</v>
      </c>
      <c r="G123" s="456">
        <v>-3</v>
      </c>
      <c r="H123" s="456">
        <v>-2.5423728814</v>
      </c>
      <c r="I123" s="456">
        <v>11</v>
      </c>
      <c r="J123" s="456">
        <v>0</v>
      </c>
      <c r="K123" s="456">
        <v>6</v>
      </c>
      <c r="L123" s="456">
        <v>5</v>
      </c>
      <c r="M123" s="456">
        <v>-5</v>
      </c>
      <c r="N123" s="456">
        <v>-31.25</v>
      </c>
      <c r="O123" s="456">
        <v>-9</v>
      </c>
      <c r="P123" s="456">
        <v>-45</v>
      </c>
      <c r="Q123" s="456">
        <v>23</v>
      </c>
      <c r="R123" s="456">
        <v>0</v>
      </c>
      <c r="S123" s="456">
        <v>11</v>
      </c>
      <c r="T123" s="456">
        <v>12</v>
      </c>
      <c r="U123" s="456">
        <v>3</v>
      </c>
      <c r="V123" s="456">
        <v>15</v>
      </c>
      <c r="W123" s="456">
        <v>-2</v>
      </c>
      <c r="X123" s="456">
        <v>-8</v>
      </c>
      <c r="Y123" s="456">
        <v>13</v>
      </c>
      <c r="Z123" s="456">
        <v>0</v>
      </c>
      <c r="AA123" s="456">
        <v>3</v>
      </c>
      <c r="AB123" s="456">
        <v>10</v>
      </c>
      <c r="AC123" s="456">
        <v>-2</v>
      </c>
      <c r="AD123" s="456">
        <v>-13.333333333300001</v>
      </c>
      <c r="AE123" s="456">
        <v>1</v>
      </c>
      <c r="AF123" s="456">
        <v>8.3333333333000006</v>
      </c>
      <c r="AG123" s="456">
        <v>68</v>
      </c>
      <c r="AH123" s="456">
        <v>0</v>
      </c>
      <c r="AI123" s="456">
        <v>48</v>
      </c>
      <c r="AJ123" s="456">
        <v>20</v>
      </c>
      <c r="AK123" s="456">
        <v>4</v>
      </c>
      <c r="AL123" s="456">
        <v>6.25</v>
      </c>
      <c r="AM123" s="456">
        <v>7</v>
      </c>
      <c r="AN123" s="456">
        <v>11.475409836100001</v>
      </c>
      <c r="AO123" s="456" t="s">
        <v>540</v>
      </c>
    </row>
    <row r="124" spans="1:41" x14ac:dyDescent="0.2">
      <c r="A124" s="456">
        <v>107</v>
      </c>
      <c r="B124" s="456">
        <v>0</v>
      </c>
      <c r="C124" s="456">
        <v>61</v>
      </c>
      <c r="D124" s="456">
        <v>46</v>
      </c>
      <c r="E124" s="456">
        <v>3</v>
      </c>
      <c r="F124" s="456">
        <v>2.8846153846</v>
      </c>
      <c r="G124" s="456">
        <v>-5</v>
      </c>
      <c r="H124" s="456">
        <v>-4.4642857142999999</v>
      </c>
      <c r="I124" s="456">
        <v>11</v>
      </c>
      <c r="J124" s="456">
        <v>0</v>
      </c>
      <c r="K124" s="456">
        <v>6</v>
      </c>
      <c r="L124" s="456">
        <v>5</v>
      </c>
      <c r="M124" s="456">
        <v>-2</v>
      </c>
      <c r="N124" s="456">
        <v>-15.3846153846</v>
      </c>
      <c r="O124" s="456">
        <v>-8</v>
      </c>
      <c r="P124" s="456">
        <v>-42.105263157899998</v>
      </c>
      <c r="Q124" s="456">
        <v>21</v>
      </c>
      <c r="R124" s="456">
        <v>0</v>
      </c>
      <c r="S124" s="456">
        <v>10</v>
      </c>
      <c r="T124" s="456">
        <v>11</v>
      </c>
      <c r="U124" s="456">
        <v>4</v>
      </c>
      <c r="V124" s="456">
        <v>23.529411764700001</v>
      </c>
      <c r="W124" s="456">
        <v>-3</v>
      </c>
      <c r="X124" s="456">
        <v>-12.5</v>
      </c>
      <c r="Y124" s="456">
        <v>13</v>
      </c>
      <c r="Z124" s="456">
        <v>0</v>
      </c>
      <c r="AA124" s="456">
        <v>3</v>
      </c>
      <c r="AB124" s="456">
        <v>10</v>
      </c>
      <c r="AC124" s="456">
        <v>-1</v>
      </c>
      <c r="AD124" s="456">
        <v>-7.1428571428999996</v>
      </c>
      <c r="AE124" s="456">
        <v>1</v>
      </c>
      <c r="AF124" s="456">
        <v>8.3333333333000006</v>
      </c>
      <c r="AG124" s="456">
        <v>62</v>
      </c>
      <c r="AH124" s="456">
        <v>0</v>
      </c>
      <c r="AI124" s="456">
        <v>42</v>
      </c>
      <c r="AJ124" s="456">
        <v>20</v>
      </c>
      <c r="AK124" s="456">
        <v>2</v>
      </c>
      <c r="AL124" s="456">
        <v>3.3333333333000001</v>
      </c>
      <c r="AM124" s="456">
        <v>5</v>
      </c>
      <c r="AN124" s="456">
        <v>8.7719298246000008</v>
      </c>
      <c r="AO124" s="456" t="s">
        <v>540</v>
      </c>
    </row>
    <row r="125" spans="1:41" x14ac:dyDescent="0.2">
      <c r="A125" s="456">
        <v>1427</v>
      </c>
      <c r="B125" s="456">
        <v>0</v>
      </c>
      <c r="C125" s="456">
        <v>896</v>
      </c>
      <c r="D125" s="456">
        <v>531</v>
      </c>
      <c r="E125" s="456">
        <v>-77</v>
      </c>
      <c r="F125" s="456">
        <v>-5.1196808511</v>
      </c>
      <c r="G125" s="456">
        <v>-200</v>
      </c>
      <c r="H125" s="456">
        <v>-12.292562999399999</v>
      </c>
      <c r="I125" s="456">
        <v>232</v>
      </c>
      <c r="J125" s="456">
        <v>0</v>
      </c>
      <c r="K125" s="456">
        <v>168</v>
      </c>
      <c r="L125" s="456">
        <v>64</v>
      </c>
      <c r="M125" s="456">
        <v>13</v>
      </c>
      <c r="N125" s="456">
        <v>5.9360730594</v>
      </c>
      <c r="O125" s="456">
        <v>-29</v>
      </c>
      <c r="P125" s="456">
        <v>-11.1111111111</v>
      </c>
      <c r="Q125" s="456">
        <v>220</v>
      </c>
      <c r="R125" s="456">
        <v>0</v>
      </c>
      <c r="S125" s="456">
        <v>132</v>
      </c>
      <c r="T125" s="456">
        <v>88</v>
      </c>
      <c r="U125" s="456">
        <v>-3</v>
      </c>
      <c r="V125" s="456">
        <v>-1.3452914798</v>
      </c>
      <c r="W125" s="456">
        <v>-23</v>
      </c>
      <c r="X125" s="456">
        <v>-9.4650205761000006</v>
      </c>
      <c r="Y125" s="456">
        <v>119</v>
      </c>
      <c r="Z125" s="456">
        <v>0</v>
      </c>
      <c r="AA125" s="456">
        <v>75</v>
      </c>
      <c r="AB125" s="456">
        <v>44</v>
      </c>
      <c r="AC125" s="456">
        <v>-11</v>
      </c>
      <c r="AD125" s="456">
        <v>-8.4615384615</v>
      </c>
      <c r="AE125" s="456">
        <v>17</v>
      </c>
      <c r="AF125" s="456">
        <v>16.666666666699999</v>
      </c>
      <c r="AG125" s="456">
        <v>856</v>
      </c>
      <c r="AH125" s="456">
        <v>0</v>
      </c>
      <c r="AI125" s="456">
        <v>521</v>
      </c>
      <c r="AJ125" s="456">
        <v>335</v>
      </c>
      <c r="AK125" s="456">
        <v>-76</v>
      </c>
      <c r="AL125" s="456">
        <v>-8.1545064378000003</v>
      </c>
      <c r="AM125" s="456">
        <v>-165</v>
      </c>
      <c r="AN125" s="456">
        <v>-16.160626836399999</v>
      </c>
      <c r="AO125" s="456" t="s">
        <v>541</v>
      </c>
    </row>
    <row r="126" spans="1:41" x14ac:dyDescent="0.2">
      <c r="A126" s="456">
        <v>0</v>
      </c>
      <c r="B126" s="456">
        <v>0</v>
      </c>
      <c r="C126" s="456">
        <v>0</v>
      </c>
      <c r="D126" s="456">
        <v>0</v>
      </c>
      <c r="E126" s="456">
        <v>0</v>
      </c>
      <c r="F126" s="456">
        <v>0</v>
      </c>
      <c r="G126" s="456">
        <v>0</v>
      </c>
      <c r="H126" s="456">
        <v>0</v>
      </c>
      <c r="I126" s="456">
        <v>0</v>
      </c>
      <c r="J126" s="456">
        <v>0</v>
      </c>
      <c r="K126" s="456">
        <v>0</v>
      </c>
      <c r="L126" s="456">
        <v>0</v>
      </c>
      <c r="M126" s="456">
        <v>0</v>
      </c>
      <c r="N126" s="456">
        <v>0</v>
      </c>
      <c r="O126" s="456">
        <v>0</v>
      </c>
      <c r="P126" s="456">
        <v>0</v>
      </c>
      <c r="Q126" s="456">
        <v>0</v>
      </c>
      <c r="R126" s="456">
        <v>0</v>
      </c>
      <c r="S126" s="456">
        <v>0</v>
      </c>
      <c r="T126" s="456">
        <v>0</v>
      </c>
      <c r="U126" s="456">
        <v>0</v>
      </c>
      <c r="V126" s="456">
        <v>0</v>
      </c>
      <c r="W126" s="456">
        <v>0</v>
      </c>
      <c r="X126" s="456">
        <v>0</v>
      </c>
      <c r="Y126" s="456">
        <v>0</v>
      </c>
      <c r="Z126" s="456">
        <v>0</v>
      </c>
      <c r="AA126" s="456">
        <v>0</v>
      </c>
      <c r="AB126" s="456">
        <v>0</v>
      </c>
      <c r="AC126" s="456">
        <v>0</v>
      </c>
      <c r="AD126" s="456">
        <v>0</v>
      </c>
      <c r="AE126" s="456">
        <v>0</v>
      </c>
      <c r="AF126" s="456">
        <v>0</v>
      </c>
      <c r="AG126" s="456">
        <v>0</v>
      </c>
      <c r="AH126" s="456">
        <v>0</v>
      </c>
      <c r="AI126" s="456">
        <v>0</v>
      </c>
      <c r="AJ126" s="456">
        <v>0</v>
      </c>
      <c r="AK126" s="456">
        <v>0</v>
      </c>
      <c r="AL126" s="456">
        <v>0</v>
      </c>
      <c r="AM126" s="456">
        <v>0</v>
      </c>
      <c r="AN126" s="456">
        <v>0</v>
      </c>
      <c r="AO126" s="456" t="s">
        <v>541</v>
      </c>
    </row>
    <row r="127" spans="1:41" x14ac:dyDescent="0.2">
      <c r="A127" s="456">
        <v>1068</v>
      </c>
      <c r="B127" s="456">
        <v>0</v>
      </c>
      <c r="C127" s="456">
        <v>687</v>
      </c>
      <c r="D127" s="456">
        <v>381</v>
      </c>
      <c r="E127" s="456">
        <v>-20</v>
      </c>
      <c r="F127" s="456">
        <v>-1.8382352941</v>
      </c>
      <c r="G127" s="456">
        <v>-112</v>
      </c>
      <c r="H127" s="456">
        <v>-9.4915254237000006</v>
      </c>
      <c r="I127" s="456">
        <v>184</v>
      </c>
      <c r="J127" s="456">
        <v>0</v>
      </c>
      <c r="K127" s="456">
        <v>137</v>
      </c>
      <c r="L127" s="456">
        <v>47</v>
      </c>
      <c r="M127" s="456">
        <v>11</v>
      </c>
      <c r="N127" s="456">
        <v>6.3583815029000004</v>
      </c>
      <c r="O127" s="456">
        <v>-12</v>
      </c>
      <c r="P127" s="456">
        <v>-6.1224489795999997</v>
      </c>
      <c r="Q127" s="456">
        <v>137</v>
      </c>
      <c r="R127" s="456">
        <v>0</v>
      </c>
      <c r="S127" s="456">
        <v>86</v>
      </c>
      <c r="T127" s="456">
        <v>51</v>
      </c>
      <c r="U127" s="456">
        <v>0</v>
      </c>
      <c r="V127" s="456">
        <v>0</v>
      </c>
      <c r="W127" s="456">
        <v>-11</v>
      </c>
      <c r="X127" s="456">
        <v>-7.4324324323999997</v>
      </c>
      <c r="Y127" s="456">
        <v>67</v>
      </c>
      <c r="Z127" s="456">
        <v>0</v>
      </c>
      <c r="AA127" s="456">
        <v>43</v>
      </c>
      <c r="AB127" s="456">
        <v>24</v>
      </c>
      <c r="AC127" s="456">
        <v>-6</v>
      </c>
      <c r="AD127" s="456">
        <v>-8.2191780821999991</v>
      </c>
      <c r="AE127" s="456">
        <v>21</v>
      </c>
      <c r="AF127" s="456">
        <v>45.652173912999999</v>
      </c>
      <c r="AG127" s="456">
        <v>680</v>
      </c>
      <c r="AH127" s="456">
        <v>0</v>
      </c>
      <c r="AI127" s="456">
        <v>421</v>
      </c>
      <c r="AJ127" s="456">
        <v>259</v>
      </c>
      <c r="AK127" s="456">
        <v>-25</v>
      </c>
      <c r="AL127" s="456">
        <v>-3.5460992908</v>
      </c>
      <c r="AM127" s="456">
        <v>-110</v>
      </c>
      <c r="AN127" s="456">
        <v>-13.9240506329</v>
      </c>
      <c r="AO127" s="456" t="s">
        <v>541</v>
      </c>
    </row>
    <row r="128" spans="1:41" x14ac:dyDescent="0.2">
      <c r="A128" s="456">
        <v>291</v>
      </c>
      <c r="B128" s="456">
        <v>0</v>
      </c>
      <c r="C128" s="456">
        <v>164</v>
      </c>
      <c r="D128" s="456">
        <v>127</v>
      </c>
      <c r="E128" s="456">
        <v>-71</v>
      </c>
      <c r="F128" s="456">
        <v>-19.6132596685</v>
      </c>
      <c r="G128" s="456">
        <v>-98</v>
      </c>
      <c r="H128" s="456">
        <v>-25.192802056600001</v>
      </c>
      <c r="I128" s="456">
        <v>40</v>
      </c>
      <c r="J128" s="456">
        <v>0</v>
      </c>
      <c r="K128" s="456" t="s">
        <v>535</v>
      </c>
      <c r="L128" s="456" t="s">
        <v>535</v>
      </c>
      <c r="M128" s="456">
        <v>-2</v>
      </c>
      <c r="N128" s="456">
        <v>-4.7619047619000003</v>
      </c>
      <c r="O128" s="456">
        <v>-19</v>
      </c>
      <c r="P128" s="456">
        <v>-32.203389830500001</v>
      </c>
      <c r="Q128" s="456">
        <v>62</v>
      </c>
      <c r="R128" s="456">
        <v>0</v>
      </c>
      <c r="S128" s="456">
        <v>31</v>
      </c>
      <c r="T128" s="456">
        <v>31</v>
      </c>
      <c r="U128" s="456">
        <v>-13</v>
      </c>
      <c r="V128" s="456">
        <v>-17.333333333300001</v>
      </c>
      <c r="W128" s="456">
        <v>-19</v>
      </c>
      <c r="X128" s="456">
        <v>-23.456790123499999</v>
      </c>
      <c r="Y128" s="456" t="s">
        <v>535</v>
      </c>
      <c r="Z128" s="456">
        <v>0</v>
      </c>
      <c r="AA128" s="456" t="s">
        <v>535</v>
      </c>
      <c r="AB128" s="456">
        <v>20</v>
      </c>
      <c r="AC128" s="456">
        <v>-3</v>
      </c>
      <c r="AD128" s="456">
        <v>-6.25</v>
      </c>
      <c r="AE128" s="456">
        <v>-2</v>
      </c>
      <c r="AF128" s="456">
        <v>-4.2553191489</v>
      </c>
      <c r="AG128" s="456" t="s">
        <v>535</v>
      </c>
      <c r="AH128" s="456">
        <v>0</v>
      </c>
      <c r="AI128" s="456" t="s">
        <v>535</v>
      </c>
      <c r="AJ128" s="456" t="s">
        <v>535</v>
      </c>
      <c r="AK128" s="456">
        <v>-53</v>
      </c>
      <c r="AL128" s="456">
        <v>-26.9035532995</v>
      </c>
      <c r="AM128" s="456">
        <v>-58</v>
      </c>
      <c r="AN128" s="456">
        <v>-28.7128712871</v>
      </c>
      <c r="AO128" s="456" t="s">
        <v>541</v>
      </c>
    </row>
    <row r="129" spans="1:41" x14ac:dyDescent="0.2">
      <c r="A129" s="456">
        <v>68</v>
      </c>
      <c r="B129" s="456">
        <v>0</v>
      </c>
      <c r="C129" s="456">
        <v>45</v>
      </c>
      <c r="D129" s="456">
        <v>23</v>
      </c>
      <c r="E129" s="456">
        <v>15</v>
      </c>
      <c r="F129" s="456">
        <v>28.3018867925</v>
      </c>
      <c r="G129" s="456">
        <v>10</v>
      </c>
      <c r="H129" s="456">
        <v>17.241379310300001</v>
      </c>
      <c r="I129" s="456">
        <v>8</v>
      </c>
      <c r="J129" s="456">
        <v>0</v>
      </c>
      <c r="K129" s="456" t="s">
        <v>535</v>
      </c>
      <c r="L129" s="456" t="s">
        <v>535</v>
      </c>
      <c r="M129" s="456">
        <v>4</v>
      </c>
      <c r="N129" s="456">
        <v>100</v>
      </c>
      <c r="O129" s="456">
        <v>2</v>
      </c>
      <c r="P129" s="456">
        <v>33.333333333299997</v>
      </c>
      <c r="Q129" s="456">
        <v>21</v>
      </c>
      <c r="R129" s="456">
        <v>0</v>
      </c>
      <c r="S129" s="456">
        <v>15</v>
      </c>
      <c r="T129" s="456">
        <v>6</v>
      </c>
      <c r="U129" s="456">
        <v>10</v>
      </c>
      <c r="V129" s="456">
        <v>90.909090909100001</v>
      </c>
      <c r="W129" s="456">
        <v>7</v>
      </c>
      <c r="X129" s="456">
        <v>50</v>
      </c>
      <c r="Y129" s="456" t="s">
        <v>535</v>
      </c>
      <c r="Z129" s="456">
        <v>0</v>
      </c>
      <c r="AA129" s="456" t="s">
        <v>535</v>
      </c>
      <c r="AB129" s="456">
        <v>0</v>
      </c>
      <c r="AC129" s="456">
        <v>-2</v>
      </c>
      <c r="AD129" s="456">
        <v>-22.222222222199999</v>
      </c>
      <c r="AE129" s="456">
        <v>-2</v>
      </c>
      <c r="AF129" s="456">
        <v>-22.222222222199999</v>
      </c>
      <c r="AG129" s="456" t="s">
        <v>535</v>
      </c>
      <c r="AH129" s="456">
        <v>0</v>
      </c>
      <c r="AI129" s="456" t="s">
        <v>535</v>
      </c>
      <c r="AJ129" s="456" t="s">
        <v>535</v>
      </c>
      <c r="AK129" s="456">
        <v>3</v>
      </c>
      <c r="AL129" s="456">
        <v>10.344827586199999</v>
      </c>
      <c r="AM129" s="456">
        <v>3</v>
      </c>
      <c r="AN129" s="456">
        <v>10.344827586199999</v>
      </c>
      <c r="AO129" s="456" t="s">
        <v>541</v>
      </c>
    </row>
    <row r="130" spans="1:41" x14ac:dyDescent="0.2">
      <c r="A130" s="456">
        <v>0</v>
      </c>
      <c r="B130" s="456">
        <v>0</v>
      </c>
      <c r="C130" s="456">
        <v>0</v>
      </c>
      <c r="D130" s="456">
        <v>0</v>
      </c>
      <c r="E130" s="456">
        <v>0</v>
      </c>
      <c r="F130" s="456">
        <v>0</v>
      </c>
      <c r="G130" s="456">
        <v>0</v>
      </c>
      <c r="H130" s="456">
        <v>0</v>
      </c>
      <c r="I130" s="456">
        <v>0</v>
      </c>
      <c r="J130" s="456">
        <v>0</v>
      </c>
      <c r="K130" s="456">
        <v>0</v>
      </c>
      <c r="L130" s="456">
        <v>0</v>
      </c>
      <c r="M130" s="456">
        <v>0</v>
      </c>
      <c r="N130" s="456">
        <v>0</v>
      </c>
      <c r="O130" s="456">
        <v>0</v>
      </c>
      <c r="P130" s="456">
        <v>0</v>
      </c>
      <c r="Q130" s="456">
        <v>0</v>
      </c>
      <c r="R130" s="456">
        <v>0</v>
      </c>
      <c r="S130" s="456">
        <v>0</v>
      </c>
      <c r="T130" s="456">
        <v>0</v>
      </c>
      <c r="U130" s="456">
        <v>0</v>
      </c>
      <c r="V130" s="456">
        <v>0</v>
      </c>
      <c r="W130" s="456">
        <v>0</v>
      </c>
      <c r="X130" s="456">
        <v>0</v>
      </c>
      <c r="Y130" s="456">
        <v>0</v>
      </c>
      <c r="Z130" s="456">
        <v>0</v>
      </c>
      <c r="AA130" s="456">
        <v>0</v>
      </c>
      <c r="AB130" s="456">
        <v>0</v>
      </c>
      <c r="AC130" s="456">
        <v>0</v>
      </c>
      <c r="AD130" s="456">
        <v>0</v>
      </c>
      <c r="AE130" s="456">
        <v>0</v>
      </c>
      <c r="AF130" s="456">
        <v>0</v>
      </c>
      <c r="AG130" s="456">
        <v>0</v>
      </c>
      <c r="AH130" s="456">
        <v>0</v>
      </c>
      <c r="AI130" s="456">
        <v>0</v>
      </c>
      <c r="AJ130" s="456">
        <v>0</v>
      </c>
      <c r="AK130" s="456">
        <v>0</v>
      </c>
      <c r="AL130" s="456">
        <v>0</v>
      </c>
      <c r="AM130" s="456">
        <v>0</v>
      </c>
      <c r="AN130" s="456">
        <v>0</v>
      </c>
      <c r="AO130" s="456" t="s">
        <v>541</v>
      </c>
    </row>
    <row r="131" spans="1:41" x14ac:dyDescent="0.2">
      <c r="A131" s="456">
        <v>1163</v>
      </c>
      <c r="B131" s="456">
        <v>0</v>
      </c>
      <c r="C131" s="456">
        <v>739</v>
      </c>
      <c r="D131" s="456">
        <v>424</v>
      </c>
      <c r="E131" s="456">
        <v>-82</v>
      </c>
      <c r="F131" s="456">
        <v>-6.5863453815000002</v>
      </c>
      <c r="G131" s="456">
        <v>-189</v>
      </c>
      <c r="H131" s="456">
        <v>-13.979289940799999</v>
      </c>
      <c r="I131" s="456">
        <v>213</v>
      </c>
      <c r="J131" s="456">
        <v>0</v>
      </c>
      <c r="K131" s="456">
        <v>158</v>
      </c>
      <c r="L131" s="456">
        <v>55</v>
      </c>
      <c r="M131" s="456">
        <v>19</v>
      </c>
      <c r="N131" s="456">
        <v>9.7938144329999997</v>
      </c>
      <c r="O131" s="456">
        <v>-17</v>
      </c>
      <c r="P131" s="456">
        <v>-7.3913043478000002</v>
      </c>
      <c r="Q131" s="456">
        <v>175</v>
      </c>
      <c r="R131" s="456">
        <v>0</v>
      </c>
      <c r="S131" s="456">
        <v>105</v>
      </c>
      <c r="T131" s="456">
        <v>70</v>
      </c>
      <c r="U131" s="456">
        <v>-16</v>
      </c>
      <c r="V131" s="456">
        <v>-8.3769633508000005</v>
      </c>
      <c r="W131" s="456">
        <v>-25</v>
      </c>
      <c r="X131" s="456">
        <v>-12.5</v>
      </c>
      <c r="Y131" s="456">
        <v>98</v>
      </c>
      <c r="Z131" s="456">
        <v>0</v>
      </c>
      <c r="AA131" s="456">
        <v>59</v>
      </c>
      <c r="AB131" s="456">
        <v>39</v>
      </c>
      <c r="AC131" s="456">
        <v>-2</v>
      </c>
      <c r="AD131" s="456">
        <v>-2</v>
      </c>
      <c r="AE131" s="456">
        <v>17</v>
      </c>
      <c r="AF131" s="456">
        <v>20.987654321000001</v>
      </c>
      <c r="AG131" s="456">
        <v>677</v>
      </c>
      <c r="AH131" s="456">
        <v>0</v>
      </c>
      <c r="AI131" s="456">
        <v>417</v>
      </c>
      <c r="AJ131" s="456">
        <v>260</v>
      </c>
      <c r="AK131" s="456">
        <v>-83</v>
      </c>
      <c r="AL131" s="456">
        <v>-10.9210526316</v>
      </c>
      <c r="AM131" s="456">
        <v>-164</v>
      </c>
      <c r="AN131" s="456">
        <v>-19.500594530299999</v>
      </c>
      <c r="AO131" s="456" t="s">
        <v>541</v>
      </c>
    </row>
    <row r="132" spans="1:41" x14ac:dyDescent="0.2">
      <c r="A132" s="456">
        <v>264</v>
      </c>
      <c r="B132" s="456">
        <v>0</v>
      </c>
      <c r="C132" s="456">
        <v>157</v>
      </c>
      <c r="D132" s="456">
        <v>107</v>
      </c>
      <c r="E132" s="456">
        <v>5</v>
      </c>
      <c r="F132" s="456">
        <v>1.9305019305</v>
      </c>
      <c r="G132" s="456">
        <v>-11</v>
      </c>
      <c r="H132" s="456">
        <v>-4</v>
      </c>
      <c r="I132" s="456">
        <v>19</v>
      </c>
      <c r="J132" s="456">
        <v>0</v>
      </c>
      <c r="K132" s="456">
        <v>10</v>
      </c>
      <c r="L132" s="456">
        <v>9</v>
      </c>
      <c r="M132" s="456">
        <v>-6</v>
      </c>
      <c r="N132" s="456">
        <v>-24</v>
      </c>
      <c r="O132" s="456">
        <v>-12</v>
      </c>
      <c r="P132" s="456">
        <v>-38.709677419400002</v>
      </c>
      <c r="Q132" s="456">
        <v>45</v>
      </c>
      <c r="R132" s="456">
        <v>0</v>
      </c>
      <c r="S132" s="456">
        <v>27</v>
      </c>
      <c r="T132" s="456">
        <v>18</v>
      </c>
      <c r="U132" s="456">
        <v>13</v>
      </c>
      <c r="V132" s="456">
        <v>40.625</v>
      </c>
      <c r="W132" s="456">
        <v>2</v>
      </c>
      <c r="X132" s="456">
        <v>4.6511627906999999</v>
      </c>
      <c r="Y132" s="456">
        <v>21</v>
      </c>
      <c r="Z132" s="456">
        <v>0</v>
      </c>
      <c r="AA132" s="456">
        <v>16</v>
      </c>
      <c r="AB132" s="456">
        <v>5</v>
      </c>
      <c r="AC132" s="456">
        <v>-9</v>
      </c>
      <c r="AD132" s="456">
        <v>-30</v>
      </c>
      <c r="AE132" s="456">
        <v>0</v>
      </c>
      <c r="AF132" s="456">
        <v>0</v>
      </c>
      <c r="AG132" s="456">
        <v>179</v>
      </c>
      <c r="AH132" s="456">
        <v>0</v>
      </c>
      <c r="AI132" s="456">
        <v>104</v>
      </c>
      <c r="AJ132" s="456">
        <v>75</v>
      </c>
      <c r="AK132" s="456">
        <v>7</v>
      </c>
      <c r="AL132" s="456">
        <v>4.0697674418999998</v>
      </c>
      <c r="AM132" s="456">
        <v>-1</v>
      </c>
      <c r="AN132" s="456">
        <v>-0.55555555560000003</v>
      </c>
      <c r="AO132" s="456" t="s">
        <v>541</v>
      </c>
    </row>
    <row r="133" spans="1:41" x14ac:dyDescent="0.2">
      <c r="A133" s="456">
        <v>93</v>
      </c>
      <c r="B133" s="456">
        <v>0</v>
      </c>
      <c r="C133" s="456">
        <v>60</v>
      </c>
      <c r="D133" s="456">
        <v>33</v>
      </c>
      <c r="E133" s="456">
        <v>-15</v>
      </c>
      <c r="F133" s="456">
        <v>-13.8888888889</v>
      </c>
      <c r="G133" s="456">
        <v>-15</v>
      </c>
      <c r="H133" s="456">
        <v>-13.8888888889</v>
      </c>
      <c r="I133" s="456" t="s">
        <v>535</v>
      </c>
      <c r="J133" s="456">
        <v>0</v>
      </c>
      <c r="K133" s="456" t="s">
        <v>535</v>
      </c>
      <c r="L133" s="456" t="s">
        <v>535</v>
      </c>
      <c r="M133" s="456">
        <v>-5</v>
      </c>
      <c r="N133" s="456">
        <v>-62.5</v>
      </c>
      <c r="O133" s="456">
        <v>-10</v>
      </c>
      <c r="P133" s="456">
        <v>-76.923076923099998</v>
      </c>
      <c r="Q133" s="456">
        <v>20</v>
      </c>
      <c r="R133" s="456">
        <v>0</v>
      </c>
      <c r="S133" s="456">
        <v>14</v>
      </c>
      <c r="T133" s="456">
        <v>6</v>
      </c>
      <c r="U133" s="456">
        <v>8</v>
      </c>
      <c r="V133" s="456">
        <v>66.666666666699996</v>
      </c>
      <c r="W133" s="456">
        <v>6</v>
      </c>
      <c r="X133" s="456">
        <v>42.857142857100001</v>
      </c>
      <c r="Y133" s="456">
        <v>10</v>
      </c>
      <c r="Z133" s="456">
        <v>0</v>
      </c>
      <c r="AA133" s="456" t="s">
        <v>535</v>
      </c>
      <c r="AB133" s="456" t="s">
        <v>535</v>
      </c>
      <c r="AC133" s="456">
        <v>-3</v>
      </c>
      <c r="AD133" s="456">
        <v>-23.076923076900002</v>
      </c>
      <c r="AE133" s="456">
        <v>1</v>
      </c>
      <c r="AF133" s="456">
        <v>11.1111111111</v>
      </c>
      <c r="AG133" s="456">
        <v>60</v>
      </c>
      <c r="AH133" s="456">
        <v>0</v>
      </c>
      <c r="AI133" s="456">
        <v>36</v>
      </c>
      <c r="AJ133" s="456">
        <v>24</v>
      </c>
      <c r="AK133" s="456">
        <v>-15</v>
      </c>
      <c r="AL133" s="456">
        <v>-20</v>
      </c>
      <c r="AM133" s="456">
        <v>-12</v>
      </c>
      <c r="AN133" s="456">
        <v>-16.666666666699999</v>
      </c>
      <c r="AO133" s="456" t="s">
        <v>541</v>
      </c>
    </row>
    <row r="134" spans="1:41" x14ac:dyDescent="0.2">
      <c r="A134" s="456">
        <v>0</v>
      </c>
      <c r="B134" s="456">
        <v>0</v>
      </c>
      <c r="C134" s="456">
        <v>0</v>
      </c>
      <c r="D134" s="456">
        <v>0</v>
      </c>
      <c r="E134" s="456">
        <v>0</v>
      </c>
      <c r="F134" s="456">
        <v>0</v>
      </c>
      <c r="G134" s="456">
        <v>0</v>
      </c>
      <c r="H134" s="456">
        <v>0</v>
      </c>
      <c r="I134" s="456">
        <v>0</v>
      </c>
      <c r="J134" s="456">
        <v>0</v>
      </c>
      <c r="K134" s="456">
        <v>0</v>
      </c>
      <c r="L134" s="456">
        <v>0</v>
      </c>
      <c r="M134" s="456">
        <v>0</v>
      </c>
      <c r="N134" s="456">
        <v>0</v>
      </c>
      <c r="O134" s="456">
        <v>0</v>
      </c>
      <c r="P134" s="456">
        <v>0</v>
      </c>
      <c r="Q134" s="456">
        <v>0</v>
      </c>
      <c r="R134" s="456">
        <v>0</v>
      </c>
      <c r="S134" s="456">
        <v>0</v>
      </c>
      <c r="T134" s="456">
        <v>0</v>
      </c>
      <c r="U134" s="456">
        <v>0</v>
      </c>
      <c r="V134" s="456">
        <v>0</v>
      </c>
      <c r="W134" s="456">
        <v>0</v>
      </c>
      <c r="X134" s="456">
        <v>0</v>
      </c>
      <c r="Y134" s="456">
        <v>0</v>
      </c>
      <c r="Z134" s="456">
        <v>0</v>
      </c>
      <c r="AA134" s="456">
        <v>0</v>
      </c>
      <c r="AB134" s="456">
        <v>0</v>
      </c>
      <c r="AC134" s="456">
        <v>0</v>
      </c>
      <c r="AD134" s="456">
        <v>0</v>
      </c>
      <c r="AE134" s="456">
        <v>0</v>
      </c>
      <c r="AF134" s="456">
        <v>0</v>
      </c>
      <c r="AG134" s="456">
        <v>0</v>
      </c>
      <c r="AH134" s="456">
        <v>0</v>
      </c>
      <c r="AI134" s="456">
        <v>0</v>
      </c>
      <c r="AJ134" s="456">
        <v>0</v>
      </c>
      <c r="AK134" s="456">
        <v>0</v>
      </c>
      <c r="AL134" s="456">
        <v>0</v>
      </c>
      <c r="AM134" s="456">
        <v>0</v>
      </c>
      <c r="AN134" s="456">
        <v>0</v>
      </c>
      <c r="AO134" s="456" t="s">
        <v>541</v>
      </c>
    </row>
    <row r="135" spans="1:41" x14ac:dyDescent="0.2">
      <c r="A135" s="456">
        <v>27</v>
      </c>
      <c r="B135" s="456">
        <v>0</v>
      </c>
      <c r="C135" s="456">
        <v>20</v>
      </c>
      <c r="D135" s="456">
        <v>7</v>
      </c>
      <c r="E135" s="456">
        <v>3</v>
      </c>
      <c r="F135" s="456">
        <v>12.5</v>
      </c>
      <c r="G135" s="456">
        <v>3</v>
      </c>
      <c r="H135" s="456">
        <v>12.5</v>
      </c>
      <c r="I135" s="456" t="s">
        <v>535</v>
      </c>
      <c r="J135" s="456">
        <v>0</v>
      </c>
      <c r="K135" s="456" t="s">
        <v>535</v>
      </c>
      <c r="L135" s="456" t="s">
        <v>535</v>
      </c>
      <c r="M135" s="456">
        <v>-2</v>
      </c>
      <c r="N135" s="456">
        <v>-40</v>
      </c>
      <c r="O135" s="456">
        <v>1</v>
      </c>
      <c r="P135" s="456">
        <v>50</v>
      </c>
      <c r="Q135" s="456">
        <v>10</v>
      </c>
      <c r="R135" s="456">
        <v>0</v>
      </c>
      <c r="S135" s="456" t="s">
        <v>535</v>
      </c>
      <c r="T135" s="456" t="s">
        <v>535</v>
      </c>
      <c r="U135" s="456">
        <v>8</v>
      </c>
      <c r="V135" s="456" t="s">
        <v>536</v>
      </c>
      <c r="W135" s="456">
        <v>6</v>
      </c>
      <c r="X135" s="456">
        <v>150</v>
      </c>
      <c r="Y135" s="456" t="s">
        <v>535</v>
      </c>
      <c r="Z135" s="456">
        <v>0</v>
      </c>
      <c r="AA135" s="456" t="s">
        <v>535</v>
      </c>
      <c r="AB135" s="456">
        <v>0</v>
      </c>
      <c r="AC135" s="456">
        <v>2</v>
      </c>
      <c r="AD135" s="456">
        <v>0</v>
      </c>
      <c r="AE135" s="456">
        <v>0</v>
      </c>
      <c r="AF135" s="456">
        <v>0</v>
      </c>
      <c r="AG135" s="456">
        <v>12</v>
      </c>
      <c r="AH135" s="456">
        <v>0</v>
      </c>
      <c r="AI135" s="456" t="s">
        <v>535</v>
      </c>
      <c r="AJ135" s="456" t="s">
        <v>535</v>
      </c>
      <c r="AK135" s="456">
        <v>-5</v>
      </c>
      <c r="AL135" s="456">
        <v>-29.411764705900001</v>
      </c>
      <c r="AM135" s="456">
        <v>-4</v>
      </c>
      <c r="AN135" s="456">
        <v>-25</v>
      </c>
      <c r="AO135" s="456" t="s">
        <v>541</v>
      </c>
    </row>
    <row r="136" spans="1:41" x14ac:dyDescent="0.2">
      <c r="A136" s="456">
        <v>20</v>
      </c>
      <c r="B136" s="456">
        <v>0</v>
      </c>
      <c r="C136" s="456" t="s">
        <v>535</v>
      </c>
      <c r="D136" s="456" t="s">
        <v>535</v>
      </c>
      <c r="E136" s="456">
        <v>-2</v>
      </c>
      <c r="F136" s="456">
        <v>-9.0909090909000003</v>
      </c>
      <c r="G136" s="456">
        <v>-11</v>
      </c>
      <c r="H136" s="456">
        <v>-35.4838709677</v>
      </c>
      <c r="I136" s="456">
        <v>3</v>
      </c>
      <c r="J136" s="456">
        <v>0</v>
      </c>
      <c r="K136" s="456" t="s">
        <v>535</v>
      </c>
      <c r="L136" s="456" t="s">
        <v>535</v>
      </c>
      <c r="M136" s="456">
        <v>-2</v>
      </c>
      <c r="N136" s="456">
        <v>-40</v>
      </c>
      <c r="O136" s="456">
        <v>2</v>
      </c>
      <c r="P136" s="456">
        <v>200</v>
      </c>
      <c r="Q136" s="456" t="s">
        <v>535</v>
      </c>
      <c r="R136" s="456">
        <v>0</v>
      </c>
      <c r="S136" s="456" t="s">
        <v>535</v>
      </c>
      <c r="T136" s="456">
        <v>3</v>
      </c>
      <c r="U136" s="456">
        <v>3</v>
      </c>
      <c r="V136" s="456">
        <v>100</v>
      </c>
      <c r="W136" s="456">
        <v>1</v>
      </c>
      <c r="X136" s="456">
        <v>20</v>
      </c>
      <c r="Y136" s="456" t="s">
        <v>535</v>
      </c>
      <c r="Z136" s="456">
        <v>0</v>
      </c>
      <c r="AA136" s="456" t="s">
        <v>535</v>
      </c>
      <c r="AB136" s="456">
        <v>0</v>
      </c>
      <c r="AC136" s="456">
        <v>0</v>
      </c>
      <c r="AD136" s="456">
        <v>0</v>
      </c>
      <c r="AE136" s="456">
        <v>-6</v>
      </c>
      <c r="AF136" s="456">
        <v>-66.666666666699996</v>
      </c>
      <c r="AG136" s="456" t="s">
        <v>535</v>
      </c>
      <c r="AH136" s="456">
        <v>0</v>
      </c>
      <c r="AI136" s="456" t="s">
        <v>535</v>
      </c>
      <c r="AJ136" s="456" t="s">
        <v>535</v>
      </c>
      <c r="AK136" s="456">
        <v>-3</v>
      </c>
      <c r="AL136" s="456">
        <v>-27.272727272699999</v>
      </c>
      <c r="AM136" s="456">
        <v>-8</v>
      </c>
      <c r="AN136" s="456">
        <v>-50</v>
      </c>
      <c r="AO136" s="456" t="s">
        <v>541</v>
      </c>
    </row>
    <row r="137" spans="1:41" x14ac:dyDescent="0.2">
      <c r="A137" s="456">
        <v>0</v>
      </c>
      <c r="B137" s="456">
        <v>0</v>
      </c>
      <c r="C137" s="456">
        <v>0</v>
      </c>
      <c r="D137" s="456">
        <v>0</v>
      </c>
      <c r="E137" s="456">
        <v>0</v>
      </c>
      <c r="F137" s="456">
        <v>0</v>
      </c>
      <c r="G137" s="456">
        <v>0</v>
      </c>
      <c r="H137" s="456">
        <v>0</v>
      </c>
      <c r="I137" s="456">
        <v>0</v>
      </c>
      <c r="J137" s="456">
        <v>0</v>
      </c>
      <c r="K137" s="456">
        <v>0</v>
      </c>
      <c r="L137" s="456">
        <v>0</v>
      </c>
      <c r="M137" s="456">
        <v>0</v>
      </c>
      <c r="N137" s="456">
        <v>0</v>
      </c>
      <c r="O137" s="456">
        <v>0</v>
      </c>
      <c r="P137" s="456">
        <v>0</v>
      </c>
      <c r="Q137" s="456">
        <v>0</v>
      </c>
      <c r="R137" s="456">
        <v>0</v>
      </c>
      <c r="S137" s="456">
        <v>0</v>
      </c>
      <c r="T137" s="456">
        <v>0</v>
      </c>
      <c r="U137" s="456">
        <v>0</v>
      </c>
      <c r="V137" s="456">
        <v>0</v>
      </c>
      <c r="W137" s="456">
        <v>0</v>
      </c>
      <c r="X137" s="456">
        <v>0</v>
      </c>
      <c r="Y137" s="456">
        <v>0</v>
      </c>
      <c r="Z137" s="456">
        <v>0</v>
      </c>
      <c r="AA137" s="456">
        <v>0</v>
      </c>
      <c r="AB137" s="456">
        <v>0</v>
      </c>
      <c r="AC137" s="456">
        <v>0</v>
      </c>
      <c r="AD137" s="456">
        <v>0</v>
      </c>
      <c r="AE137" s="456">
        <v>0</v>
      </c>
      <c r="AF137" s="456">
        <v>0</v>
      </c>
      <c r="AG137" s="456">
        <v>0</v>
      </c>
      <c r="AH137" s="456">
        <v>0</v>
      </c>
      <c r="AI137" s="456">
        <v>0</v>
      </c>
      <c r="AJ137" s="456">
        <v>0</v>
      </c>
      <c r="AK137" s="456">
        <v>0</v>
      </c>
      <c r="AL137" s="456">
        <v>0</v>
      </c>
      <c r="AM137" s="456">
        <v>0</v>
      </c>
      <c r="AN137" s="456">
        <v>0</v>
      </c>
      <c r="AO137" s="456" t="s">
        <v>541</v>
      </c>
    </row>
    <row r="138" spans="1:41" x14ac:dyDescent="0.2">
      <c r="A138" s="456">
        <v>8</v>
      </c>
      <c r="B138" s="456">
        <v>0</v>
      </c>
      <c r="C138" s="456">
        <v>5</v>
      </c>
      <c r="D138" s="456">
        <v>3</v>
      </c>
      <c r="E138" s="456">
        <v>4</v>
      </c>
      <c r="F138" s="456">
        <v>100</v>
      </c>
      <c r="G138" s="456">
        <v>0</v>
      </c>
      <c r="H138" s="456">
        <v>0</v>
      </c>
      <c r="I138" s="456" t="s">
        <v>535</v>
      </c>
      <c r="J138" s="456">
        <v>0</v>
      </c>
      <c r="K138" s="456">
        <v>0</v>
      </c>
      <c r="L138" s="456" t="s">
        <v>535</v>
      </c>
      <c r="M138" s="456">
        <v>0</v>
      </c>
      <c r="N138" s="456">
        <v>0</v>
      </c>
      <c r="O138" s="456">
        <v>1</v>
      </c>
      <c r="P138" s="456">
        <v>0</v>
      </c>
      <c r="Q138" s="456" t="s">
        <v>535</v>
      </c>
      <c r="R138" s="456">
        <v>0</v>
      </c>
      <c r="S138" s="456" t="s">
        <v>535</v>
      </c>
      <c r="T138" s="456">
        <v>0</v>
      </c>
      <c r="U138" s="456">
        <v>2</v>
      </c>
      <c r="V138" s="456">
        <v>200</v>
      </c>
      <c r="W138" s="456">
        <v>1</v>
      </c>
      <c r="X138" s="456">
        <v>50</v>
      </c>
      <c r="Y138" s="456" t="s">
        <v>535</v>
      </c>
      <c r="Z138" s="456">
        <v>0</v>
      </c>
      <c r="AA138" s="456">
        <v>0</v>
      </c>
      <c r="AB138" s="456" t="s">
        <v>535</v>
      </c>
      <c r="AC138" s="456">
        <v>1</v>
      </c>
      <c r="AD138" s="456">
        <v>0</v>
      </c>
      <c r="AE138" s="456">
        <v>0</v>
      </c>
      <c r="AF138" s="456">
        <v>0</v>
      </c>
      <c r="AG138" s="456">
        <v>3</v>
      </c>
      <c r="AH138" s="456">
        <v>0</v>
      </c>
      <c r="AI138" s="456" t="s">
        <v>535</v>
      </c>
      <c r="AJ138" s="456" t="s">
        <v>535</v>
      </c>
      <c r="AK138" s="456">
        <v>1</v>
      </c>
      <c r="AL138" s="456">
        <v>50</v>
      </c>
      <c r="AM138" s="456">
        <v>-2</v>
      </c>
      <c r="AN138" s="456">
        <v>-40</v>
      </c>
      <c r="AO138" s="456" t="s">
        <v>541</v>
      </c>
    </row>
    <row r="139" spans="1:41" x14ac:dyDescent="0.2">
      <c r="A139" s="456">
        <v>320</v>
      </c>
      <c r="B139" s="456">
        <v>0</v>
      </c>
      <c r="C139" s="456">
        <v>222</v>
      </c>
      <c r="D139" s="456">
        <v>98</v>
      </c>
      <c r="E139" s="456">
        <v>-13</v>
      </c>
      <c r="F139" s="456">
        <v>-3.9039039038999999</v>
      </c>
      <c r="G139" s="456">
        <v>-83</v>
      </c>
      <c r="H139" s="456">
        <v>-20.595533498799998</v>
      </c>
      <c r="I139" s="456">
        <v>37</v>
      </c>
      <c r="J139" s="456">
        <v>0</v>
      </c>
      <c r="K139" s="456">
        <v>31</v>
      </c>
      <c r="L139" s="456">
        <v>6</v>
      </c>
      <c r="M139" s="456">
        <v>7</v>
      </c>
      <c r="N139" s="456">
        <v>23.333333333300001</v>
      </c>
      <c r="O139" s="456">
        <v>-7</v>
      </c>
      <c r="P139" s="456">
        <v>-15.9090909091</v>
      </c>
      <c r="Q139" s="456">
        <v>47</v>
      </c>
      <c r="R139" s="456">
        <v>0</v>
      </c>
      <c r="S139" s="456">
        <v>30</v>
      </c>
      <c r="T139" s="456">
        <v>17</v>
      </c>
      <c r="U139" s="456">
        <v>9</v>
      </c>
      <c r="V139" s="456">
        <v>23.684210526299999</v>
      </c>
      <c r="W139" s="456">
        <v>-6</v>
      </c>
      <c r="X139" s="456">
        <v>-11.320754717</v>
      </c>
      <c r="Y139" s="456">
        <v>22</v>
      </c>
      <c r="Z139" s="456">
        <v>0</v>
      </c>
      <c r="AA139" s="456" t="s">
        <v>535</v>
      </c>
      <c r="AB139" s="456" t="s">
        <v>535</v>
      </c>
      <c r="AC139" s="456">
        <v>-7</v>
      </c>
      <c r="AD139" s="456">
        <v>-24.137931034499999</v>
      </c>
      <c r="AE139" s="456">
        <v>-3</v>
      </c>
      <c r="AF139" s="456">
        <v>-12</v>
      </c>
      <c r="AG139" s="456">
        <v>214</v>
      </c>
      <c r="AH139" s="456">
        <v>0</v>
      </c>
      <c r="AI139" s="456">
        <v>145</v>
      </c>
      <c r="AJ139" s="456">
        <v>69</v>
      </c>
      <c r="AK139" s="456">
        <v>-22</v>
      </c>
      <c r="AL139" s="456">
        <v>-9.3220338983000008</v>
      </c>
      <c r="AM139" s="456">
        <v>-67</v>
      </c>
      <c r="AN139" s="456">
        <v>-23.843416370100002</v>
      </c>
      <c r="AO139" s="456" t="s">
        <v>541</v>
      </c>
    </row>
    <row r="140" spans="1:41" x14ac:dyDescent="0.2">
      <c r="A140" s="456">
        <v>618</v>
      </c>
      <c r="B140" s="456">
        <v>0</v>
      </c>
      <c r="C140" s="456">
        <v>383</v>
      </c>
      <c r="D140" s="456">
        <v>235</v>
      </c>
      <c r="E140" s="456">
        <v>-15</v>
      </c>
      <c r="F140" s="456">
        <v>-2.3696682463999998</v>
      </c>
      <c r="G140" s="456">
        <v>-33</v>
      </c>
      <c r="H140" s="456">
        <v>-5.069124424</v>
      </c>
      <c r="I140" s="456">
        <v>103</v>
      </c>
      <c r="J140" s="456">
        <v>0</v>
      </c>
      <c r="K140" s="456">
        <v>81</v>
      </c>
      <c r="L140" s="456">
        <v>22</v>
      </c>
      <c r="M140" s="456">
        <v>7</v>
      </c>
      <c r="N140" s="456">
        <v>7.2916666667000003</v>
      </c>
      <c r="O140" s="456">
        <v>-3</v>
      </c>
      <c r="P140" s="456">
        <v>-2.8301886791999999</v>
      </c>
      <c r="Q140" s="456">
        <v>83</v>
      </c>
      <c r="R140" s="456">
        <v>0</v>
      </c>
      <c r="S140" s="456">
        <v>49</v>
      </c>
      <c r="T140" s="456">
        <v>34</v>
      </c>
      <c r="U140" s="456">
        <v>-7</v>
      </c>
      <c r="V140" s="456">
        <v>-7.7777777777999999</v>
      </c>
      <c r="W140" s="456">
        <v>-19</v>
      </c>
      <c r="X140" s="456">
        <v>-18.627450980399999</v>
      </c>
      <c r="Y140" s="456">
        <v>40</v>
      </c>
      <c r="Z140" s="456">
        <v>0</v>
      </c>
      <c r="AA140" s="456">
        <v>24</v>
      </c>
      <c r="AB140" s="456">
        <v>16</v>
      </c>
      <c r="AC140" s="456">
        <v>5</v>
      </c>
      <c r="AD140" s="456">
        <v>14.285714285699999</v>
      </c>
      <c r="AE140" s="456">
        <v>18</v>
      </c>
      <c r="AF140" s="456">
        <v>81.818181818200003</v>
      </c>
      <c r="AG140" s="456">
        <v>392</v>
      </c>
      <c r="AH140" s="456">
        <v>0</v>
      </c>
      <c r="AI140" s="456">
        <v>229</v>
      </c>
      <c r="AJ140" s="456">
        <v>163</v>
      </c>
      <c r="AK140" s="456">
        <v>-20</v>
      </c>
      <c r="AL140" s="456">
        <v>-4.8543689319999999</v>
      </c>
      <c r="AM140" s="456">
        <v>-29</v>
      </c>
      <c r="AN140" s="456">
        <v>-6.8883610450999999</v>
      </c>
      <c r="AO140" s="456" t="s">
        <v>541</v>
      </c>
    </row>
    <row r="141" spans="1:41" x14ac:dyDescent="0.2">
      <c r="A141" s="456">
        <v>398</v>
      </c>
      <c r="B141" s="456">
        <v>0</v>
      </c>
      <c r="C141" s="456">
        <v>231</v>
      </c>
      <c r="D141" s="456">
        <v>167</v>
      </c>
      <c r="E141" s="456">
        <v>-15</v>
      </c>
      <c r="F141" s="456">
        <v>-3.6319612591000001</v>
      </c>
      <c r="G141" s="456">
        <v>-54</v>
      </c>
      <c r="H141" s="456">
        <v>-11.946902654900001</v>
      </c>
      <c r="I141" s="456">
        <v>85</v>
      </c>
      <c r="J141" s="456">
        <v>0</v>
      </c>
      <c r="K141" s="456">
        <v>53</v>
      </c>
      <c r="L141" s="456">
        <v>32</v>
      </c>
      <c r="M141" s="456">
        <v>13</v>
      </c>
      <c r="N141" s="456">
        <v>18.055555555600002</v>
      </c>
      <c r="O141" s="456">
        <v>-9</v>
      </c>
      <c r="P141" s="456">
        <v>-9.5744680850999995</v>
      </c>
      <c r="Q141" s="456">
        <v>64</v>
      </c>
      <c r="R141" s="456">
        <v>0</v>
      </c>
      <c r="S141" s="456">
        <v>35</v>
      </c>
      <c r="T141" s="456">
        <v>29</v>
      </c>
      <c r="U141" s="456">
        <v>-7</v>
      </c>
      <c r="V141" s="456">
        <v>-9.8591549296000007</v>
      </c>
      <c r="W141" s="456">
        <v>5</v>
      </c>
      <c r="X141" s="456">
        <v>8.4745762712000001</v>
      </c>
      <c r="Y141" s="456">
        <v>48</v>
      </c>
      <c r="Z141" s="456">
        <v>0</v>
      </c>
      <c r="AA141" s="456">
        <v>28</v>
      </c>
      <c r="AB141" s="456">
        <v>20</v>
      </c>
      <c r="AC141" s="456">
        <v>-5</v>
      </c>
      <c r="AD141" s="456">
        <v>-9.4339622641999998</v>
      </c>
      <c r="AE141" s="456">
        <v>9</v>
      </c>
      <c r="AF141" s="456">
        <v>23.076923076900002</v>
      </c>
      <c r="AG141" s="456">
        <v>201</v>
      </c>
      <c r="AH141" s="456">
        <v>0</v>
      </c>
      <c r="AI141" s="456">
        <v>115</v>
      </c>
      <c r="AJ141" s="456">
        <v>86</v>
      </c>
      <c r="AK141" s="456">
        <v>-16</v>
      </c>
      <c r="AL141" s="456">
        <v>-7.3732718893999998</v>
      </c>
      <c r="AM141" s="456">
        <v>-59</v>
      </c>
      <c r="AN141" s="456">
        <v>-22.692307692300002</v>
      </c>
      <c r="AO141" s="456" t="s">
        <v>541</v>
      </c>
    </row>
    <row r="142" spans="1:41" x14ac:dyDescent="0.2">
      <c r="A142" s="456">
        <v>83</v>
      </c>
      <c r="B142" s="456">
        <v>0</v>
      </c>
      <c r="C142" s="456">
        <v>55</v>
      </c>
      <c r="D142" s="456">
        <v>28</v>
      </c>
      <c r="E142" s="456">
        <v>-38</v>
      </c>
      <c r="F142" s="456">
        <v>-31.404958677700002</v>
      </c>
      <c r="G142" s="456">
        <v>-30</v>
      </c>
      <c r="H142" s="456">
        <v>-26.548672566400001</v>
      </c>
      <c r="I142" s="456" t="s">
        <v>535</v>
      </c>
      <c r="J142" s="456">
        <v>0</v>
      </c>
      <c r="K142" s="456">
        <v>3</v>
      </c>
      <c r="L142" s="456" t="s">
        <v>535</v>
      </c>
      <c r="M142" s="456">
        <v>-14</v>
      </c>
      <c r="N142" s="456">
        <v>-70</v>
      </c>
      <c r="O142" s="456">
        <v>-11</v>
      </c>
      <c r="P142" s="456">
        <v>-64.705882352900005</v>
      </c>
      <c r="Q142" s="456" t="s">
        <v>535</v>
      </c>
      <c r="R142" s="456">
        <v>0</v>
      </c>
      <c r="S142" s="456" t="s">
        <v>535</v>
      </c>
      <c r="T142" s="456">
        <v>8</v>
      </c>
      <c r="U142" s="456">
        <v>0</v>
      </c>
      <c r="V142" s="456">
        <v>0</v>
      </c>
      <c r="W142" s="456">
        <v>-4</v>
      </c>
      <c r="X142" s="456">
        <v>-14.8148148148</v>
      </c>
      <c r="Y142" s="456" t="s">
        <v>535</v>
      </c>
      <c r="Z142" s="456">
        <v>0</v>
      </c>
      <c r="AA142" s="456" t="s">
        <v>535</v>
      </c>
      <c r="AB142" s="456" t="s">
        <v>535</v>
      </c>
      <c r="AC142" s="456">
        <v>-5</v>
      </c>
      <c r="AD142" s="456">
        <v>-38.461538461499998</v>
      </c>
      <c r="AE142" s="456">
        <v>-7</v>
      </c>
      <c r="AF142" s="456">
        <v>-46.666666666700003</v>
      </c>
      <c r="AG142" s="456">
        <v>46</v>
      </c>
      <c r="AH142" s="456">
        <v>0</v>
      </c>
      <c r="AI142" s="456" t="s">
        <v>535</v>
      </c>
      <c r="AJ142" s="456" t="s">
        <v>535</v>
      </c>
      <c r="AK142" s="456">
        <v>-19</v>
      </c>
      <c r="AL142" s="456">
        <v>-29.2307692308</v>
      </c>
      <c r="AM142" s="456">
        <v>-8</v>
      </c>
      <c r="AN142" s="456">
        <v>-14.8148148148</v>
      </c>
      <c r="AO142" s="456" t="s">
        <v>541</v>
      </c>
    </row>
    <row r="143" spans="1:41" x14ac:dyDescent="0.2">
      <c r="A143" s="456">
        <v>0</v>
      </c>
      <c r="B143" s="456">
        <v>0</v>
      </c>
      <c r="C143" s="456">
        <v>0</v>
      </c>
      <c r="D143" s="456">
        <v>0</v>
      </c>
      <c r="E143" s="456">
        <v>0</v>
      </c>
      <c r="F143" s="456">
        <v>0</v>
      </c>
      <c r="G143" s="456">
        <v>0</v>
      </c>
      <c r="H143" s="456">
        <v>0</v>
      </c>
      <c r="I143" s="456">
        <v>0</v>
      </c>
      <c r="J143" s="456">
        <v>0</v>
      </c>
      <c r="K143" s="456">
        <v>0</v>
      </c>
      <c r="L143" s="456">
        <v>0</v>
      </c>
      <c r="M143" s="456">
        <v>0</v>
      </c>
      <c r="N143" s="456">
        <v>0</v>
      </c>
      <c r="O143" s="456">
        <v>0</v>
      </c>
      <c r="P143" s="456">
        <v>0</v>
      </c>
      <c r="Q143" s="456">
        <v>0</v>
      </c>
      <c r="R143" s="456">
        <v>0</v>
      </c>
      <c r="S143" s="456">
        <v>0</v>
      </c>
      <c r="T143" s="456">
        <v>0</v>
      </c>
      <c r="U143" s="456">
        <v>0</v>
      </c>
      <c r="V143" s="456">
        <v>0</v>
      </c>
      <c r="W143" s="456">
        <v>0</v>
      </c>
      <c r="X143" s="456">
        <v>0</v>
      </c>
      <c r="Y143" s="456">
        <v>0</v>
      </c>
      <c r="Z143" s="456">
        <v>0</v>
      </c>
      <c r="AA143" s="456">
        <v>0</v>
      </c>
      <c r="AB143" s="456">
        <v>0</v>
      </c>
      <c r="AC143" s="456">
        <v>0</v>
      </c>
      <c r="AD143" s="456">
        <v>0</v>
      </c>
      <c r="AE143" s="456">
        <v>0</v>
      </c>
      <c r="AF143" s="456">
        <v>0</v>
      </c>
      <c r="AG143" s="456">
        <v>0</v>
      </c>
      <c r="AH143" s="456">
        <v>0</v>
      </c>
      <c r="AI143" s="456">
        <v>0</v>
      </c>
      <c r="AJ143" s="456">
        <v>0</v>
      </c>
      <c r="AK143" s="456">
        <v>0</v>
      </c>
      <c r="AL143" s="456">
        <v>0</v>
      </c>
      <c r="AM143" s="456">
        <v>0</v>
      </c>
      <c r="AN143" s="456">
        <v>0</v>
      </c>
      <c r="AO143" s="456" t="s">
        <v>541</v>
      </c>
    </row>
    <row r="144" spans="1:41" x14ac:dyDescent="0.2">
      <c r="A144" s="456">
        <v>693</v>
      </c>
      <c r="B144" s="456">
        <v>0</v>
      </c>
      <c r="C144" s="456">
        <v>430</v>
      </c>
      <c r="D144" s="456">
        <v>263</v>
      </c>
      <c r="E144" s="456">
        <v>-51</v>
      </c>
      <c r="F144" s="456">
        <v>-6.8548387097000001</v>
      </c>
      <c r="G144" s="456">
        <v>-57</v>
      </c>
      <c r="H144" s="456">
        <v>-7.6</v>
      </c>
      <c r="I144" s="456">
        <v>125</v>
      </c>
      <c r="J144" s="456">
        <v>0</v>
      </c>
      <c r="K144" s="456">
        <v>95</v>
      </c>
      <c r="L144" s="456">
        <v>30</v>
      </c>
      <c r="M144" s="456">
        <v>1</v>
      </c>
      <c r="N144" s="456">
        <v>0.8064516129</v>
      </c>
      <c r="O144" s="456">
        <v>-1</v>
      </c>
      <c r="P144" s="456">
        <v>-0.79365079370000002</v>
      </c>
      <c r="Q144" s="456">
        <v>106</v>
      </c>
      <c r="R144" s="456">
        <v>0</v>
      </c>
      <c r="S144" s="456">
        <v>61</v>
      </c>
      <c r="T144" s="456">
        <v>45</v>
      </c>
      <c r="U144" s="456">
        <v>-6</v>
      </c>
      <c r="V144" s="456">
        <v>-5.3571428571000004</v>
      </c>
      <c r="W144" s="456">
        <v>-9</v>
      </c>
      <c r="X144" s="456">
        <v>-7.8260869565000002</v>
      </c>
      <c r="Y144" s="456">
        <v>56</v>
      </c>
      <c r="Z144" s="456">
        <v>0</v>
      </c>
      <c r="AA144" s="456">
        <v>35</v>
      </c>
      <c r="AB144" s="456">
        <v>21</v>
      </c>
      <c r="AC144" s="456">
        <v>-8</v>
      </c>
      <c r="AD144" s="456">
        <v>-12.5</v>
      </c>
      <c r="AE144" s="456">
        <v>20</v>
      </c>
      <c r="AF144" s="456">
        <v>55.555555555600002</v>
      </c>
      <c r="AG144" s="456">
        <v>406</v>
      </c>
      <c r="AH144" s="456">
        <v>0</v>
      </c>
      <c r="AI144" s="456">
        <v>239</v>
      </c>
      <c r="AJ144" s="456">
        <v>167</v>
      </c>
      <c r="AK144" s="456">
        <v>-38</v>
      </c>
      <c r="AL144" s="456">
        <v>-8.5585585585999997</v>
      </c>
      <c r="AM144" s="456">
        <v>-67</v>
      </c>
      <c r="AN144" s="456">
        <v>-14.1649048626</v>
      </c>
      <c r="AO144" s="456" t="s">
        <v>541</v>
      </c>
    </row>
    <row r="145" spans="1:41" x14ac:dyDescent="0.2">
      <c r="A145" s="456">
        <v>583</v>
      </c>
      <c r="B145" s="456">
        <v>0</v>
      </c>
      <c r="C145" s="456">
        <v>362</v>
      </c>
      <c r="D145" s="456">
        <v>221</v>
      </c>
      <c r="E145" s="456">
        <v>-45</v>
      </c>
      <c r="F145" s="456">
        <v>-7.1656050955000001</v>
      </c>
      <c r="G145" s="456">
        <v>-158</v>
      </c>
      <c r="H145" s="456">
        <v>-21.322537111999999</v>
      </c>
      <c r="I145" s="456">
        <v>86</v>
      </c>
      <c r="J145" s="456">
        <v>0</v>
      </c>
      <c r="K145" s="456">
        <v>56</v>
      </c>
      <c r="L145" s="456">
        <v>30</v>
      </c>
      <c r="M145" s="456">
        <v>9</v>
      </c>
      <c r="N145" s="456">
        <v>11.688311688300001</v>
      </c>
      <c r="O145" s="456">
        <v>-29</v>
      </c>
      <c r="P145" s="456">
        <v>-25.217391304300001</v>
      </c>
      <c r="Q145" s="456">
        <v>83</v>
      </c>
      <c r="R145" s="456">
        <v>0</v>
      </c>
      <c r="S145" s="456">
        <v>47</v>
      </c>
      <c r="T145" s="456">
        <v>36</v>
      </c>
      <c r="U145" s="456">
        <v>-14</v>
      </c>
      <c r="V145" s="456">
        <v>-14.432989690699999</v>
      </c>
      <c r="W145" s="456">
        <v>-16</v>
      </c>
      <c r="X145" s="456">
        <v>-16.161616161600001</v>
      </c>
      <c r="Y145" s="456">
        <v>49</v>
      </c>
      <c r="Z145" s="456">
        <v>0</v>
      </c>
      <c r="AA145" s="456">
        <v>29</v>
      </c>
      <c r="AB145" s="456">
        <v>20</v>
      </c>
      <c r="AC145" s="456">
        <v>-2</v>
      </c>
      <c r="AD145" s="456">
        <v>-3.9215686275000001</v>
      </c>
      <c r="AE145" s="456">
        <v>1</v>
      </c>
      <c r="AF145" s="456">
        <v>2.0833333333000001</v>
      </c>
      <c r="AG145" s="456">
        <v>365</v>
      </c>
      <c r="AH145" s="456">
        <v>0</v>
      </c>
      <c r="AI145" s="456">
        <v>230</v>
      </c>
      <c r="AJ145" s="456">
        <v>135</v>
      </c>
      <c r="AK145" s="456">
        <v>-38</v>
      </c>
      <c r="AL145" s="456">
        <v>-9.4292803969999994</v>
      </c>
      <c r="AM145" s="456">
        <v>-114</v>
      </c>
      <c r="AN145" s="456">
        <v>-23.799582463499998</v>
      </c>
      <c r="AO145" s="456" t="s">
        <v>541</v>
      </c>
    </row>
    <row r="146" spans="1:41" x14ac:dyDescent="0.2">
      <c r="A146" s="456">
        <v>44</v>
      </c>
      <c r="B146" s="456">
        <v>0</v>
      </c>
      <c r="C146" s="456" t="s">
        <v>535</v>
      </c>
      <c r="D146" s="456" t="s">
        <v>535</v>
      </c>
      <c r="E146" s="456">
        <v>7</v>
      </c>
      <c r="F146" s="456">
        <v>18.918918918900001</v>
      </c>
      <c r="G146" s="456">
        <v>-1</v>
      </c>
      <c r="H146" s="456">
        <v>-2.2222222222000001</v>
      </c>
      <c r="I146" s="456" t="s">
        <v>535</v>
      </c>
      <c r="J146" s="456">
        <v>0</v>
      </c>
      <c r="K146" s="456" t="s">
        <v>535</v>
      </c>
      <c r="L146" s="456" t="s">
        <v>535</v>
      </c>
      <c r="M146" s="456">
        <v>2</v>
      </c>
      <c r="N146" s="456">
        <v>33.333333333299997</v>
      </c>
      <c r="O146" s="456">
        <v>1</v>
      </c>
      <c r="P146" s="456">
        <v>14.285714285699999</v>
      </c>
      <c r="Q146" s="456">
        <v>12</v>
      </c>
      <c r="R146" s="456">
        <v>0</v>
      </c>
      <c r="S146" s="456" t="s">
        <v>535</v>
      </c>
      <c r="T146" s="456" t="s">
        <v>535</v>
      </c>
      <c r="U146" s="456">
        <v>9</v>
      </c>
      <c r="V146" s="456" t="s">
        <v>536</v>
      </c>
      <c r="W146" s="456">
        <v>3</v>
      </c>
      <c r="X146" s="456">
        <v>33.333333333299997</v>
      </c>
      <c r="Y146" s="456" t="s">
        <v>535</v>
      </c>
      <c r="Z146" s="456">
        <v>0</v>
      </c>
      <c r="AA146" s="456" t="s">
        <v>535</v>
      </c>
      <c r="AB146" s="456" t="s">
        <v>535</v>
      </c>
      <c r="AC146" s="456">
        <v>-1</v>
      </c>
      <c r="AD146" s="456">
        <v>-14.285714285699999</v>
      </c>
      <c r="AE146" s="456">
        <v>-4</v>
      </c>
      <c r="AF146" s="456">
        <v>-40</v>
      </c>
      <c r="AG146" s="456">
        <v>18</v>
      </c>
      <c r="AH146" s="456">
        <v>0</v>
      </c>
      <c r="AI146" s="456" t="s">
        <v>535</v>
      </c>
      <c r="AJ146" s="456" t="s">
        <v>535</v>
      </c>
      <c r="AK146" s="456">
        <v>-3</v>
      </c>
      <c r="AL146" s="456">
        <v>-14.285714285699999</v>
      </c>
      <c r="AM146" s="456">
        <v>-1</v>
      </c>
      <c r="AN146" s="456">
        <v>-5.2631578947</v>
      </c>
      <c r="AO146" s="456" t="s">
        <v>541</v>
      </c>
    </row>
    <row r="147" spans="1:41" x14ac:dyDescent="0.2">
      <c r="A147" s="456">
        <v>84</v>
      </c>
      <c r="B147" s="456">
        <v>0</v>
      </c>
      <c r="C147" s="456">
        <v>56</v>
      </c>
      <c r="D147" s="456">
        <v>28</v>
      </c>
      <c r="E147" s="456">
        <v>15</v>
      </c>
      <c r="F147" s="456">
        <v>21.7391304348</v>
      </c>
      <c r="G147" s="456">
        <v>17</v>
      </c>
      <c r="H147" s="456">
        <v>25.373134328399999</v>
      </c>
      <c r="I147" s="456">
        <v>12</v>
      </c>
      <c r="J147" s="456">
        <v>0</v>
      </c>
      <c r="K147" s="456" t="s">
        <v>535</v>
      </c>
      <c r="L147" s="456" t="s">
        <v>535</v>
      </c>
      <c r="M147" s="456">
        <v>0</v>
      </c>
      <c r="N147" s="456">
        <v>0</v>
      </c>
      <c r="O147" s="456">
        <v>4</v>
      </c>
      <c r="P147" s="456">
        <v>50</v>
      </c>
      <c r="Q147" s="456">
        <v>14</v>
      </c>
      <c r="R147" s="456">
        <v>0</v>
      </c>
      <c r="S147" s="456">
        <v>11</v>
      </c>
      <c r="T147" s="456">
        <v>3</v>
      </c>
      <c r="U147" s="456">
        <v>8</v>
      </c>
      <c r="V147" s="456">
        <v>133.3333333333</v>
      </c>
      <c r="W147" s="456">
        <v>-2</v>
      </c>
      <c r="X147" s="456">
        <v>-12.5</v>
      </c>
      <c r="Y147" s="456">
        <v>7</v>
      </c>
      <c r="Z147" s="456">
        <v>0</v>
      </c>
      <c r="AA147" s="456" t="s">
        <v>535</v>
      </c>
      <c r="AB147" s="456" t="s">
        <v>535</v>
      </c>
      <c r="AC147" s="456">
        <v>2</v>
      </c>
      <c r="AD147" s="456">
        <v>40</v>
      </c>
      <c r="AE147" s="456">
        <v>1</v>
      </c>
      <c r="AF147" s="456">
        <v>16.666666666699999</v>
      </c>
      <c r="AG147" s="456">
        <v>51</v>
      </c>
      <c r="AH147" s="456">
        <v>0</v>
      </c>
      <c r="AI147" s="456">
        <v>29</v>
      </c>
      <c r="AJ147" s="456">
        <v>22</v>
      </c>
      <c r="AK147" s="456">
        <v>5</v>
      </c>
      <c r="AL147" s="456">
        <v>10.8695652174</v>
      </c>
      <c r="AM147" s="456">
        <v>14</v>
      </c>
      <c r="AN147" s="456">
        <v>37.837837837800002</v>
      </c>
      <c r="AO147" s="456" t="s">
        <v>541</v>
      </c>
    </row>
    <row r="148" spans="1:41" x14ac:dyDescent="0.2">
      <c r="A148" s="456">
        <v>23</v>
      </c>
      <c r="B148" s="456">
        <v>0</v>
      </c>
      <c r="C148" s="456" t="s">
        <v>535</v>
      </c>
      <c r="D148" s="456" t="s">
        <v>535</v>
      </c>
      <c r="E148" s="456">
        <v>-3</v>
      </c>
      <c r="F148" s="456">
        <v>-11.5384615385</v>
      </c>
      <c r="G148" s="456">
        <v>-1</v>
      </c>
      <c r="H148" s="456">
        <v>-4.1666666667000003</v>
      </c>
      <c r="I148" s="456" t="s">
        <v>535</v>
      </c>
      <c r="J148" s="456">
        <v>0</v>
      </c>
      <c r="K148" s="456" t="s">
        <v>535</v>
      </c>
      <c r="L148" s="456">
        <v>0</v>
      </c>
      <c r="M148" s="456">
        <v>1</v>
      </c>
      <c r="N148" s="456">
        <v>0</v>
      </c>
      <c r="O148" s="456">
        <v>-4</v>
      </c>
      <c r="P148" s="456">
        <v>-80</v>
      </c>
      <c r="Q148" s="456">
        <v>5</v>
      </c>
      <c r="R148" s="456">
        <v>0</v>
      </c>
      <c r="S148" s="456" t="s">
        <v>535</v>
      </c>
      <c r="T148" s="456" t="s">
        <v>535</v>
      </c>
      <c r="U148" s="456">
        <v>0</v>
      </c>
      <c r="V148" s="456">
        <v>0</v>
      </c>
      <c r="W148" s="456">
        <v>1</v>
      </c>
      <c r="X148" s="456">
        <v>25</v>
      </c>
      <c r="Y148" s="456" t="s">
        <v>535</v>
      </c>
      <c r="Z148" s="456">
        <v>0</v>
      </c>
      <c r="AA148" s="456" t="s">
        <v>535</v>
      </c>
      <c r="AB148" s="456">
        <v>0</v>
      </c>
      <c r="AC148" s="456">
        <v>-2</v>
      </c>
      <c r="AD148" s="456">
        <v>-66.666666666699996</v>
      </c>
      <c r="AE148" s="456">
        <v>-1</v>
      </c>
      <c r="AF148" s="456">
        <v>-50</v>
      </c>
      <c r="AG148" s="456">
        <v>16</v>
      </c>
      <c r="AH148" s="456">
        <v>0</v>
      </c>
      <c r="AI148" s="456" t="s">
        <v>535</v>
      </c>
      <c r="AJ148" s="456" t="s">
        <v>535</v>
      </c>
      <c r="AK148" s="456">
        <v>-2</v>
      </c>
      <c r="AL148" s="456">
        <v>-11.1111111111</v>
      </c>
      <c r="AM148" s="456">
        <v>3</v>
      </c>
      <c r="AN148" s="456">
        <v>23.076923076900002</v>
      </c>
      <c r="AO148" s="456" t="s">
        <v>541</v>
      </c>
    </row>
    <row r="149" spans="1:41" x14ac:dyDescent="0.2">
      <c r="A149" s="456">
        <v>0</v>
      </c>
      <c r="B149" s="456">
        <v>0</v>
      </c>
      <c r="C149" s="456">
        <v>0</v>
      </c>
      <c r="D149" s="456">
        <v>0</v>
      </c>
      <c r="E149" s="456">
        <v>0</v>
      </c>
      <c r="F149" s="456">
        <v>0</v>
      </c>
      <c r="G149" s="456">
        <v>0</v>
      </c>
      <c r="H149" s="456">
        <v>0</v>
      </c>
      <c r="I149" s="456">
        <v>0</v>
      </c>
      <c r="J149" s="456">
        <v>0</v>
      </c>
      <c r="K149" s="456">
        <v>0</v>
      </c>
      <c r="L149" s="456">
        <v>0</v>
      </c>
      <c r="M149" s="456">
        <v>0</v>
      </c>
      <c r="N149" s="456">
        <v>0</v>
      </c>
      <c r="O149" s="456">
        <v>0</v>
      </c>
      <c r="P149" s="456">
        <v>0</v>
      </c>
      <c r="Q149" s="456">
        <v>0</v>
      </c>
      <c r="R149" s="456">
        <v>0</v>
      </c>
      <c r="S149" s="456">
        <v>0</v>
      </c>
      <c r="T149" s="456">
        <v>0</v>
      </c>
      <c r="U149" s="456">
        <v>0</v>
      </c>
      <c r="V149" s="456">
        <v>0</v>
      </c>
      <c r="W149" s="456">
        <v>0</v>
      </c>
      <c r="X149" s="456">
        <v>0</v>
      </c>
      <c r="Y149" s="456">
        <v>0</v>
      </c>
      <c r="Z149" s="456">
        <v>0</v>
      </c>
      <c r="AA149" s="456">
        <v>0</v>
      </c>
      <c r="AB149" s="456">
        <v>0</v>
      </c>
      <c r="AC149" s="456">
        <v>0</v>
      </c>
      <c r="AD149" s="456">
        <v>0</v>
      </c>
      <c r="AE149" s="456">
        <v>0</v>
      </c>
      <c r="AF149" s="456">
        <v>0</v>
      </c>
      <c r="AG149" s="456">
        <v>0</v>
      </c>
      <c r="AH149" s="456">
        <v>0</v>
      </c>
      <c r="AI149" s="456">
        <v>0</v>
      </c>
      <c r="AJ149" s="456">
        <v>0</v>
      </c>
      <c r="AK149" s="456">
        <v>0</v>
      </c>
      <c r="AL149" s="456">
        <v>0</v>
      </c>
      <c r="AM149" s="456">
        <v>0</v>
      </c>
      <c r="AN149" s="456">
        <v>0</v>
      </c>
      <c r="AO149" s="456" t="s">
        <v>541</v>
      </c>
    </row>
    <row r="150" spans="1:41" x14ac:dyDescent="0.2">
      <c r="A150" s="456">
        <v>896</v>
      </c>
      <c r="B150" s="456">
        <v>0</v>
      </c>
      <c r="C150" s="456">
        <v>577</v>
      </c>
      <c r="D150" s="456">
        <v>319</v>
      </c>
      <c r="E150" s="456">
        <v>49</v>
      </c>
      <c r="F150" s="456">
        <v>5.7851239668999996</v>
      </c>
      <c r="G150" s="456">
        <v>-79</v>
      </c>
      <c r="H150" s="456">
        <v>-8.1025641026000006</v>
      </c>
      <c r="I150" s="456">
        <v>154</v>
      </c>
      <c r="J150" s="456">
        <v>0</v>
      </c>
      <c r="K150" s="456">
        <v>116</v>
      </c>
      <c r="L150" s="456">
        <v>38</v>
      </c>
      <c r="M150" s="456">
        <v>32</v>
      </c>
      <c r="N150" s="456">
        <v>26.229508196699999</v>
      </c>
      <c r="O150" s="456">
        <v>-6</v>
      </c>
      <c r="P150" s="456">
        <v>-3.75</v>
      </c>
      <c r="Q150" s="456">
        <v>101</v>
      </c>
      <c r="R150" s="456">
        <v>0</v>
      </c>
      <c r="S150" s="456" t="s">
        <v>535</v>
      </c>
      <c r="T150" s="456" t="s">
        <v>535</v>
      </c>
      <c r="U150" s="456">
        <v>3</v>
      </c>
      <c r="V150" s="456">
        <v>3.0612244897999998</v>
      </c>
      <c r="W150" s="456">
        <v>-7</v>
      </c>
      <c r="X150" s="456">
        <v>-6.4814814815000004</v>
      </c>
      <c r="Y150" s="456" t="s">
        <v>535</v>
      </c>
      <c r="Z150" s="456">
        <v>0</v>
      </c>
      <c r="AA150" s="456" t="s">
        <v>535</v>
      </c>
      <c r="AB150" s="456">
        <v>19</v>
      </c>
      <c r="AC150" s="456">
        <v>1</v>
      </c>
      <c r="AD150" s="456">
        <v>1.9607843137000001</v>
      </c>
      <c r="AE150" s="456">
        <v>16</v>
      </c>
      <c r="AF150" s="456">
        <v>44.444444444399998</v>
      </c>
      <c r="AG150" s="456">
        <v>589</v>
      </c>
      <c r="AH150" s="456">
        <v>0</v>
      </c>
      <c r="AI150" s="456">
        <v>366</v>
      </c>
      <c r="AJ150" s="456">
        <v>223</v>
      </c>
      <c r="AK150" s="456">
        <v>13</v>
      </c>
      <c r="AL150" s="456">
        <v>2.2569444444000002</v>
      </c>
      <c r="AM150" s="456">
        <v>-82</v>
      </c>
      <c r="AN150" s="456">
        <v>-12.2205663189</v>
      </c>
      <c r="AO150" s="456" t="s">
        <v>541</v>
      </c>
    </row>
    <row r="151" spans="1:41" x14ac:dyDescent="0.2">
      <c r="A151" s="456">
        <v>513</v>
      </c>
      <c r="B151" s="456">
        <v>0</v>
      </c>
      <c r="C151" s="456" t="s">
        <v>535</v>
      </c>
      <c r="D151" s="456" t="s">
        <v>535</v>
      </c>
      <c r="E151" s="456">
        <v>-127</v>
      </c>
      <c r="F151" s="456">
        <v>-19.84375</v>
      </c>
      <c r="G151" s="456">
        <v>-125</v>
      </c>
      <c r="H151" s="456">
        <v>-19.592476488999999</v>
      </c>
      <c r="I151" s="456" t="s">
        <v>535</v>
      </c>
      <c r="J151" s="456">
        <v>0</v>
      </c>
      <c r="K151" s="456" t="s">
        <v>535</v>
      </c>
      <c r="L151" s="456">
        <v>26</v>
      </c>
      <c r="M151" s="456">
        <v>-20</v>
      </c>
      <c r="N151" s="456">
        <v>-20.618556700999999</v>
      </c>
      <c r="O151" s="456">
        <v>-21</v>
      </c>
      <c r="P151" s="456">
        <v>-21.428571428600002</v>
      </c>
      <c r="Q151" s="456">
        <v>114</v>
      </c>
      <c r="R151" s="456">
        <v>0</v>
      </c>
      <c r="S151" s="456">
        <v>66</v>
      </c>
      <c r="T151" s="456">
        <v>48</v>
      </c>
      <c r="U151" s="456">
        <v>-7</v>
      </c>
      <c r="V151" s="456">
        <v>-5.7851239668999996</v>
      </c>
      <c r="W151" s="456">
        <v>-17</v>
      </c>
      <c r="X151" s="456">
        <v>-12.977099236600001</v>
      </c>
      <c r="Y151" s="456">
        <v>66</v>
      </c>
      <c r="Z151" s="456">
        <v>0</v>
      </c>
      <c r="AA151" s="456">
        <v>41</v>
      </c>
      <c r="AB151" s="456">
        <v>25</v>
      </c>
      <c r="AC151" s="456">
        <v>-13</v>
      </c>
      <c r="AD151" s="456">
        <v>-16.4556962025</v>
      </c>
      <c r="AE151" s="456">
        <v>0</v>
      </c>
      <c r="AF151" s="456">
        <v>0</v>
      </c>
      <c r="AG151" s="456">
        <v>256</v>
      </c>
      <c r="AH151" s="456">
        <v>0</v>
      </c>
      <c r="AI151" s="456" t="s">
        <v>535</v>
      </c>
      <c r="AJ151" s="456" t="s">
        <v>535</v>
      </c>
      <c r="AK151" s="456">
        <v>-87</v>
      </c>
      <c r="AL151" s="456">
        <v>-25.364431486899999</v>
      </c>
      <c r="AM151" s="456">
        <v>-87</v>
      </c>
      <c r="AN151" s="456">
        <v>-25.364431486899999</v>
      </c>
      <c r="AO151" s="456" t="s">
        <v>541</v>
      </c>
    </row>
    <row r="152" spans="1:41" x14ac:dyDescent="0.2">
      <c r="A152" s="456">
        <v>18</v>
      </c>
      <c r="B152" s="456">
        <v>0</v>
      </c>
      <c r="C152" s="456" t="s">
        <v>535</v>
      </c>
      <c r="D152" s="456" t="s">
        <v>535</v>
      </c>
      <c r="E152" s="456">
        <v>1</v>
      </c>
      <c r="F152" s="456">
        <v>5.8823529411999997</v>
      </c>
      <c r="G152" s="456">
        <v>4</v>
      </c>
      <c r="H152" s="456">
        <v>28.571428571399998</v>
      </c>
      <c r="I152" s="456" t="s">
        <v>535</v>
      </c>
      <c r="J152" s="456">
        <v>0</v>
      </c>
      <c r="K152" s="456" t="s">
        <v>535</v>
      </c>
      <c r="L152" s="456">
        <v>0</v>
      </c>
      <c r="M152" s="456">
        <v>1</v>
      </c>
      <c r="N152" s="456">
        <v>0</v>
      </c>
      <c r="O152" s="456">
        <v>-2</v>
      </c>
      <c r="P152" s="456">
        <v>-66.666666666699996</v>
      </c>
      <c r="Q152" s="456">
        <v>5</v>
      </c>
      <c r="R152" s="456">
        <v>0</v>
      </c>
      <c r="S152" s="456" t="s">
        <v>535</v>
      </c>
      <c r="T152" s="456" t="s">
        <v>535</v>
      </c>
      <c r="U152" s="456">
        <v>1</v>
      </c>
      <c r="V152" s="456">
        <v>25</v>
      </c>
      <c r="W152" s="456">
        <v>1</v>
      </c>
      <c r="X152" s="456">
        <v>25</v>
      </c>
      <c r="Y152" s="456" t="s">
        <v>535</v>
      </c>
      <c r="Z152" s="456">
        <v>0</v>
      </c>
      <c r="AA152" s="456" t="s">
        <v>535</v>
      </c>
      <c r="AB152" s="456">
        <v>0</v>
      </c>
      <c r="AC152" s="456">
        <v>1</v>
      </c>
      <c r="AD152" s="456">
        <v>0</v>
      </c>
      <c r="AE152" s="456">
        <v>1</v>
      </c>
      <c r="AF152" s="456">
        <v>0</v>
      </c>
      <c r="AG152" s="456">
        <v>11</v>
      </c>
      <c r="AH152" s="456">
        <v>0</v>
      </c>
      <c r="AI152" s="456" t="s">
        <v>535</v>
      </c>
      <c r="AJ152" s="456" t="s">
        <v>535</v>
      </c>
      <c r="AK152" s="456">
        <v>-2</v>
      </c>
      <c r="AL152" s="456">
        <v>-15.3846153846</v>
      </c>
      <c r="AM152" s="456">
        <v>4</v>
      </c>
      <c r="AN152" s="456">
        <v>57.142857142899999</v>
      </c>
      <c r="AO152" s="456" t="s">
        <v>546</v>
      </c>
    </row>
    <row r="153" spans="1:41" x14ac:dyDescent="0.2">
      <c r="A153" s="456">
        <v>0</v>
      </c>
      <c r="B153" s="456">
        <v>0</v>
      </c>
      <c r="C153" s="456">
        <v>0</v>
      </c>
      <c r="D153" s="456">
        <v>0</v>
      </c>
      <c r="E153" s="456">
        <v>0</v>
      </c>
      <c r="F153" s="456">
        <v>0</v>
      </c>
      <c r="G153" s="456">
        <v>0</v>
      </c>
      <c r="H153" s="456">
        <v>0</v>
      </c>
      <c r="I153" s="456">
        <v>0</v>
      </c>
      <c r="J153" s="456">
        <v>0</v>
      </c>
      <c r="K153" s="456">
        <v>0</v>
      </c>
      <c r="L153" s="456">
        <v>0</v>
      </c>
      <c r="M153" s="456">
        <v>0</v>
      </c>
      <c r="N153" s="456">
        <v>0</v>
      </c>
      <c r="O153" s="456">
        <v>0</v>
      </c>
      <c r="P153" s="456">
        <v>0</v>
      </c>
      <c r="Q153" s="456">
        <v>0</v>
      </c>
      <c r="R153" s="456">
        <v>0</v>
      </c>
      <c r="S153" s="456">
        <v>0</v>
      </c>
      <c r="T153" s="456">
        <v>0</v>
      </c>
      <c r="U153" s="456">
        <v>0</v>
      </c>
      <c r="V153" s="456">
        <v>0</v>
      </c>
      <c r="W153" s="456">
        <v>0</v>
      </c>
      <c r="X153" s="456">
        <v>0</v>
      </c>
      <c r="Y153" s="456">
        <v>0</v>
      </c>
      <c r="Z153" s="456">
        <v>0</v>
      </c>
      <c r="AA153" s="456">
        <v>0</v>
      </c>
      <c r="AB153" s="456">
        <v>0</v>
      </c>
      <c r="AC153" s="456">
        <v>0</v>
      </c>
      <c r="AD153" s="456">
        <v>0</v>
      </c>
      <c r="AE153" s="456">
        <v>0</v>
      </c>
      <c r="AF153" s="456">
        <v>0</v>
      </c>
      <c r="AG153" s="456">
        <v>0</v>
      </c>
      <c r="AH153" s="456">
        <v>0</v>
      </c>
      <c r="AI153" s="456">
        <v>0</v>
      </c>
      <c r="AJ153" s="456">
        <v>0</v>
      </c>
      <c r="AK153" s="456">
        <v>0</v>
      </c>
      <c r="AL153" s="456">
        <v>0</v>
      </c>
      <c r="AM153" s="456">
        <v>0</v>
      </c>
      <c r="AN153" s="456">
        <v>0</v>
      </c>
      <c r="AO153" s="456" t="s">
        <v>541</v>
      </c>
    </row>
    <row r="154" spans="1:41" x14ac:dyDescent="0.2">
      <c r="A154" s="456">
        <v>601</v>
      </c>
      <c r="B154" s="456">
        <v>0</v>
      </c>
      <c r="C154" s="456">
        <v>377</v>
      </c>
      <c r="D154" s="456">
        <v>224</v>
      </c>
      <c r="E154" s="456">
        <v>-74</v>
      </c>
      <c r="F154" s="456">
        <v>-10.962962963000001</v>
      </c>
      <c r="G154" s="456">
        <v>-123</v>
      </c>
      <c r="H154" s="456">
        <v>-16.988950276200001</v>
      </c>
      <c r="I154" s="456">
        <v>83</v>
      </c>
      <c r="J154" s="456">
        <v>0</v>
      </c>
      <c r="K154" s="456">
        <v>61</v>
      </c>
      <c r="L154" s="456">
        <v>22</v>
      </c>
      <c r="M154" s="456">
        <v>-10</v>
      </c>
      <c r="N154" s="456">
        <v>-10.752688171999999</v>
      </c>
      <c r="O154" s="456">
        <v>-24</v>
      </c>
      <c r="P154" s="456">
        <v>-22.429906542099999</v>
      </c>
      <c r="Q154" s="456">
        <v>124</v>
      </c>
      <c r="R154" s="456">
        <v>0</v>
      </c>
      <c r="S154" s="456">
        <v>73</v>
      </c>
      <c r="T154" s="456">
        <v>51</v>
      </c>
      <c r="U154" s="456">
        <v>0</v>
      </c>
      <c r="V154" s="456">
        <v>0</v>
      </c>
      <c r="W154" s="456">
        <v>-7</v>
      </c>
      <c r="X154" s="456">
        <v>-5.3435114504000003</v>
      </c>
      <c r="Y154" s="456">
        <v>70</v>
      </c>
      <c r="Z154" s="456">
        <v>0</v>
      </c>
      <c r="AA154" s="456">
        <v>45</v>
      </c>
      <c r="AB154" s="456">
        <v>25</v>
      </c>
      <c r="AC154" s="456">
        <v>-7</v>
      </c>
      <c r="AD154" s="456">
        <v>-9.0909090909000003</v>
      </c>
      <c r="AE154" s="456">
        <v>-6</v>
      </c>
      <c r="AF154" s="456">
        <v>-7.8947368421000004</v>
      </c>
      <c r="AG154" s="456">
        <v>324</v>
      </c>
      <c r="AH154" s="456">
        <v>0</v>
      </c>
      <c r="AI154" s="456">
        <v>198</v>
      </c>
      <c r="AJ154" s="456">
        <v>126</v>
      </c>
      <c r="AK154" s="456">
        <v>-57</v>
      </c>
      <c r="AL154" s="456">
        <v>-14.960629921300001</v>
      </c>
      <c r="AM154" s="456">
        <v>-86</v>
      </c>
      <c r="AN154" s="456">
        <v>-20.975609756099999</v>
      </c>
      <c r="AO154" s="456" t="s">
        <v>541</v>
      </c>
    </row>
    <row r="155" spans="1:41" x14ac:dyDescent="0.2">
      <c r="A155" s="456">
        <v>546</v>
      </c>
      <c r="B155" s="456">
        <v>0</v>
      </c>
      <c r="C155" s="456">
        <v>350</v>
      </c>
      <c r="D155" s="456">
        <v>196</v>
      </c>
      <c r="E155" s="456">
        <v>-46</v>
      </c>
      <c r="F155" s="456">
        <v>-7.7702702703000002</v>
      </c>
      <c r="G155" s="456">
        <v>-117</v>
      </c>
      <c r="H155" s="456">
        <v>-17.6470588235</v>
      </c>
      <c r="I155" s="456">
        <v>79</v>
      </c>
      <c r="J155" s="456">
        <v>0</v>
      </c>
      <c r="K155" s="456">
        <v>57</v>
      </c>
      <c r="L155" s="456">
        <v>22</v>
      </c>
      <c r="M155" s="456">
        <v>-10</v>
      </c>
      <c r="N155" s="456">
        <v>-11.2359550562</v>
      </c>
      <c r="O155" s="456">
        <v>-22</v>
      </c>
      <c r="P155" s="456">
        <v>-21.782178217799999</v>
      </c>
      <c r="Q155" s="456">
        <v>112</v>
      </c>
      <c r="R155" s="456">
        <v>0</v>
      </c>
      <c r="S155" s="456">
        <v>67</v>
      </c>
      <c r="T155" s="456">
        <v>45</v>
      </c>
      <c r="U155" s="456">
        <v>11</v>
      </c>
      <c r="V155" s="456">
        <v>10.891089108899999</v>
      </c>
      <c r="W155" s="456">
        <v>-8</v>
      </c>
      <c r="X155" s="456">
        <v>-6.6666666667000003</v>
      </c>
      <c r="Y155" s="456">
        <v>64</v>
      </c>
      <c r="Z155" s="456">
        <v>0</v>
      </c>
      <c r="AA155" s="456">
        <v>42</v>
      </c>
      <c r="AB155" s="456">
        <v>22</v>
      </c>
      <c r="AC155" s="456">
        <v>-2</v>
      </c>
      <c r="AD155" s="456">
        <v>-3.0303030302999998</v>
      </c>
      <c r="AE155" s="456">
        <v>-6</v>
      </c>
      <c r="AF155" s="456">
        <v>-8.5714285714000003</v>
      </c>
      <c r="AG155" s="456">
        <v>291</v>
      </c>
      <c r="AH155" s="456">
        <v>0</v>
      </c>
      <c r="AI155" s="456">
        <v>184</v>
      </c>
      <c r="AJ155" s="456">
        <v>107</v>
      </c>
      <c r="AK155" s="456">
        <v>-45</v>
      </c>
      <c r="AL155" s="456">
        <v>-13.392857142900001</v>
      </c>
      <c r="AM155" s="456">
        <v>-81</v>
      </c>
      <c r="AN155" s="456">
        <v>-21.7741935484</v>
      </c>
      <c r="AO155" s="456" t="s">
        <v>541</v>
      </c>
    </row>
    <row r="156" spans="1:41" x14ac:dyDescent="0.2">
      <c r="A156" s="456"/>
      <c r="B156" s="456"/>
      <c r="C156" s="456"/>
      <c r="D156" s="456"/>
      <c r="E156" s="456"/>
      <c r="F156" s="456"/>
      <c r="G156" s="456"/>
      <c r="H156" s="456"/>
      <c r="I156" s="456"/>
      <c r="J156" s="456"/>
      <c r="K156" s="456"/>
      <c r="L156" s="456"/>
      <c r="M156" s="456"/>
      <c r="N156" s="456"/>
      <c r="O156" s="456"/>
      <c r="P156" s="456"/>
      <c r="Q156" s="456"/>
      <c r="R156" s="456"/>
      <c r="S156" s="456"/>
      <c r="T156" s="456"/>
      <c r="U156" s="456"/>
      <c r="V156" s="456"/>
      <c r="W156" s="456"/>
      <c r="X156" s="456"/>
      <c r="Y156" s="456"/>
      <c r="Z156" s="456"/>
      <c r="AA156" s="456"/>
      <c r="AB156" s="456"/>
      <c r="AC156" s="456"/>
      <c r="AD156" s="456"/>
      <c r="AE156" s="456"/>
      <c r="AF156" s="456"/>
      <c r="AG156" s="456"/>
      <c r="AH156" s="456"/>
      <c r="AI156" s="456"/>
      <c r="AJ156" s="456"/>
      <c r="AK156" s="456"/>
      <c r="AL156" s="456"/>
      <c r="AM156" s="456"/>
      <c r="AN156" s="456"/>
      <c r="AO156" s="456"/>
    </row>
    <row r="157" spans="1:41" x14ac:dyDescent="0.2">
      <c r="A157" s="456"/>
      <c r="B157" s="456"/>
      <c r="C157" s="456"/>
      <c r="D157" s="456"/>
      <c r="E157" s="456"/>
      <c r="F157" s="456"/>
      <c r="G157" s="456"/>
      <c r="H157" s="456"/>
      <c r="I157" s="456"/>
      <c r="J157" s="456"/>
      <c r="K157" s="456"/>
      <c r="L157" s="456"/>
      <c r="M157" s="456"/>
      <c r="N157" s="456"/>
      <c r="O157" s="456"/>
      <c r="P157" s="456"/>
      <c r="Q157" s="456"/>
      <c r="R157" s="456"/>
      <c r="S157" s="456"/>
      <c r="T157" s="456"/>
      <c r="U157" s="456"/>
      <c r="V157" s="456"/>
      <c r="W157" s="456"/>
      <c r="X157" s="456"/>
      <c r="Y157" s="456"/>
      <c r="Z157" s="456"/>
      <c r="AA157" s="456"/>
      <c r="AB157" s="456"/>
      <c r="AC157" s="456"/>
      <c r="AD157" s="456"/>
      <c r="AE157" s="456"/>
      <c r="AF157" s="456"/>
      <c r="AG157" s="456"/>
      <c r="AH157" s="456"/>
      <c r="AI157" s="456"/>
      <c r="AJ157" s="456"/>
      <c r="AK157" s="456"/>
      <c r="AL157" s="456"/>
      <c r="AM157" s="456"/>
      <c r="AN157" s="456"/>
      <c r="AO157" s="456"/>
    </row>
    <row r="158" spans="1:41" x14ac:dyDescent="0.2">
      <c r="A158" s="456"/>
      <c r="B158" s="456"/>
      <c r="C158" s="456"/>
      <c r="D158" s="456"/>
      <c r="E158" s="456"/>
      <c r="F158" s="456"/>
      <c r="G158" s="456"/>
      <c r="H158" s="456"/>
      <c r="I158" s="456"/>
      <c r="J158" s="456"/>
      <c r="K158" s="456"/>
      <c r="L158" s="456"/>
      <c r="M158" s="456"/>
      <c r="N158" s="456"/>
      <c r="O158" s="456"/>
      <c r="P158" s="456"/>
      <c r="Q158" s="456"/>
      <c r="R158" s="456"/>
      <c r="S158" s="456"/>
      <c r="T158" s="456"/>
      <c r="U158" s="456"/>
      <c r="V158" s="456"/>
      <c r="W158" s="456"/>
      <c r="X158" s="456"/>
      <c r="Y158" s="456"/>
      <c r="Z158" s="456"/>
      <c r="AA158" s="456"/>
      <c r="AB158" s="456"/>
      <c r="AC158" s="456"/>
      <c r="AD158" s="456"/>
      <c r="AE158" s="456"/>
      <c r="AF158" s="456"/>
      <c r="AG158" s="456"/>
      <c r="AH158" s="456"/>
      <c r="AI158" s="456"/>
      <c r="AJ158" s="456"/>
      <c r="AK158" s="456"/>
      <c r="AL158" s="456"/>
      <c r="AM158" s="456"/>
      <c r="AN158" s="456"/>
      <c r="AO158" s="456"/>
    </row>
    <row r="159" spans="1:41" x14ac:dyDescent="0.2">
      <c r="A159" s="456"/>
      <c r="B159" s="456"/>
      <c r="C159" s="456"/>
      <c r="D159" s="456"/>
      <c r="E159" s="456"/>
      <c r="F159" s="456"/>
      <c r="G159" s="456"/>
      <c r="H159" s="456"/>
      <c r="I159" s="456"/>
      <c r="J159" s="456"/>
      <c r="K159" s="456"/>
      <c r="L159" s="456"/>
      <c r="M159" s="456"/>
      <c r="N159" s="456"/>
      <c r="O159" s="456"/>
      <c r="P159" s="456"/>
      <c r="Q159" s="456"/>
      <c r="R159" s="456"/>
      <c r="S159" s="456"/>
      <c r="T159" s="456"/>
      <c r="U159" s="456"/>
      <c r="V159" s="456"/>
      <c r="W159" s="456"/>
      <c r="X159" s="456"/>
      <c r="Y159" s="456"/>
      <c r="Z159" s="456"/>
      <c r="AA159" s="456"/>
      <c r="AB159" s="456"/>
      <c r="AC159" s="456"/>
      <c r="AD159" s="456"/>
      <c r="AE159" s="456"/>
      <c r="AF159" s="456"/>
      <c r="AG159" s="456"/>
      <c r="AH159" s="456"/>
      <c r="AI159" s="456"/>
      <c r="AJ159" s="456"/>
      <c r="AK159" s="456"/>
      <c r="AL159" s="456"/>
      <c r="AM159" s="456"/>
      <c r="AN159" s="456"/>
      <c r="AO159" s="456"/>
    </row>
    <row r="160" spans="1:41" x14ac:dyDescent="0.2">
      <c r="A160" s="456"/>
      <c r="B160" s="456"/>
      <c r="C160" s="456"/>
      <c r="D160" s="456"/>
      <c r="E160" s="456"/>
      <c r="F160" s="456"/>
      <c r="G160" s="456"/>
      <c r="H160" s="456"/>
      <c r="I160" s="456"/>
      <c r="J160" s="456"/>
      <c r="K160" s="456"/>
      <c r="L160" s="456"/>
      <c r="M160" s="456"/>
      <c r="N160" s="456"/>
      <c r="O160" s="456"/>
      <c r="P160" s="456"/>
      <c r="Q160" s="456"/>
      <c r="R160" s="456"/>
      <c r="S160" s="456"/>
      <c r="T160" s="456"/>
      <c r="U160" s="456"/>
      <c r="V160" s="456"/>
      <c r="W160" s="456"/>
      <c r="X160" s="456"/>
      <c r="Y160" s="456"/>
      <c r="Z160" s="456"/>
      <c r="AA160" s="456"/>
      <c r="AB160" s="456"/>
      <c r="AC160" s="456"/>
      <c r="AD160" s="456"/>
      <c r="AE160" s="456"/>
      <c r="AF160" s="456"/>
      <c r="AG160" s="456"/>
      <c r="AH160" s="456"/>
      <c r="AI160" s="456"/>
      <c r="AJ160" s="456"/>
      <c r="AK160" s="456"/>
      <c r="AL160" s="456"/>
      <c r="AM160" s="456"/>
      <c r="AN160" s="456"/>
      <c r="AO160" s="456"/>
    </row>
    <row r="161" spans="1:41" x14ac:dyDescent="0.2">
      <c r="A161" s="456"/>
      <c r="B161" s="456"/>
      <c r="C161" s="456"/>
      <c r="D161" s="456"/>
      <c r="E161" s="456"/>
      <c r="F161" s="456"/>
      <c r="G161" s="456"/>
      <c r="H161" s="456"/>
      <c r="I161" s="456"/>
      <c r="J161" s="456"/>
      <c r="K161" s="456"/>
      <c r="L161" s="456"/>
      <c r="M161" s="456"/>
      <c r="N161" s="456"/>
      <c r="O161" s="456"/>
      <c r="P161" s="456"/>
      <c r="Q161" s="456"/>
      <c r="R161" s="456"/>
      <c r="S161" s="456"/>
      <c r="T161" s="456"/>
      <c r="U161" s="456"/>
      <c r="V161" s="456"/>
      <c r="W161" s="456"/>
      <c r="X161" s="456"/>
      <c r="Y161" s="456"/>
      <c r="Z161" s="456"/>
      <c r="AA161" s="456"/>
      <c r="AB161" s="456"/>
      <c r="AC161" s="456"/>
      <c r="AD161" s="456"/>
      <c r="AE161" s="456"/>
      <c r="AF161" s="456"/>
      <c r="AG161" s="456"/>
      <c r="AH161" s="456"/>
      <c r="AI161" s="456"/>
      <c r="AJ161" s="456"/>
      <c r="AK161" s="456"/>
      <c r="AL161" s="456"/>
      <c r="AM161" s="456"/>
      <c r="AN161" s="456"/>
      <c r="AO161" s="456"/>
    </row>
    <row r="162" spans="1:41" x14ac:dyDescent="0.2">
      <c r="A162" s="456"/>
      <c r="B162" s="456"/>
      <c r="C162" s="456"/>
      <c r="D162" s="456"/>
      <c r="E162" s="456"/>
      <c r="F162" s="456"/>
      <c r="G162" s="456"/>
      <c r="H162" s="456"/>
      <c r="I162" s="456"/>
      <c r="J162" s="456"/>
      <c r="K162" s="456"/>
      <c r="L162" s="456"/>
      <c r="M162" s="456"/>
      <c r="N162" s="456"/>
      <c r="O162" s="456"/>
      <c r="P162" s="456"/>
      <c r="Q162" s="456"/>
      <c r="R162" s="456"/>
      <c r="S162" s="456"/>
      <c r="T162" s="456"/>
      <c r="U162" s="456"/>
      <c r="V162" s="456"/>
      <c r="W162" s="456"/>
      <c r="X162" s="456"/>
      <c r="Y162" s="456"/>
      <c r="Z162" s="456"/>
      <c r="AA162" s="456"/>
      <c r="AB162" s="456"/>
      <c r="AC162" s="456"/>
      <c r="AD162" s="456"/>
      <c r="AE162" s="456"/>
      <c r="AF162" s="456"/>
      <c r="AG162" s="456"/>
      <c r="AH162" s="456"/>
      <c r="AI162" s="456"/>
      <c r="AJ162" s="456"/>
      <c r="AK162" s="456"/>
      <c r="AL162" s="456"/>
      <c r="AM162" s="456"/>
      <c r="AN162" s="456"/>
      <c r="AO162" s="456"/>
    </row>
    <row r="163" spans="1:41" x14ac:dyDescent="0.2">
      <c r="A163" s="456"/>
      <c r="B163" s="456"/>
      <c r="C163" s="456"/>
      <c r="D163" s="456"/>
      <c r="E163" s="456"/>
      <c r="F163" s="456"/>
      <c r="G163" s="456"/>
      <c r="H163" s="456"/>
      <c r="I163" s="456"/>
      <c r="J163" s="456"/>
      <c r="K163" s="456"/>
      <c r="L163" s="456"/>
      <c r="M163" s="456"/>
      <c r="N163" s="456"/>
      <c r="O163" s="456"/>
      <c r="P163" s="456"/>
      <c r="Q163" s="456"/>
      <c r="R163" s="456"/>
      <c r="S163" s="456"/>
      <c r="T163" s="456"/>
      <c r="U163" s="456"/>
      <c r="V163" s="456"/>
      <c r="W163" s="456"/>
      <c r="X163" s="456"/>
      <c r="Y163" s="456"/>
      <c r="Z163" s="456"/>
      <c r="AA163" s="456"/>
      <c r="AB163" s="456"/>
      <c r="AC163" s="456"/>
      <c r="AD163" s="456"/>
      <c r="AE163" s="456"/>
      <c r="AF163" s="456"/>
      <c r="AG163" s="456"/>
      <c r="AH163" s="456"/>
      <c r="AI163" s="456"/>
      <c r="AJ163" s="456"/>
      <c r="AK163" s="456"/>
      <c r="AL163" s="456"/>
      <c r="AM163" s="456"/>
      <c r="AN163" s="456"/>
      <c r="AO163" s="456"/>
    </row>
    <row r="164" spans="1:41" x14ac:dyDescent="0.2">
      <c r="A164" s="456"/>
      <c r="B164" s="456"/>
      <c r="C164" s="456"/>
      <c r="D164" s="456"/>
      <c r="E164" s="456"/>
      <c r="F164" s="456"/>
      <c r="G164" s="456"/>
      <c r="H164" s="456"/>
      <c r="I164" s="456"/>
      <c r="J164" s="456"/>
      <c r="K164" s="456"/>
      <c r="L164" s="456"/>
      <c r="M164" s="456"/>
      <c r="N164" s="456"/>
      <c r="O164" s="456"/>
      <c r="P164" s="456"/>
      <c r="Q164" s="456"/>
      <c r="R164" s="456"/>
      <c r="S164" s="456"/>
      <c r="T164" s="456"/>
      <c r="U164" s="456"/>
      <c r="V164" s="456"/>
      <c r="W164" s="456"/>
      <c r="X164" s="456"/>
      <c r="Y164" s="456"/>
      <c r="Z164" s="456"/>
      <c r="AA164" s="456"/>
      <c r="AB164" s="456"/>
      <c r="AC164" s="456"/>
      <c r="AD164" s="456"/>
      <c r="AE164" s="456"/>
      <c r="AF164" s="456"/>
      <c r="AG164" s="456"/>
      <c r="AH164" s="456"/>
      <c r="AI164" s="456"/>
      <c r="AJ164" s="456"/>
      <c r="AK164" s="456"/>
      <c r="AL164" s="456"/>
      <c r="AM164" s="456"/>
      <c r="AN164" s="456"/>
      <c r="AO164" s="456"/>
    </row>
    <row r="165" spans="1:41" x14ac:dyDescent="0.2">
      <c r="A165" s="456"/>
      <c r="B165" s="456"/>
      <c r="C165" s="456"/>
      <c r="D165" s="456"/>
      <c r="E165" s="456"/>
      <c r="F165" s="456"/>
      <c r="G165" s="456"/>
      <c r="H165" s="456"/>
      <c r="I165" s="456"/>
      <c r="J165" s="456"/>
      <c r="K165" s="456"/>
      <c r="L165" s="456"/>
      <c r="M165" s="456"/>
      <c r="N165" s="456"/>
      <c r="O165" s="456"/>
      <c r="P165" s="456"/>
      <c r="Q165" s="456"/>
      <c r="R165" s="456"/>
      <c r="S165" s="456"/>
      <c r="T165" s="456"/>
      <c r="U165" s="456"/>
      <c r="V165" s="456"/>
      <c r="W165" s="456"/>
      <c r="X165" s="456"/>
      <c r="Y165" s="456"/>
      <c r="Z165" s="456"/>
      <c r="AA165" s="456"/>
      <c r="AB165" s="456"/>
      <c r="AC165" s="456"/>
      <c r="AD165" s="456"/>
      <c r="AE165" s="456"/>
      <c r="AF165" s="456"/>
      <c r="AG165" s="456"/>
      <c r="AH165" s="456"/>
      <c r="AI165" s="456"/>
      <c r="AJ165" s="456"/>
      <c r="AK165" s="456"/>
      <c r="AL165" s="456"/>
      <c r="AM165" s="456"/>
      <c r="AN165" s="456"/>
      <c r="AO165" s="456"/>
    </row>
    <row r="166" spans="1:41" x14ac:dyDescent="0.2">
      <c r="A166" s="456"/>
      <c r="B166" s="456"/>
      <c r="C166" s="456"/>
      <c r="D166" s="456"/>
      <c r="E166" s="456"/>
      <c r="F166" s="456"/>
      <c r="G166" s="456"/>
      <c r="H166" s="456"/>
      <c r="I166" s="456"/>
      <c r="J166" s="456"/>
      <c r="K166" s="456"/>
      <c r="L166" s="456"/>
      <c r="M166" s="456"/>
      <c r="N166" s="456"/>
      <c r="O166" s="456"/>
      <c r="P166" s="456"/>
      <c r="Q166" s="456"/>
      <c r="R166" s="456"/>
      <c r="S166" s="456"/>
      <c r="T166" s="456"/>
      <c r="U166" s="456"/>
      <c r="V166" s="456"/>
      <c r="W166" s="456"/>
      <c r="X166" s="456"/>
      <c r="Y166" s="456"/>
      <c r="Z166" s="456"/>
      <c r="AA166" s="456"/>
      <c r="AB166" s="456"/>
      <c r="AC166" s="456"/>
      <c r="AD166" s="456"/>
      <c r="AE166" s="456"/>
      <c r="AF166" s="456"/>
      <c r="AG166" s="456"/>
      <c r="AH166" s="456"/>
      <c r="AI166" s="456"/>
      <c r="AJ166" s="456"/>
      <c r="AK166" s="456"/>
      <c r="AL166" s="456"/>
      <c r="AM166" s="456"/>
      <c r="AN166" s="456"/>
      <c r="AO166" s="456"/>
    </row>
    <row r="167" spans="1:41" x14ac:dyDescent="0.2">
      <c r="A167" s="456"/>
      <c r="B167" s="456"/>
      <c r="C167" s="456"/>
      <c r="D167" s="456"/>
      <c r="E167" s="456"/>
      <c r="F167" s="456"/>
      <c r="G167" s="456"/>
      <c r="H167" s="456"/>
      <c r="I167" s="456"/>
      <c r="J167" s="456"/>
      <c r="K167" s="456"/>
      <c r="L167" s="456"/>
      <c r="M167" s="456"/>
      <c r="N167" s="456"/>
      <c r="O167" s="456"/>
      <c r="P167" s="456"/>
      <c r="Q167" s="456"/>
      <c r="R167" s="456"/>
      <c r="S167" s="456"/>
      <c r="T167" s="456"/>
      <c r="U167" s="456"/>
      <c r="V167" s="456"/>
      <c r="W167" s="456"/>
      <c r="X167" s="456"/>
      <c r="Y167" s="456"/>
      <c r="Z167" s="456"/>
      <c r="AA167" s="456"/>
      <c r="AB167" s="456"/>
      <c r="AC167" s="456"/>
      <c r="AD167" s="456"/>
      <c r="AE167" s="456"/>
      <c r="AF167" s="456"/>
      <c r="AG167" s="456"/>
      <c r="AH167" s="456"/>
      <c r="AI167" s="456"/>
      <c r="AJ167" s="456"/>
      <c r="AK167" s="456"/>
      <c r="AL167" s="456"/>
      <c r="AM167" s="456"/>
      <c r="AN167" s="456"/>
      <c r="AO167" s="456"/>
    </row>
    <row r="168" spans="1:41" x14ac:dyDescent="0.2">
      <c r="A168" s="456"/>
      <c r="B168" s="456"/>
      <c r="C168" s="456"/>
      <c r="D168" s="456"/>
      <c r="E168" s="456"/>
      <c r="F168" s="456"/>
      <c r="G168" s="456"/>
      <c r="H168" s="456"/>
      <c r="I168" s="456"/>
      <c r="J168" s="456"/>
      <c r="K168" s="456"/>
      <c r="L168" s="456"/>
      <c r="M168" s="456"/>
      <c r="N168" s="456"/>
      <c r="O168" s="456"/>
      <c r="P168" s="456"/>
      <c r="Q168" s="456"/>
      <c r="R168" s="456"/>
      <c r="S168" s="456"/>
      <c r="T168" s="456"/>
      <c r="U168" s="456"/>
      <c r="V168" s="456"/>
      <c r="W168" s="456"/>
      <c r="X168" s="456"/>
      <c r="Y168" s="456"/>
      <c r="Z168" s="456"/>
      <c r="AA168" s="456"/>
      <c r="AB168" s="456"/>
      <c r="AC168" s="456"/>
      <c r="AD168" s="456"/>
      <c r="AE168" s="456"/>
      <c r="AF168" s="456"/>
      <c r="AG168" s="456"/>
      <c r="AH168" s="456"/>
      <c r="AI168" s="456"/>
      <c r="AJ168" s="456"/>
      <c r="AK168" s="456"/>
      <c r="AL168" s="456"/>
      <c r="AM168" s="456"/>
      <c r="AN168" s="456"/>
      <c r="AO168" s="456"/>
    </row>
    <row r="169" spans="1:41" x14ac:dyDescent="0.2">
      <c r="A169" s="456"/>
      <c r="B169" s="456"/>
      <c r="C169" s="456"/>
      <c r="D169" s="456"/>
      <c r="E169" s="456"/>
      <c r="F169" s="456"/>
      <c r="G169" s="456"/>
      <c r="H169" s="456"/>
      <c r="I169" s="456"/>
      <c r="J169" s="456"/>
      <c r="K169" s="456"/>
      <c r="L169" s="456"/>
      <c r="M169" s="456"/>
      <c r="N169" s="456"/>
      <c r="O169" s="456"/>
      <c r="P169" s="456"/>
      <c r="Q169" s="456"/>
      <c r="R169" s="456"/>
      <c r="S169" s="456"/>
      <c r="T169" s="456"/>
      <c r="U169" s="456"/>
      <c r="V169" s="456"/>
      <c r="W169" s="456"/>
      <c r="X169" s="456"/>
      <c r="Y169" s="456"/>
      <c r="Z169" s="456"/>
      <c r="AA169" s="456"/>
      <c r="AB169" s="456"/>
      <c r="AC169" s="456"/>
      <c r="AD169" s="456"/>
      <c r="AE169" s="456"/>
      <c r="AF169" s="456"/>
      <c r="AG169" s="456"/>
      <c r="AH169" s="456"/>
      <c r="AI169" s="456"/>
      <c r="AJ169" s="456"/>
      <c r="AK169" s="456"/>
      <c r="AL169" s="456"/>
      <c r="AM169" s="456"/>
      <c r="AN169" s="456"/>
      <c r="AO169" s="456"/>
    </row>
    <row r="170" spans="1:41" x14ac:dyDescent="0.2">
      <c r="A170" s="456"/>
      <c r="B170" s="456"/>
      <c r="C170" s="456"/>
      <c r="D170" s="456"/>
      <c r="E170" s="456"/>
      <c r="F170" s="456"/>
      <c r="G170" s="456"/>
      <c r="H170" s="456"/>
      <c r="I170" s="456"/>
      <c r="J170" s="456"/>
      <c r="K170" s="456"/>
      <c r="L170" s="456"/>
      <c r="M170" s="456"/>
      <c r="N170" s="456"/>
      <c r="O170" s="456"/>
      <c r="P170" s="456"/>
      <c r="Q170" s="456"/>
      <c r="R170" s="456"/>
      <c r="S170" s="456"/>
      <c r="T170" s="456"/>
      <c r="U170" s="456"/>
      <c r="V170" s="456"/>
      <c r="W170" s="456"/>
      <c r="X170" s="456"/>
      <c r="Y170" s="456"/>
      <c r="Z170" s="456"/>
      <c r="AA170" s="456"/>
      <c r="AB170" s="456"/>
      <c r="AC170" s="456"/>
      <c r="AD170" s="456"/>
      <c r="AE170" s="456"/>
      <c r="AF170" s="456"/>
      <c r="AG170" s="456"/>
      <c r="AH170" s="456"/>
      <c r="AI170" s="456"/>
      <c r="AJ170" s="456"/>
      <c r="AK170" s="456"/>
      <c r="AL170" s="456"/>
      <c r="AM170" s="456"/>
      <c r="AN170" s="456"/>
      <c r="AO170" s="456"/>
    </row>
    <row r="171" spans="1:41" x14ac:dyDescent="0.2">
      <c r="A171" s="456"/>
      <c r="B171" s="456"/>
      <c r="C171" s="456"/>
      <c r="D171" s="456"/>
      <c r="E171" s="456"/>
      <c r="F171" s="456"/>
      <c r="G171" s="456"/>
      <c r="H171" s="456"/>
      <c r="I171" s="456"/>
      <c r="J171" s="456"/>
      <c r="K171" s="456"/>
      <c r="L171" s="456"/>
      <c r="M171" s="456"/>
      <c r="N171" s="456"/>
      <c r="O171" s="456"/>
      <c r="P171" s="456"/>
      <c r="Q171" s="456"/>
      <c r="R171" s="456"/>
      <c r="S171" s="456"/>
      <c r="T171" s="456"/>
      <c r="U171" s="456"/>
      <c r="V171" s="456"/>
      <c r="W171" s="456"/>
      <c r="X171" s="456"/>
      <c r="Y171" s="456"/>
      <c r="Z171" s="456"/>
      <c r="AA171" s="456"/>
      <c r="AB171" s="456"/>
      <c r="AC171" s="456"/>
      <c r="AD171" s="456"/>
      <c r="AE171" s="456"/>
      <c r="AF171" s="456"/>
      <c r="AG171" s="456"/>
      <c r="AH171" s="456"/>
      <c r="AI171" s="456"/>
      <c r="AJ171" s="456"/>
      <c r="AK171" s="456"/>
      <c r="AL171" s="456"/>
      <c r="AM171" s="456"/>
      <c r="AN171" s="456"/>
      <c r="AO171" s="456"/>
    </row>
    <row r="172" spans="1:41" x14ac:dyDescent="0.2">
      <c r="A172" s="456"/>
      <c r="B172" s="456"/>
      <c r="C172" s="456"/>
      <c r="D172" s="456"/>
      <c r="E172" s="456"/>
      <c r="F172" s="456"/>
      <c r="G172" s="456"/>
      <c r="H172" s="456"/>
      <c r="I172" s="456"/>
      <c r="J172" s="456"/>
      <c r="K172" s="456"/>
      <c r="L172" s="456"/>
      <c r="M172" s="456"/>
      <c r="N172" s="456"/>
      <c r="O172" s="456"/>
      <c r="P172" s="456"/>
      <c r="Q172" s="456"/>
      <c r="R172" s="456"/>
      <c r="S172" s="456"/>
      <c r="T172" s="456"/>
      <c r="U172" s="456"/>
      <c r="V172" s="456"/>
      <c r="W172" s="456"/>
      <c r="X172" s="456"/>
      <c r="Y172" s="456"/>
      <c r="Z172" s="456"/>
      <c r="AA172" s="456"/>
      <c r="AB172" s="456"/>
      <c r="AC172" s="456"/>
      <c r="AD172" s="456"/>
      <c r="AE172" s="456"/>
      <c r="AF172" s="456"/>
      <c r="AG172" s="456"/>
      <c r="AH172" s="456"/>
      <c r="AI172" s="456"/>
      <c r="AJ172" s="456"/>
      <c r="AK172" s="456"/>
      <c r="AL172" s="456"/>
      <c r="AM172" s="456"/>
      <c r="AN172" s="456"/>
      <c r="AO172" s="456"/>
    </row>
    <row r="173" spans="1:41" x14ac:dyDescent="0.2">
      <c r="A173" s="456"/>
      <c r="B173" s="456"/>
      <c r="C173" s="456"/>
      <c r="D173" s="456"/>
      <c r="E173" s="456"/>
      <c r="F173" s="456"/>
      <c r="G173" s="456"/>
      <c r="H173" s="456"/>
      <c r="I173" s="456"/>
      <c r="J173" s="456"/>
      <c r="K173" s="456"/>
      <c r="L173" s="456"/>
      <c r="M173" s="456"/>
      <c r="N173" s="456"/>
      <c r="O173" s="456"/>
      <c r="P173" s="456"/>
      <c r="Q173" s="456"/>
      <c r="R173" s="456"/>
      <c r="S173" s="456"/>
      <c r="T173" s="456"/>
      <c r="U173" s="456"/>
      <c r="V173" s="456"/>
      <c r="W173" s="456"/>
      <c r="X173" s="456"/>
      <c r="Y173" s="456"/>
      <c r="Z173" s="456"/>
      <c r="AA173" s="456"/>
      <c r="AB173" s="456"/>
      <c r="AC173" s="456"/>
      <c r="AD173" s="456"/>
      <c r="AE173" s="456"/>
      <c r="AF173" s="456"/>
      <c r="AG173" s="456"/>
      <c r="AH173" s="456"/>
      <c r="AI173" s="456"/>
      <c r="AJ173" s="456"/>
      <c r="AK173" s="456"/>
      <c r="AL173" s="456"/>
      <c r="AM173" s="456"/>
      <c r="AN173" s="456"/>
      <c r="AO173" s="456"/>
    </row>
    <row r="174" spans="1:41" x14ac:dyDescent="0.2">
      <c r="A174" s="456"/>
      <c r="B174" s="456"/>
      <c r="C174" s="456"/>
      <c r="D174" s="456"/>
      <c r="E174" s="456"/>
      <c r="F174" s="456"/>
      <c r="G174" s="456"/>
      <c r="H174" s="456"/>
      <c r="I174" s="456"/>
      <c r="J174" s="456"/>
      <c r="K174" s="456"/>
      <c r="L174" s="456"/>
      <c r="M174" s="456"/>
      <c r="N174" s="456"/>
      <c r="O174" s="456"/>
      <c r="P174" s="456"/>
      <c r="Q174" s="456"/>
      <c r="R174" s="456"/>
      <c r="S174" s="456"/>
      <c r="T174" s="456"/>
      <c r="U174" s="456"/>
      <c r="V174" s="456"/>
      <c r="W174" s="456"/>
      <c r="X174" s="456"/>
      <c r="Y174" s="456"/>
      <c r="Z174" s="456"/>
      <c r="AA174" s="456"/>
      <c r="AB174" s="456"/>
      <c r="AC174" s="456"/>
      <c r="AD174" s="456"/>
      <c r="AE174" s="456"/>
      <c r="AF174" s="456"/>
      <c r="AG174" s="456"/>
      <c r="AH174" s="456"/>
      <c r="AI174" s="456"/>
      <c r="AJ174" s="456"/>
      <c r="AK174" s="456"/>
      <c r="AL174" s="456"/>
      <c r="AM174" s="456"/>
      <c r="AN174" s="456"/>
      <c r="AO174" s="456"/>
    </row>
    <row r="175" spans="1:41" x14ac:dyDescent="0.2">
      <c r="A175" s="456"/>
      <c r="B175" s="456"/>
      <c r="C175" s="456"/>
      <c r="D175" s="456"/>
      <c r="E175" s="456"/>
      <c r="F175" s="456"/>
      <c r="G175" s="456"/>
      <c r="H175" s="456"/>
      <c r="I175" s="456"/>
      <c r="J175" s="456"/>
      <c r="K175" s="456"/>
      <c r="L175" s="456"/>
      <c r="M175" s="456"/>
      <c r="N175" s="456"/>
      <c r="O175" s="456"/>
      <c r="P175" s="456"/>
      <c r="Q175" s="456"/>
      <c r="R175" s="456"/>
      <c r="S175" s="456"/>
      <c r="T175" s="456"/>
      <c r="U175" s="456"/>
      <c r="V175" s="456"/>
      <c r="W175" s="456"/>
      <c r="X175" s="456"/>
      <c r="Y175" s="456"/>
      <c r="Z175" s="456"/>
      <c r="AA175" s="456"/>
      <c r="AB175" s="456"/>
      <c r="AC175" s="456"/>
      <c r="AD175" s="456"/>
      <c r="AE175" s="456"/>
      <c r="AF175" s="456"/>
      <c r="AG175" s="456"/>
      <c r="AH175" s="456"/>
      <c r="AI175" s="456"/>
      <c r="AJ175" s="456"/>
      <c r="AK175" s="456"/>
      <c r="AL175" s="456"/>
      <c r="AM175" s="456"/>
      <c r="AN175" s="456"/>
      <c r="AO175" s="456"/>
    </row>
    <row r="176" spans="1:41" x14ac:dyDescent="0.2">
      <c r="A176" s="456"/>
      <c r="B176" s="456"/>
      <c r="C176" s="456"/>
      <c r="D176" s="456"/>
      <c r="E176" s="456"/>
      <c r="F176" s="456"/>
      <c r="G176" s="456"/>
      <c r="H176" s="456"/>
      <c r="I176" s="456"/>
      <c r="J176" s="456"/>
      <c r="K176" s="456"/>
      <c r="L176" s="456"/>
      <c r="M176" s="456"/>
      <c r="N176" s="456"/>
      <c r="O176" s="456"/>
      <c r="P176" s="456"/>
      <c r="Q176" s="456"/>
      <c r="R176" s="456"/>
      <c r="S176" s="456"/>
      <c r="T176" s="456"/>
      <c r="U176" s="456"/>
      <c r="V176" s="456"/>
      <c r="W176" s="456"/>
      <c r="X176" s="456"/>
      <c r="Y176" s="456"/>
      <c r="Z176" s="456"/>
      <c r="AA176" s="456"/>
      <c r="AB176" s="456"/>
      <c r="AC176" s="456"/>
      <c r="AD176" s="456"/>
      <c r="AE176" s="456"/>
      <c r="AF176" s="456"/>
      <c r="AG176" s="456"/>
      <c r="AH176" s="456"/>
      <c r="AI176" s="456"/>
      <c r="AJ176" s="456"/>
      <c r="AK176" s="456"/>
      <c r="AL176" s="456"/>
      <c r="AM176" s="456"/>
      <c r="AN176" s="456"/>
      <c r="AO176" s="456"/>
    </row>
    <row r="177" spans="1:41" x14ac:dyDescent="0.2">
      <c r="A177" s="456"/>
      <c r="B177" s="456"/>
      <c r="C177" s="456"/>
      <c r="D177" s="456"/>
      <c r="E177" s="456"/>
      <c r="F177" s="456"/>
      <c r="G177" s="456"/>
      <c r="H177" s="456"/>
      <c r="I177" s="456"/>
      <c r="J177" s="456"/>
      <c r="K177" s="456"/>
      <c r="L177" s="456"/>
      <c r="M177" s="456"/>
      <c r="N177" s="456"/>
      <c r="O177" s="456"/>
      <c r="P177" s="456"/>
      <c r="Q177" s="456"/>
      <c r="R177" s="456"/>
      <c r="S177" s="456"/>
      <c r="T177" s="456"/>
      <c r="U177" s="456"/>
      <c r="V177" s="456"/>
      <c r="W177" s="456"/>
      <c r="X177" s="456"/>
      <c r="Y177" s="456"/>
      <c r="Z177" s="456"/>
      <c r="AA177" s="456"/>
      <c r="AB177" s="456"/>
      <c r="AC177" s="456"/>
      <c r="AD177" s="456"/>
      <c r="AE177" s="456"/>
      <c r="AF177" s="456"/>
      <c r="AG177" s="456"/>
      <c r="AH177" s="456"/>
      <c r="AI177" s="456"/>
      <c r="AJ177" s="456"/>
      <c r="AK177" s="456"/>
      <c r="AL177" s="456"/>
      <c r="AM177" s="456"/>
      <c r="AN177" s="456"/>
      <c r="AO177" s="456"/>
    </row>
    <row r="178" spans="1:41" x14ac:dyDescent="0.2">
      <c r="A178" s="456"/>
      <c r="B178" s="456"/>
      <c r="C178" s="456"/>
      <c r="D178" s="456"/>
      <c r="E178" s="456"/>
      <c r="F178" s="456"/>
      <c r="G178" s="456"/>
      <c r="H178" s="456"/>
      <c r="I178" s="456"/>
      <c r="J178" s="456"/>
      <c r="K178" s="456"/>
      <c r="L178" s="456"/>
      <c r="M178" s="456"/>
      <c r="N178" s="456"/>
      <c r="O178" s="456"/>
      <c r="P178" s="456"/>
      <c r="Q178" s="456"/>
      <c r="R178" s="456"/>
      <c r="S178" s="456"/>
      <c r="T178" s="456"/>
      <c r="U178" s="456"/>
      <c r="V178" s="456"/>
      <c r="W178" s="456"/>
      <c r="X178" s="456"/>
      <c r="Y178" s="456"/>
      <c r="Z178" s="456"/>
      <c r="AA178" s="456"/>
      <c r="AB178" s="456"/>
      <c r="AC178" s="456"/>
      <c r="AD178" s="456"/>
      <c r="AE178" s="456"/>
      <c r="AF178" s="456"/>
      <c r="AG178" s="456"/>
      <c r="AH178" s="456"/>
      <c r="AI178" s="456"/>
      <c r="AJ178" s="456"/>
      <c r="AK178" s="456"/>
      <c r="AL178" s="456"/>
      <c r="AM178" s="456"/>
      <c r="AN178" s="456"/>
      <c r="AO178" s="456"/>
    </row>
    <row r="179" spans="1:41" x14ac:dyDescent="0.2">
      <c r="A179" s="456"/>
      <c r="B179" s="456"/>
      <c r="C179" s="456"/>
      <c r="D179" s="456"/>
      <c r="E179" s="456"/>
      <c r="F179" s="456"/>
      <c r="G179" s="456"/>
      <c r="H179" s="456"/>
      <c r="I179" s="456"/>
      <c r="J179" s="456"/>
      <c r="K179" s="456"/>
      <c r="L179" s="456"/>
      <c r="M179" s="456"/>
      <c r="N179" s="456"/>
      <c r="O179" s="456"/>
      <c r="P179" s="456"/>
      <c r="Q179" s="456"/>
      <c r="R179" s="456"/>
      <c r="S179" s="456"/>
      <c r="T179" s="456"/>
      <c r="U179" s="456"/>
      <c r="V179" s="456"/>
      <c r="W179" s="456"/>
      <c r="X179" s="456"/>
      <c r="Y179" s="456"/>
      <c r="Z179" s="456"/>
      <c r="AA179" s="456"/>
      <c r="AB179" s="456"/>
      <c r="AC179" s="456"/>
      <c r="AD179" s="456"/>
      <c r="AE179" s="456"/>
      <c r="AF179" s="456"/>
      <c r="AG179" s="456"/>
      <c r="AH179" s="456"/>
      <c r="AI179" s="456"/>
      <c r="AJ179" s="456"/>
      <c r="AK179" s="456"/>
      <c r="AL179" s="456"/>
      <c r="AM179" s="456"/>
      <c r="AN179" s="456"/>
      <c r="AO179" s="456"/>
    </row>
    <row r="180" spans="1:41" x14ac:dyDescent="0.2">
      <c r="A180" s="456"/>
      <c r="B180" s="456"/>
      <c r="C180" s="456"/>
      <c r="D180" s="456"/>
      <c r="E180" s="456"/>
      <c r="F180" s="456"/>
      <c r="G180" s="456"/>
      <c r="H180" s="456"/>
      <c r="I180" s="456"/>
      <c r="J180" s="456"/>
      <c r="K180" s="456"/>
      <c r="L180" s="456"/>
      <c r="M180" s="456"/>
      <c r="N180" s="456"/>
      <c r="O180" s="456"/>
      <c r="P180" s="456"/>
      <c r="Q180" s="456"/>
      <c r="R180" s="456"/>
      <c r="S180" s="456"/>
      <c r="T180" s="456"/>
      <c r="U180" s="456"/>
      <c r="V180" s="456"/>
      <c r="W180" s="456"/>
      <c r="X180" s="456"/>
      <c r="Y180" s="456"/>
      <c r="Z180" s="456"/>
      <c r="AA180" s="456"/>
      <c r="AB180" s="456"/>
      <c r="AC180" s="456"/>
      <c r="AD180" s="456"/>
      <c r="AE180" s="456"/>
      <c r="AF180" s="456"/>
      <c r="AG180" s="456"/>
      <c r="AH180" s="456"/>
      <c r="AI180" s="456"/>
      <c r="AJ180" s="456"/>
      <c r="AK180" s="456"/>
      <c r="AL180" s="456"/>
      <c r="AM180" s="456"/>
      <c r="AN180" s="456"/>
      <c r="AO180" s="456"/>
    </row>
    <row r="181" spans="1:41" x14ac:dyDescent="0.2">
      <c r="A181" s="456"/>
      <c r="B181" s="456"/>
      <c r="C181" s="456"/>
      <c r="D181" s="456"/>
      <c r="E181" s="456"/>
      <c r="F181" s="456"/>
      <c r="G181" s="456"/>
      <c r="H181" s="456"/>
      <c r="I181" s="456"/>
      <c r="J181" s="456"/>
      <c r="K181" s="456"/>
      <c r="L181" s="456"/>
      <c r="M181" s="456"/>
      <c r="N181" s="456"/>
      <c r="O181" s="456"/>
      <c r="P181" s="456"/>
      <c r="Q181" s="456"/>
      <c r="R181" s="456"/>
      <c r="S181" s="456"/>
      <c r="T181" s="456"/>
      <c r="U181" s="456"/>
      <c r="V181" s="456"/>
      <c r="W181" s="456"/>
      <c r="X181" s="456"/>
      <c r="Y181" s="456"/>
      <c r="Z181" s="456"/>
      <c r="AA181" s="456"/>
      <c r="AB181" s="456"/>
      <c r="AC181" s="456"/>
      <c r="AD181" s="456"/>
      <c r="AE181" s="456"/>
      <c r="AF181" s="456"/>
      <c r="AG181" s="456"/>
      <c r="AH181" s="456"/>
      <c r="AI181" s="456"/>
      <c r="AJ181" s="456"/>
      <c r="AK181" s="456"/>
      <c r="AL181" s="456"/>
      <c r="AM181" s="456"/>
      <c r="AN181" s="456"/>
      <c r="AO181" s="456"/>
    </row>
    <row r="182" spans="1:41" x14ac:dyDescent="0.2">
      <c r="A182" s="456"/>
      <c r="B182" s="456"/>
      <c r="C182" s="456"/>
      <c r="D182" s="456"/>
      <c r="E182" s="456"/>
      <c r="F182" s="456"/>
      <c r="G182" s="456"/>
      <c r="H182" s="456"/>
      <c r="I182" s="456"/>
      <c r="J182" s="456"/>
      <c r="K182" s="456"/>
      <c r="L182" s="456"/>
      <c r="M182" s="456"/>
      <c r="N182" s="456"/>
      <c r="O182" s="456"/>
      <c r="P182" s="456"/>
      <c r="Q182" s="456"/>
      <c r="R182" s="456"/>
      <c r="S182" s="456"/>
      <c r="T182" s="456"/>
      <c r="U182" s="456"/>
      <c r="V182" s="456"/>
      <c r="W182" s="456"/>
      <c r="X182" s="456"/>
      <c r="Y182" s="456"/>
      <c r="Z182" s="456"/>
      <c r="AA182" s="456"/>
      <c r="AB182" s="456"/>
      <c r="AC182" s="456"/>
      <c r="AD182" s="456"/>
      <c r="AE182" s="456"/>
      <c r="AF182" s="456"/>
      <c r="AG182" s="456"/>
      <c r="AH182" s="456"/>
      <c r="AI182" s="456"/>
      <c r="AJ182" s="456"/>
      <c r="AK182" s="456"/>
      <c r="AL182" s="456"/>
      <c r="AM182" s="456"/>
      <c r="AN182" s="456"/>
      <c r="AO182" s="456"/>
    </row>
    <row r="183" spans="1:41" x14ac:dyDescent="0.2">
      <c r="A183" s="456"/>
      <c r="B183" s="456"/>
      <c r="C183" s="456"/>
      <c r="D183" s="456"/>
      <c r="E183" s="456"/>
      <c r="F183" s="456"/>
      <c r="G183" s="456"/>
      <c r="H183" s="456"/>
      <c r="I183" s="456"/>
      <c r="J183" s="456"/>
      <c r="K183" s="456"/>
      <c r="L183" s="456"/>
      <c r="M183" s="456"/>
      <c r="N183" s="456"/>
      <c r="O183" s="456"/>
      <c r="P183" s="456"/>
      <c r="Q183" s="456"/>
      <c r="R183" s="456"/>
      <c r="S183" s="456"/>
      <c r="T183" s="456"/>
      <c r="U183" s="456"/>
      <c r="V183" s="456"/>
      <c r="W183" s="456"/>
      <c r="X183" s="456"/>
      <c r="Y183" s="456"/>
      <c r="Z183" s="456"/>
      <c r="AA183" s="456"/>
      <c r="AB183" s="456"/>
      <c r="AC183" s="456"/>
      <c r="AD183" s="456"/>
      <c r="AE183" s="456"/>
      <c r="AF183" s="456"/>
      <c r="AG183" s="456"/>
      <c r="AH183" s="456"/>
      <c r="AI183" s="456"/>
      <c r="AJ183" s="456"/>
      <c r="AK183" s="456"/>
      <c r="AL183" s="456"/>
      <c r="AM183" s="456"/>
      <c r="AN183" s="456"/>
      <c r="AO183" s="456"/>
    </row>
    <row r="184" spans="1:41" x14ac:dyDescent="0.2">
      <c r="A184" s="456"/>
      <c r="B184" s="456"/>
      <c r="C184" s="456"/>
      <c r="D184" s="456"/>
      <c r="E184" s="456"/>
      <c r="F184" s="456"/>
      <c r="G184" s="456"/>
      <c r="H184" s="456"/>
      <c r="I184" s="456"/>
      <c r="J184" s="456"/>
      <c r="K184" s="456"/>
      <c r="L184" s="456"/>
      <c r="M184" s="456"/>
      <c r="N184" s="456"/>
      <c r="O184" s="456"/>
      <c r="P184" s="456"/>
      <c r="Q184" s="456"/>
      <c r="R184" s="456"/>
      <c r="S184" s="456"/>
      <c r="T184" s="456"/>
      <c r="U184" s="456"/>
      <c r="V184" s="456"/>
      <c r="W184" s="456"/>
      <c r="X184" s="456"/>
      <c r="Y184" s="456"/>
      <c r="Z184" s="456"/>
      <c r="AA184" s="456"/>
      <c r="AB184" s="456"/>
      <c r="AC184" s="456"/>
      <c r="AD184" s="456"/>
      <c r="AE184" s="456"/>
      <c r="AF184" s="456"/>
      <c r="AG184" s="456"/>
      <c r="AH184" s="456"/>
      <c r="AI184" s="456"/>
      <c r="AJ184" s="456"/>
      <c r="AK184" s="456"/>
      <c r="AL184" s="456"/>
      <c r="AM184" s="456"/>
      <c r="AN184" s="456"/>
      <c r="AO184" s="456"/>
    </row>
    <row r="185" spans="1:41" x14ac:dyDescent="0.2">
      <c r="A185" s="456"/>
      <c r="B185" s="456"/>
      <c r="C185" s="456"/>
      <c r="D185" s="456"/>
      <c r="E185" s="456"/>
      <c r="F185" s="456"/>
      <c r="G185" s="456"/>
      <c r="H185" s="456"/>
      <c r="I185" s="456"/>
      <c r="J185" s="456"/>
      <c r="K185" s="456"/>
      <c r="L185" s="456"/>
      <c r="M185" s="456"/>
      <c r="N185" s="456"/>
      <c r="O185" s="456"/>
      <c r="P185" s="456"/>
      <c r="Q185" s="456"/>
      <c r="R185" s="456"/>
      <c r="S185" s="456"/>
      <c r="T185" s="456"/>
      <c r="U185" s="456"/>
      <c r="V185" s="456"/>
      <c r="W185" s="456"/>
      <c r="X185" s="456"/>
      <c r="Y185" s="456"/>
      <c r="Z185" s="456"/>
      <c r="AA185" s="456"/>
      <c r="AB185" s="456"/>
      <c r="AC185" s="456"/>
      <c r="AD185" s="456"/>
      <c r="AE185" s="456"/>
      <c r="AF185" s="456"/>
      <c r="AG185" s="456"/>
      <c r="AH185" s="456"/>
      <c r="AI185" s="456"/>
      <c r="AJ185" s="456"/>
      <c r="AK185" s="456"/>
      <c r="AL185" s="456"/>
      <c r="AM185" s="456"/>
      <c r="AN185" s="456"/>
      <c r="AO185" s="456"/>
    </row>
    <row r="186" spans="1:41" x14ac:dyDescent="0.2">
      <c r="A186" s="456"/>
      <c r="B186" s="456"/>
      <c r="C186" s="456"/>
      <c r="D186" s="456"/>
      <c r="E186" s="456"/>
      <c r="F186" s="456"/>
      <c r="G186" s="456"/>
      <c r="H186" s="456"/>
      <c r="I186" s="456"/>
      <c r="J186" s="456"/>
      <c r="K186" s="456"/>
      <c r="L186" s="456"/>
      <c r="M186" s="456"/>
      <c r="N186" s="456"/>
      <c r="O186" s="456"/>
      <c r="P186" s="456"/>
      <c r="Q186" s="456"/>
      <c r="R186" s="456"/>
      <c r="S186" s="456"/>
      <c r="T186" s="456"/>
      <c r="U186" s="456"/>
      <c r="V186" s="456"/>
      <c r="W186" s="456"/>
      <c r="X186" s="456"/>
      <c r="Y186" s="456"/>
      <c r="Z186" s="456"/>
      <c r="AA186" s="456"/>
      <c r="AB186" s="456"/>
      <c r="AC186" s="456"/>
      <c r="AD186" s="456"/>
      <c r="AE186" s="456"/>
      <c r="AF186" s="456"/>
      <c r="AG186" s="456"/>
      <c r="AH186" s="456"/>
      <c r="AI186" s="456"/>
      <c r="AJ186" s="456"/>
      <c r="AK186" s="456"/>
      <c r="AL186" s="456"/>
      <c r="AM186" s="456"/>
      <c r="AN186" s="456"/>
      <c r="AO186" s="456"/>
    </row>
    <row r="187" spans="1:41" x14ac:dyDescent="0.2">
      <c r="A187" s="456"/>
      <c r="B187" s="456"/>
      <c r="C187" s="456"/>
      <c r="D187" s="456"/>
      <c r="E187" s="456"/>
      <c r="F187" s="456"/>
      <c r="G187" s="456"/>
      <c r="H187" s="456"/>
      <c r="I187" s="456"/>
      <c r="J187" s="456"/>
      <c r="K187" s="456"/>
      <c r="L187" s="456"/>
      <c r="M187" s="456"/>
      <c r="N187" s="456"/>
      <c r="O187" s="456"/>
      <c r="P187" s="456"/>
      <c r="Q187" s="456"/>
      <c r="R187" s="456"/>
      <c r="S187" s="456"/>
      <c r="T187" s="456"/>
      <c r="U187" s="456"/>
      <c r="V187" s="456"/>
      <c r="W187" s="456"/>
      <c r="X187" s="456"/>
      <c r="Y187" s="456"/>
      <c r="Z187" s="456"/>
      <c r="AA187" s="456"/>
      <c r="AB187" s="456"/>
      <c r="AC187" s="456"/>
      <c r="AD187" s="456"/>
      <c r="AE187" s="456"/>
      <c r="AF187" s="456"/>
      <c r="AG187" s="456"/>
      <c r="AH187" s="456"/>
      <c r="AI187" s="456"/>
      <c r="AJ187" s="456"/>
      <c r="AK187" s="456"/>
      <c r="AL187" s="456"/>
      <c r="AM187" s="456"/>
      <c r="AN187" s="456"/>
      <c r="AO187" s="456"/>
    </row>
    <row r="188" spans="1:41" x14ac:dyDescent="0.2">
      <c r="A188" s="456"/>
      <c r="B188" s="456"/>
      <c r="C188" s="456"/>
      <c r="D188" s="456"/>
      <c r="E188" s="456"/>
      <c r="F188" s="456"/>
      <c r="G188" s="456"/>
      <c r="H188" s="456"/>
      <c r="I188" s="456"/>
      <c r="J188" s="456"/>
      <c r="K188" s="456"/>
      <c r="L188" s="456"/>
      <c r="M188" s="456"/>
      <c r="N188" s="456"/>
      <c r="O188" s="456"/>
      <c r="P188" s="456"/>
      <c r="Q188" s="456"/>
      <c r="R188" s="456"/>
      <c r="S188" s="456"/>
      <c r="T188" s="456"/>
      <c r="U188" s="456"/>
      <c r="V188" s="456"/>
      <c r="W188" s="456"/>
      <c r="X188" s="456"/>
      <c r="Y188" s="456"/>
      <c r="Z188" s="456"/>
      <c r="AA188" s="456"/>
      <c r="AB188" s="456"/>
      <c r="AC188" s="456"/>
      <c r="AD188" s="456"/>
      <c r="AE188" s="456"/>
      <c r="AF188" s="456"/>
      <c r="AG188" s="456"/>
      <c r="AH188" s="456"/>
      <c r="AI188" s="456"/>
      <c r="AJ188" s="456"/>
      <c r="AK188" s="456"/>
      <c r="AL188" s="456"/>
      <c r="AM188" s="456"/>
      <c r="AN188" s="456"/>
      <c r="AO188" s="456"/>
    </row>
    <row r="189" spans="1:41" x14ac:dyDescent="0.2">
      <c r="A189" s="456"/>
      <c r="B189" s="456"/>
      <c r="C189" s="456"/>
      <c r="D189" s="456"/>
      <c r="E189" s="456"/>
      <c r="F189" s="456"/>
      <c r="G189" s="456"/>
      <c r="H189" s="456"/>
      <c r="I189" s="456"/>
      <c r="J189" s="456"/>
      <c r="K189" s="456"/>
      <c r="L189" s="456"/>
      <c r="M189" s="456"/>
      <c r="N189" s="456"/>
      <c r="O189" s="456"/>
      <c r="P189" s="456"/>
      <c r="Q189" s="456"/>
      <c r="R189" s="456"/>
      <c r="S189" s="456"/>
      <c r="T189" s="456"/>
      <c r="U189" s="456"/>
      <c r="V189" s="456"/>
      <c r="W189" s="456"/>
      <c r="X189" s="456"/>
      <c r="Y189" s="456"/>
      <c r="Z189" s="456"/>
      <c r="AA189" s="456"/>
      <c r="AB189" s="456"/>
      <c r="AC189" s="456"/>
      <c r="AD189" s="456"/>
      <c r="AE189" s="456"/>
      <c r="AF189" s="456"/>
      <c r="AG189" s="456"/>
      <c r="AH189" s="456"/>
      <c r="AI189" s="456"/>
      <c r="AJ189" s="456"/>
      <c r="AK189" s="456"/>
      <c r="AL189" s="456"/>
      <c r="AM189" s="456"/>
      <c r="AN189" s="456"/>
      <c r="AO189" s="456"/>
    </row>
    <row r="190" spans="1:41" x14ac:dyDescent="0.2">
      <c r="A190" s="456"/>
      <c r="B190" s="456"/>
      <c r="C190" s="456"/>
      <c r="D190" s="456"/>
      <c r="E190" s="456"/>
      <c r="F190" s="456"/>
      <c r="G190" s="456"/>
      <c r="H190" s="456"/>
      <c r="I190" s="456"/>
      <c r="J190" s="456"/>
      <c r="K190" s="456"/>
      <c r="L190" s="456"/>
      <c r="M190" s="456"/>
      <c r="N190" s="456"/>
      <c r="O190" s="456"/>
      <c r="P190" s="456"/>
      <c r="Q190" s="456"/>
      <c r="R190" s="456"/>
      <c r="S190" s="456"/>
      <c r="T190" s="456"/>
      <c r="U190" s="456"/>
      <c r="V190" s="456"/>
      <c r="W190" s="456"/>
      <c r="X190" s="456"/>
      <c r="Y190" s="456"/>
      <c r="Z190" s="456"/>
      <c r="AA190" s="456"/>
      <c r="AB190" s="456"/>
      <c r="AC190" s="456"/>
      <c r="AD190" s="456"/>
      <c r="AE190" s="456"/>
      <c r="AF190" s="456"/>
      <c r="AG190" s="456"/>
      <c r="AH190" s="456"/>
      <c r="AI190" s="456"/>
      <c r="AJ190" s="456"/>
      <c r="AK190" s="456"/>
      <c r="AL190" s="456"/>
      <c r="AM190" s="456"/>
      <c r="AN190" s="456"/>
      <c r="AO190" s="456"/>
    </row>
    <row r="191" spans="1:41" x14ac:dyDescent="0.2">
      <c r="A191" s="456"/>
      <c r="B191" s="456"/>
      <c r="C191" s="456"/>
      <c r="D191" s="456"/>
      <c r="E191" s="456"/>
      <c r="F191" s="456"/>
      <c r="G191" s="456"/>
      <c r="H191" s="456"/>
      <c r="I191" s="456"/>
      <c r="J191" s="456"/>
      <c r="K191" s="456"/>
      <c r="L191" s="456"/>
      <c r="M191" s="456"/>
      <c r="N191" s="456"/>
      <c r="O191" s="456"/>
      <c r="P191" s="456"/>
      <c r="Q191" s="456"/>
      <c r="R191" s="456"/>
      <c r="S191" s="456"/>
      <c r="T191" s="456"/>
      <c r="U191" s="456"/>
      <c r="V191" s="456"/>
      <c r="W191" s="456"/>
      <c r="X191" s="456"/>
      <c r="Y191" s="456"/>
      <c r="Z191" s="456"/>
      <c r="AA191" s="456"/>
      <c r="AB191" s="456"/>
      <c r="AC191" s="456"/>
      <c r="AD191" s="456"/>
      <c r="AE191" s="456"/>
      <c r="AF191" s="456"/>
      <c r="AG191" s="456"/>
      <c r="AH191" s="456"/>
      <c r="AI191" s="456"/>
      <c r="AJ191" s="456"/>
      <c r="AK191" s="456"/>
      <c r="AL191" s="456"/>
      <c r="AM191" s="456"/>
      <c r="AN191" s="456"/>
      <c r="AO191" s="456"/>
    </row>
    <row r="192" spans="1:41" x14ac:dyDescent="0.2">
      <c r="A192" s="456"/>
      <c r="B192" s="456"/>
      <c r="C192" s="456"/>
      <c r="D192" s="456"/>
      <c r="E192" s="456"/>
      <c r="F192" s="456"/>
      <c r="G192" s="456"/>
      <c r="H192" s="456"/>
      <c r="I192" s="456"/>
      <c r="J192" s="456"/>
      <c r="K192" s="456"/>
      <c r="L192" s="456"/>
      <c r="M192" s="456"/>
      <c r="N192" s="456"/>
      <c r="O192" s="456"/>
      <c r="P192" s="456"/>
      <c r="Q192" s="456"/>
      <c r="R192" s="456"/>
      <c r="S192" s="456"/>
      <c r="T192" s="456"/>
      <c r="U192" s="456"/>
      <c r="V192" s="456"/>
      <c r="W192" s="456"/>
      <c r="X192" s="456"/>
      <c r="Y192" s="456"/>
      <c r="Z192" s="456"/>
      <c r="AA192" s="456"/>
      <c r="AB192" s="456"/>
      <c r="AC192" s="456"/>
      <c r="AD192" s="456"/>
      <c r="AE192" s="456"/>
      <c r="AF192" s="456"/>
      <c r="AG192" s="456"/>
      <c r="AH192" s="456"/>
      <c r="AI192" s="456"/>
      <c r="AJ192" s="456"/>
      <c r="AK192" s="456"/>
      <c r="AL192" s="456"/>
      <c r="AM192" s="456"/>
      <c r="AN192" s="456"/>
      <c r="AO192" s="456"/>
    </row>
    <row r="193" spans="1:41" x14ac:dyDescent="0.2">
      <c r="A193" s="456"/>
      <c r="B193" s="456"/>
      <c r="C193" s="456"/>
      <c r="D193" s="456"/>
      <c r="E193" s="456"/>
      <c r="F193" s="456"/>
      <c r="G193" s="456"/>
      <c r="H193" s="456"/>
      <c r="I193" s="456"/>
      <c r="J193" s="456"/>
      <c r="K193" s="456"/>
      <c r="L193" s="456"/>
      <c r="M193" s="456"/>
      <c r="N193" s="456"/>
      <c r="O193" s="456"/>
      <c r="P193" s="456"/>
      <c r="Q193" s="456"/>
      <c r="R193" s="456"/>
      <c r="S193" s="456"/>
      <c r="T193" s="456"/>
      <c r="U193" s="456"/>
      <c r="V193" s="456"/>
      <c r="W193" s="456"/>
      <c r="X193" s="456"/>
      <c r="Y193" s="456"/>
      <c r="Z193" s="456"/>
      <c r="AA193" s="456"/>
      <c r="AB193" s="456"/>
      <c r="AC193" s="456"/>
      <c r="AD193" s="456"/>
      <c r="AE193" s="456"/>
      <c r="AF193" s="456"/>
      <c r="AG193" s="456"/>
      <c r="AH193" s="456"/>
      <c r="AI193" s="456"/>
      <c r="AJ193" s="456"/>
      <c r="AK193" s="456"/>
      <c r="AL193" s="456"/>
      <c r="AM193" s="456"/>
      <c r="AN193" s="456"/>
      <c r="AO193" s="456"/>
    </row>
    <row r="194" spans="1:41" x14ac:dyDescent="0.2">
      <c r="A194" s="456"/>
      <c r="B194" s="456"/>
      <c r="C194" s="456"/>
      <c r="D194" s="456"/>
      <c r="E194" s="456"/>
      <c r="F194" s="456"/>
      <c r="G194" s="456"/>
      <c r="H194" s="456"/>
      <c r="I194" s="456"/>
      <c r="J194" s="456"/>
      <c r="K194" s="456"/>
      <c r="L194" s="456"/>
      <c r="M194" s="456"/>
      <c r="N194" s="456"/>
      <c r="O194" s="456"/>
      <c r="P194" s="456"/>
      <c r="Q194" s="456"/>
      <c r="R194" s="456"/>
      <c r="S194" s="456"/>
      <c r="T194" s="456"/>
      <c r="U194" s="456"/>
      <c r="V194" s="456"/>
      <c r="W194" s="456"/>
      <c r="X194" s="456"/>
      <c r="Y194" s="456"/>
      <c r="Z194" s="456"/>
      <c r="AA194" s="456"/>
      <c r="AB194" s="456"/>
      <c r="AC194" s="456"/>
      <c r="AD194" s="456"/>
      <c r="AE194" s="456"/>
      <c r="AF194" s="456"/>
      <c r="AG194" s="456"/>
      <c r="AH194" s="456"/>
      <c r="AI194" s="456"/>
      <c r="AJ194" s="456"/>
      <c r="AK194" s="456"/>
      <c r="AL194" s="456"/>
      <c r="AM194" s="456"/>
      <c r="AN194" s="456"/>
      <c r="AO194" s="456"/>
    </row>
    <row r="195" spans="1:41" x14ac:dyDescent="0.2">
      <c r="A195" s="456"/>
      <c r="B195" s="456"/>
      <c r="C195" s="456"/>
      <c r="D195" s="456"/>
      <c r="E195" s="456"/>
      <c r="F195" s="456"/>
      <c r="G195" s="456"/>
      <c r="H195" s="456"/>
      <c r="I195" s="456"/>
      <c r="J195" s="456"/>
      <c r="K195" s="456"/>
      <c r="L195" s="456"/>
      <c r="M195" s="456"/>
      <c r="N195" s="456"/>
      <c r="O195" s="456"/>
      <c r="P195" s="456"/>
      <c r="Q195" s="456"/>
      <c r="R195" s="456"/>
      <c r="S195" s="456"/>
      <c r="T195" s="456"/>
      <c r="U195" s="456"/>
      <c r="V195" s="456"/>
      <c r="W195" s="456"/>
      <c r="X195" s="456"/>
      <c r="Y195" s="456"/>
      <c r="Z195" s="456"/>
      <c r="AA195" s="456"/>
      <c r="AB195" s="456"/>
      <c r="AC195" s="456"/>
      <c r="AD195" s="456"/>
      <c r="AE195" s="456"/>
      <c r="AF195" s="456"/>
      <c r="AG195" s="456"/>
      <c r="AH195" s="456"/>
      <c r="AI195" s="456"/>
      <c r="AJ195" s="456"/>
      <c r="AK195" s="456"/>
      <c r="AL195" s="456"/>
      <c r="AM195" s="456"/>
      <c r="AN195" s="456"/>
      <c r="AO195" s="456"/>
    </row>
    <row r="196" spans="1:41" x14ac:dyDescent="0.2">
      <c r="A196" s="456"/>
      <c r="B196" s="456"/>
      <c r="C196" s="456"/>
      <c r="D196" s="456"/>
      <c r="E196" s="456"/>
      <c r="F196" s="456"/>
      <c r="G196" s="456"/>
      <c r="H196" s="456"/>
      <c r="I196" s="456"/>
      <c r="J196" s="456"/>
      <c r="K196" s="456"/>
      <c r="L196" s="456"/>
      <c r="M196" s="456"/>
      <c r="N196" s="456"/>
      <c r="O196" s="456"/>
      <c r="P196" s="456"/>
      <c r="Q196" s="456"/>
      <c r="R196" s="456"/>
      <c r="S196" s="456"/>
      <c r="T196" s="456"/>
      <c r="U196" s="456"/>
      <c r="V196" s="456"/>
      <c r="W196" s="456"/>
      <c r="X196" s="456"/>
      <c r="Y196" s="456"/>
      <c r="Z196" s="456"/>
      <c r="AA196" s="456"/>
      <c r="AB196" s="456"/>
      <c r="AC196" s="456"/>
      <c r="AD196" s="456"/>
      <c r="AE196" s="456"/>
      <c r="AF196" s="456"/>
      <c r="AG196" s="456"/>
      <c r="AH196" s="456"/>
      <c r="AI196" s="456"/>
      <c r="AJ196" s="456"/>
      <c r="AK196" s="456"/>
      <c r="AL196" s="456"/>
      <c r="AM196" s="456"/>
      <c r="AN196" s="456"/>
      <c r="AO196" s="456"/>
    </row>
    <row r="197" spans="1:41" x14ac:dyDescent="0.2">
      <c r="A197" s="456"/>
      <c r="B197" s="456"/>
      <c r="C197" s="456"/>
      <c r="D197" s="456"/>
      <c r="E197" s="456"/>
      <c r="F197" s="456"/>
      <c r="G197" s="456"/>
      <c r="H197" s="456"/>
      <c r="I197" s="456"/>
      <c r="J197" s="456"/>
      <c r="K197" s="456"/>
      <c r="L197" s="456"/>
      <c r="M197" s="456"/>
      <c r="N197" s="456"/>
      <c r="O197" s="456"/>
      <c r="P197" s="456"/>
      <c r="Q197" s="456"/>
      <c r="R197" s="456"/>
      <c r="S197" s="456"/>
      <c r="T197" s="456"/>
      <c r="U197" s="456"/>
      <c r="V197" s="456"/>
      <c r="W197" s="456"/>
      <c r="X197" s="456"/>
      <c r="Y197" s="456"/>
      <c r="Z197" s="456"/>
      <c r="AA197" s="456"/>
      <c r="AB197" s="456"/>
      <c r="AC197" s="456"/>
      <c r="AD197" s="456"/>
      <c r="AE197" s="456"/>
      <c r="AF197" s="456"/>
      <c r="AG197" s="456"/>
      <c r="AH197" s="456"/>
      <c r="AI197" s="456"/>
      <c r="AJ197" s="456"/>
      <c r="AK197" s="456"/>
      <c r="AL197" s="456"/>
      <c r="AM197" s="456"/>
      <c r="AN197" s="456"/>
      <c r="AO197" s="456"/>
    </row>
    <row r="198" spans="1:41" x14ac:dyDescent="0.2">
      <c r="A198" s="456"/>
      <c r="B198" s="456"/>
      <c r="C198" s="456"/>
      <c r="D198" s="456"/>
      <c r="E198" s="456"/>
      <c r="F198" s="456"/>
      <c r="G198" s="456"/>
      <c r="H198" s="456"/>
      <c r="I198" s="456"/>
      <c r="J198" s="456"/>
      <c r="K198" s="456"/>
      <c r="L198" s="456"/>
      <c r="M198" s="456"/>
      <c r="N198" s="456"/>
      <c r="O198" s="456"/>
      <c r="P198" s="456"/>
      <c r="Q198" s="456"/>
      <c r="R198" s="456"/>
      <c r="S198" s="456"/>
      <c r="T198" s="456"/>
      <c r="U198" s="456"/>
      <c r="V198" s="456"/>
      <c r="W198" s="456"/>
      <c r="X198" s="456"/>
      <c r="Y198" s="456"/>
      <c r="Z198" s="456"/>
      <c r="AA198" s="456"/>
      <c r="AB198" s="456"/>
      <c r="AC198" s="456"/>
      <c r="AD198" s="456"/>
      <c r="AE198" s="456"/>
      <c r="AF198" s="456"/>
      <c r="AG198" s="456"/>
      <c r="AH198" s="456"/>
      <c r="AI198" s="456"/>
      <c r="AJ198" s="456"/>
      <c r="AK198" s="456"/>
      <c r="AL198" s="456"/>
      <c r="AM198" s="456"/>
      <c r="AN198" s="456"/>
      <c r="AO198" s="456"/>
    </row>
    <row r="199" spans="1:41" x14ac:dyDescent="0.2">
      <c r="A199" s="456"/>
      <c r="B199" s="456"/>
      <c r="C199" s="456"/>
      <c r="D199" s="456"/>
      <c r="E199" s="456"/>
      <c r="F199" s="456"/>
      <c r="G199" s="456"/>
      <c r="H199" s="456"/>
      <c r="I199" s="456"/>
      <c r="J199" s="456"/>
      <c r="K199" s="456"/>
      <c r="L199" s="456"/>
      <c r="M199" s="456"/>
      <c r="N199" s="456"/>
      <c r="O199" s="456"/>
      <c r="P199" s="456"/>
      <c r="Q199" s="456"/>
      <c r="R199" s="456"/>
      <c r="S199" s="456"/>
      <c r="T199" s="456"/>
      <c r="U199" s="456"/>
      <c r="V199" s="456"/>
      <c r="W199" s="456"/>
      <c r="X199" s="456"/>
      <c r="Y199" s="456"/>
      <c r="Z199" s="456"/>
      <c r="AA199" s="456"/>
      <c r="AB199" s="456"/>
      <c r="AC199" s="456"/>
      <c r="AD199" s="456"/>
      <c r="AE199" s="456"/>
      <c r="AF199" s="456"/>
      <c r="AG199" s="456"/>
      <c r="AH199" s="456"/>
      <c r="AI199" s="456"/>
      <c r="AJ199" s="456"/>
      <c r="AK199" s="456"/>
      <c r="AL199" s="456"/>
      <c r="AM199" s="456"/>
      <c r="AN199" s="456"/>
      <c r="AO199" s="456"/>
    </row>
    <row r="200" spans="1:41" x14ac:dyDescent="0.2">
      <c r="A200" s="456"/>
      <c r="B200" s="456"/>
      <c r="C200" s="456"/>
      <c r="D200" s="456"/>
      <c r="E200" s="456"/>
      <c r="F200" s="456"/>
      <c r="G200" s="456"/>
      <c r="H200" s="456"/>
      <c r="I200" s="456"/>
      <c r="J200" s="456"/>
      <c r="K200" s="456"/>
      <c r="L200" s="456"/>
      <c r="M200" s="456"/>
      <c r="N200" s="456"/>
      <c r="O200" s="456"/>
      <c r="P200" s="456"/>
      <c r="Q200" s="456"/>
      <c r="R200" s="456"/>
      <c r="S200" s="456"/>
      <c r="T200" s="456"/>
      <c r="U200" s="456"/>
      <c r="V200" s="456"/>
      <c r="W200" s="456"/>
      <c r="X200" s="456"/>
      <c r="Y200" s="456"/>
      <c r="Z200" s="456"/>
      <c r="AA200" s="456"/>
      <c r="AB200" s="456"/>
      <c r="AC200" s="456"/>
      <c r="AD200" s="456"/>
      <c r="AE200" s="456"/>
      <c r="AF200" s="456"/>
      <c r="AG200" s="456"/>
      <c r="AH200" s="456"/>
      <c r="AI200" s="456"/>
      <c r="AJ200" s="456"/>
      <c r="AK200" s="456"/>
      <c r="AL200" s="456"/>
      <c r="AM200" s="456"/>
      <c r="AN200" s="456"/>
      <c r="AO200" s="456"/>
    </row>
    <row r="201" spans="1:41" x14ac:dyDescent="0.2">
      <c r="A201" s="456"/>
      <c r="B201" s="456"/>
      <c r="C201" s="456"/>
      <c r="D201" s="456"/>
      <c r="E201" s="456"/>
      <c r="F201" s="456"/>
      <c r="G201" s="456"/>
      <c r="H201" s="456"/>
      <c r="I201" s="456"/>
      <c r="J201" s="456"/>
      <c r="K201" s="456"/>
      <c r="L201" s="456"/>
      <c r="M201" s="456"/>
      <c r="N201" s="456"/>
      <c r="O201" s="456"/>
      <c r="P201" s="456"/>
      <c r="Q201" s="456"/>
      <c r="R201" s="456"/>
      <c r="S201" s="456"/>
      <c r="T201" s="456"/>
      <c r="U201" s="456"/>
      <c r="V201" s="456"/>
      <c r="W201" s="456"/>
      <c r="X201" s="456"/>
      <c r="Y201" s="456"/>
      <c r="Z201" s="456"/>
      <c r="AA201" s="456"/>
      <c r="AB201" s="456"/>
      <c r="AC201" s="456"/>
      <c r="AD201" s="456"/>
      <c r="AE201" s="456"/>
      <c r="AF201" s="456"/>
      <c r="AG201" s="456"/>
      <c r="AH201" s="456"/>
      <c r="AI201" s="456"/>
      <c r="AJ201" s="456"/>
      <c r="AK201" s="456"/>
      <c r="AL201" s="456"/>
      <c r="AM201" s="456"/>
      <c r="AN201" s="456"/>
      <c r="AO201" s="456"/>
    </row>
    <row r="202" spans="1:41" x14ac:dyDescent="0.2">
      <c r="A202" s="456"/>
      <c r="B202" s="456"/>
      <c r="C202" s="456"/>
      <c r="D202" s="456"/>
      <c r="E202" s="456"/>
      <c r="F202" s="456"/>
      <c r="G202" s="456"/>
      <c r="H202" s="456"/>
      <c r="I202" s="456"/>
      <c r="J202" s="456"/>
      <c r="K202" s="456"/>
      <c r="L202" s="456"/>
      <c r="M202" s="456"/>
      <c r="N202" s="456"/>
      <c r="O202" s="456"/>
      <c r="P202" s="456"/>
      <c r="Q202" s="456"/>
      <c r="R202" s="456"/>
      <c r="S202" s="456"/>
      <c r="T202" s="456"/>
      <c r="U202" s="456"/>
      <c r="V202" s="456"/>
      <c r="W202" s="456"/>
      <c r="X202" s="456"/>
      <c r="Y202" s="456"/>
      <c r="Z202" s="456"/>
      <c r="AA202" s="456"/>
      <c r="AB202" s="456"/>
      <c r="AC202" s="456"/>
      <c r="AD202" s="456"/>
      <c r="AE202" s="456"/>
      <c r="AF202" s="456"/>
      <c r="AG202" s="456"/>
      <c r="AH202" s="456"/>
      <c r="AI202" s="456"/>
      <c r="AJ202" s="456"/>
      <c r="AK202" s="456"/>
      <c r="AL202" s="456"/>
      <c r="AM202" s="456"/>
      <c r="AN202" s="456"/>
      <c r="AO202" s="456"/>
    </row>
    <row r="203" spans="1:41" x14ac:dyDescent="0.2">
      <c r="A203" s="456"/>
      <c r="B203" s="456"/>
      <c r="C203" s="456"/>
      <c r="D203" s="456"/>
      <c r="E203" s="456"/>
      <c r="F203" s="456"/>
      <c r="G203" s="456"/>
      <c r="H203" s="456"/>
      <c r="I203" s="456"/>
      <c r="J203" s="456"/>
      <c r="K203" s="456"/>
      <c r="L203" s="456"/>
      <c r="M203" s="456"/>
      <c r="N203" s="456"/>
      <c r="O203" s="456"/>
      <c r="P203" s="456"/>
      <c r="Q203" s="456"/>
      <c r="R203" s="456"/>
      <c r="S203" s="456"/>
      <c r="T203" s="456"/>
      <c r="U203" s="456"/>
      <c r="V203" s="456"/>
      <c r="W203" s="456"/>
      <c r="X203" s="456"/>
      <c r="Y203" s="456"/>
      <c r="Z203" s="456"/>
      <c r="AA203" s="456"/>
      <c r="AB203" s="456"/>
      <c r="AC203" s="456"/>
      <c r="AD203" s="456"/>
      <c r="AE203" s="456"/>
      <c r="AF203" s="456"/>
      <c r="AG203" s="456"/>
      <c r="AH203" s="456"/>
      <c r="AI203" s="456"/>
      <c r="AJ203" s="456"/>
      <c r="AK203" s="456"/>
      <c r="AL203" s="456"/>
      <c r="AM203" s="456"/>
      <c r="AN203" s="456"/>
      <c r="AO203" s="456"/>
    </row>
    <row r="204" spans="1:41" x14ac:dyDescent="0.2">
      <c r="A204" s="456"/>
      <c r="B204" s="456"/>
      <c r="C204" s="456"/>
      <c r="D204" s="456"/>
      <c r="E204" s="456"/>
      <c r="F204" s="456"/>
      <c r="G204" s="456"/>
      <c r="H204" s="456"/>
      <c r="I204" s="456"/>
      <c r="J204" s="456"/>
      <c r="K204" s="456"/>
      <c r="L204" s="456"/>
      <c r="M204" s="456"/>
      <c r="N204" s="456"/>
      <c r="O204" s="456"/>
      <c r="P204" s="456"/>
      <c r="Q204" s="456"/>
      <c r="R204" s="456"/>
      <c r="S204" s="456"/>
      <c r="T204" s="456"/>
      <c r="U204" s="456"/>
      <c r="V204" s="456"/>
      <c r="W204" s="456"/>
      <c r="X204" s="456"/>
      <c r="Y204" s="456"/>
      <c r="Z204" s="456"/>
      <c r="AA204" s="456"/>
      <c r="AB204" s="456"/>
      <c r="AC204" s="456"/>
      <c r="AD204" s="456"/>
      <c r="AE204" s="456"/>
      <c r="AF204" s="456"/>
      <c r="AG204" s="456"/>
      <c r="AH204" s="456"/>
      <c r="AI204" s="456"/>
      <c r="AJ204" s="456"/>
      <c r="AK204" s="456"/>
      <c r="AL204" s="456"/>
      <c r="AM204" s="456"/>
      <c r="AN204" s="456"/>
      <c r="AO204" s="456"/>
    </row>
    <row r="205" spans="1:41" x14ac:dyDescent="0.2">
      <c r="A205" s="456"/>
      <c r="B205" s="456"/>
      <c r="C205" s="456"/>
      <c r="D205" s="456"/>
      <c r="E205" s="456"/>
      <c r="F205" s="456"/>
      <c r="G205" s="456"/>
      <c r="H205" s="456"/>
      <c r="I205" s="456"/>
      <c r="J205" s="456"/>
      <c r="K205" s="456"/>
      <c r="L205" s="456"/>
      <c r="M205" s="456"/>
      <c r="N205" s="456"/>
      <c r="O205" s="456"/>
      <c r="P205" s="456"/>
      <c r="Q205" s="456"/>
      <c r="R205" s="456"/>
      <c r="S205" s="456"/>
      <c r="T205" s="456"/>
      <c r="U205" s="456"/>
      <c r="V205" s="456"/>
      <c r="W205" s="456"/>
      <c r="X205" s="456"/>
      <c r="Y205" s="456"/>
      <c r="Z205" s="456"/>
      <c r="AA205" s="456"/>
      <c r="AB205" s="456"/>
      <c r="AC205" s="456"/>
      <c r="AD205" s="456"/>
      <c r="AE205" s="456"/>
      <c r="AF205" s="456"/>
      <c r="AG205" s="456"/>
      <c r="AH205" s="456"/>
      <c r="AI205" s="456"/>
      <c r="AJ205" s="456"/>
      <c r="AK205" s="456"/>
      <c r="AL205" s="456"/>
      <c r="AM205" s="456"/>
      <c r="AN205" s="456"/>
      <c r="AO205" s="456"/>
    </row>
    <row r="206" spans="1:41" x14ac:dyDescent="0.2">
      <c r="A206" s="456"/>
      <c r="B206" s="456"/>
      <c r="C206" s="456"/>
      <c r="D206" s="456"/>
      <c r="E206" s="456"/>
      <c r="F206" s="456"/>
      <c r="G206" s="456"/>
      <c r="H206" s="456"/>
      <c r="I206" s="456"/>
      <c r="J206" s="456"/>
      <c r="K206" s="456"/>
      <c r="L206" s="456"/>
      <c r="M206" s="456"/>
      <c r="N206" s="456"/>
      <c r="O206" s="456"/>
      <c r="P206" s="456"/>
      <c r="Q206" s="456"/>
      <c r="R206" s="456"/>
      <c r="S206" s="456"/>
      <c r="T206" s="456"/>
      <c r="U206" s="456"/>
      <c r="V206" s="456"/>
      <c r="W206" s="456"/>
      <c r="X206" s="456"/>
      <c r="Y206" s="456"/>
      <c r="Z206" s="456"/>
      <c r="AA206" s="456"/>
      <c r="AB206" s="456"/>
      <c r="AC206" s="456"/>
      <c r="AD206" s="456"/>
      <c r="AE206" s="456"/>
      <c r="AF206" s="456"/>
      <c r="AG206" s="456"/>
      <c r="AH206" s="456"/>
      <c r="AI206" s="456"/>
      <c r="AJ206" s="456"/>
      <c r="AK206" s="456"/>
      <c r="AL206" s="456"/>
      <c r="AM206" s="456"/>
      <c r="AN206" s="456"/>
      <c r="AO206" s="456"/>
    </row>
    <row r="207" spans="1:41" x14ac:dyDescent="0.2">
      <c r="A207" s="456"/>
      <c r="B207" s="456"/>
      <c r="C207" s="456"/>
      <c r="D207" s="456"/>
      <c r="E207" s="456"/>
      <c r="F207" s="456"/>
      <c r="G207" s="456"/>
      <c r="H207" s="456"/>
      <c r="I207" s="456"/>
      <c r="J207" s="456"/>
      <c r="K207" s="456"/>
      <c r="L207" s="456"/>
      <c r="M207" s="456"/>
      <c r="N207" s="456"/>
      <c r="O207" s="456"/>
      <c r="P207" s="456"/>
      <c r="Q207" s="456"/>
      <c r="R207" s="456"/>
      <c r="S207" s="456"/>
      <c r="T207" s="456"/>
      <c r="U207" s="456"/>
      <c r="V207" s="456"/>
      <c r="W207" s="456"/>
      <c r="X207" s="456"/>
      <c r="Y207" s="456"/>
      <c r="Z207" s="456"/>
      <c r="AA207" s="456"/>
      <c r="AB207" s="456"/>
      <c r="AC207" s="456"/>
      <c r="AD207" s="456"/>
      <c r="AE207" s="456"/>
      <c r="AF207" s="456"/>
      <c r="AG207" s="456"/>
      <c r="AH207" s="456"/>
      <c r="AI207" s="456"/>
      <c r="AJ207" s="456"/>
      <c r="AK207" s="456"/>
      <c r="AL207" s="456"/>
      <c r="AM207" s="456"/>
      <c r="AN207" s="456"/>
      <c r="AO207" s="456"/>
    </row>
    <row r="208" spans="1:41" x14ac:dyDescent="0.2">
      <c r="A208" s="456"/>
      <c r="B208" s="456"/>
      <c r="C208" s="456"/>
      <c r="D208" s="456"/>
      <c r="E208" s="456"/>
      <c r="F208" s="456"/>
      <c r="G208" s="456"/>
      <c r="H208" s="456"/>
      <c r="I208" s="456"/>
      <c r="J208" s="456"/>
      <c r="K208" s="456"/>
      <c r="L208" s="456"/>
      <c r="M208" s="456"/>
      <c r="N208" s="456"/>
      <c r="O208" s="456"/>
      <c r="P208" s="456"/>
      <c r="Q208" s="456"/>
      <c r="R208" s="456"/>
      <c r="S208" s="456"/>
      <c r="T208" s="456"/>
      <c r="U208" s="456"/>
      <c r="V208" s="456"/>
      <c r="W208" s="456"/>
      <c r="X208" s="456"/>
      <c r="Y208" s="456"/>
      <c r="Z208" s="456"/>
      <c r="AA208" s="456"/>
      <c r="AB208" s="456"/>
      <c r="AC208" s="456"/>
      <c r="AD208" s="456"/>
      <c r="AE208" s="456"/>
      <c r="AF208" s="456"/>
      <c r="AG208" s="456"/>
      <c r="AH208" s="456"/>
      <c r="AI208" s="456"/>
      <c r="AJ208" s="456"/>
      <c r="AK208" s="456"/>
      <c r="AL208" s="456"/>
      <c r="AM208" s="456"/>
      <c r="AN208" s="456"/>
      <c r="AO208" s="456"/>
    </row>
    <row r="209" spans="1:41" x14ac:dyDescent="0.2">
      <c r="A209" s="456"/>
      <c r="B209" s="456"/>
      <c r="C209" s="456"/>
      <c r="D209" s="456"/>
      <c r="E209" s="456"/>
      <c r="F209" s="456"/>
      <c r="G209" s="456"/>
      <c r="H209" s="456"/>
      <c r="I209" s="456"/>
      <c r="J209" s="456"/>
      <c r="K209" s="456"/>
      <c r="L209" s="456"/>
      <c r="M209" s="456"/>
      <c r="N209" s="456"/>
      <c r="O209" s="456"/>
      <c r="P209" s="456"/>
      <c r="Q209" s="456"/>
      <c r="R209" s="456"/>
      <c r="S209" s="456"/>
      <c r="T209" s="456"/>
      <c r="U209" s="456"/>
      <c r="V209" s="456"/>
      <c r="W209" s="456"/>
      <c r="X209" s="456"/>
      <c r="Y209" s="456"/>
      <c r="Z209" s="456"/>
      <c r="AA209" s="456"/>
      <c r="AB209" s="456"/>
      <c r="AC209" s="456"/>
      <c r="AD209" s="456"/>
      <c r="AE209" s="456"/>
      <c r="AF209" s="456"/>
      <c r="AG209" s="456"/>
      <c r="AH209" s="456"/>
      <c r="AI209" s="456"/>
      <c r="AJ209" s="456"/>
      <c r="AK209" s="456"/>
      <c r="AL209" s="456"/>
      <c r="AM209" s="456"/>
      <c r="AN209" s="456"/>
      <c r="AO209" s="456"/>
    </row>
    <row r="210" spans="1:41" x14ac:dyDescent="0.2">
      <c r="A210" s="456"/>
      <c r="B210" s="456"/>
      <c r="C210" s="456"/>
      <c r="D210" s="456"/>
      <c r="E210" s="456"/>
      <c r="F210" s="456"/>
      <c r="G210" s="456"/>
      <c r="H210" s="456"/>
      <c r="I210" s="456"/>
      <c r="J210" s="456"/>
      <c r="K210" s="456"/>
      <c r="L210" s="456"/>
      <c r="M210" s="456"/>
      <c r="N210" s="456"/>
      <c r="O210" s="456"/>
      <c r="P210" s="456"/>
      <c r="Q210" s="456"/>
      <c r="R210" s="456"/>
      <c r="S210" s="456"/>
      <c r="T210" s="456"/>
      <c r="U210" s="456"/>
      <c r="V210" s="456"/>
      <c r="W210" s="456"/>
      <c r="X210" s="456"/>
      <c r="Y210" s="456"/>
      <c r="Z210" s="456"/>
      <c r="AA210" s="456"/>
      <c r="AB210" s="456"/>
      <c r="AC210" s="456"/>
      <c r="AD210" s="456"/>
      <c r="AE210" s="456"/>
      <c r="AF210" s="456"/>
      <c r="AG210" s="456"/>
      <c r="AH210" s="456"/>
      <c r="AI210" s="456"/>
      <c r="AJ210" s="456"/>
      <c r="AK210" s="456"/>
      <c r="AL210" s="456"/>
      <c r="AM210" s="456"/>
      <c r="AN210" s="456"/>
      <c r="AO210" s="456"/>
    </row>
    <row r="211" spans="1:41" x14ac:dyDescent="0.2">
      <c r="A211" s="456"/>
      <c r="B211" s="456"/>
      <c r="C211" s="456"/>
      <c r="D211" s="456"/>
      <c r="E211" s="456"/>
      <c r="F211" s="456"/>
      <c r="G211" s="456"/>
      <c r="H211" s="456"/>
      <c r="I211" s="456"/>
      <c r="J211" s="456"/>
      <c r="K211" s="456"/>
      <c r="L211" s="456"/>
      <c r="M211" s="456"/>
      <c r="N211" s="456"/>
      <c r="O211" s="456"/>
      <c r="P211" s="456"/>
      <c r="Q211" s="456"/>
      <c r="R211" s="456"/>
      <c r="S211" s="456"/>
      <c r="T211" s="456"/>
      <c r="U211" s="456"/>
      <c r="V211" s="456"/>
      <c r="W211" s="456"/>
      <c r="X211" s="456"/>
      <c r="Y211" s="456"/>
      <c r="Z211" s="456"/>
      <c r="AA211" s="456"/>
      <c r="AB211" s="456"/>
      <c r="AC211" s="456"/>
      <c r="AD211" s="456"/>
      <c r="AE211" s="456"/>
      <c r="AF211" s="456"/>
      <c r="AG211" s="456"/>
      <c r="AH211" s="456"/>
      <c r="AI211" s="456"/>
      <c r="AJ211" s="456"/>
      <c r="AK211" s="456"/>
      <c r="AL211" s="456"/>
      <c r="AM211" s="456"/>
      <c r="AN211" s="456"/>
      <c r="AO211" s="456"/>
    </row>
    <row r="212" spans="1:41" x14ac:dyDescent="0.2">
      <c r="A212" s="456"/>
      <c r="B212" s="456"/>
      <c r="C212" s="456"/>
      <c r="D212" s="456"/>
      <c r="E212" s="456"/>
      <c r="F212" s="456"/>
      <c r="G212" s="456"/>
      <c r="H212" s="456"/>
      <c r="I212" s="456"/>
      <c r="J212" s="456"/>
      <c r="K212" s="456"/>
      <c r="L212" s="456"/>
      <c r="M212" s="456"/>
      <c r="N212" s="456"/>
      <c r="O212" s="456"/>
      <c r="P212" s="456"/>
      <c r="Q212" s="456"/>
      <c r="R212" s="456"/>
      <c r="S212" s="456"/>
      <c r="T212" s="456"/>
      <c r="U212" s="456"/>
      <c r="V212" s="456"/>
      <c r="W212" s="456"/>
      <c r="X212" s="456"/>
      <c r="Y212" s="456"/>
      <c r="Z212" s="456"/>
      <c r="AA212" s="456"/>
      <c r="AB212" s="456"/>
      <c r="AC212" s="456"/>
      <c r="AD212" s="456"/>
      <c r="AE212" s="456"/>
      <c r="AF212" s="456"/>
      <c r="AG212" s="456"/>
      <c r="AH212" s="456"/>
      <c r="AI212" s="456"/>
      <c r="AJ212" s="456"/>
      <c r="AK212" s="456"/>
      <c r="AL212" s="456"/>
      <c r="AM212" s="456"/>
      <c r="AN212" s="456"/>
      <c r="AO212" s="456"/>
    </row>
    <row r="213" spans="1:41" x14ac:dyDescent="0.2">
      <c r="A213" s="456"/>
      <c r="B213" s="456"/>
      <c r="C213" s="456"/>
      <c r="D213" s="456"/>
      <c r="E213" s="456"/>
      <c r="F213" s="456"/>
      <c r="G213" s="456"/>
      <c r="H213" s="456"/>
      <c r="I213" s="456"/>
      <c r="J213" s="456"/>
      <c r="K213" s="456"/>
      <c r="L213" s="456"/>
      <c r="M213" s="456"/>
      <c r="N213" s="456"/>
      <c r="O213" s="456"/>
      <c r="P213" s="456"/>
      <c r="Q213" s="456"/>
      <c r="R213" s="456"/>
      <c r="S213" s="456"/>
      <c r="T213" s="456"/>
      <c r="U213" s="456"/>
      <c r="V213" s="456"/>
      <c r="W213" s="456"/>
      <c r="X213" s="456"/>
      <c r="Y213" s="456"/>
      <c r="Z213" s="456"/>
      <c r="AA213" s="456"/>
      <c r="AB213" s="456"/>
      <c r="AC213" s="456"/>
      <c r="AD213" s="456"/>
      <c r="AE213" s="456"/>
      <c r="AF213" s="456"/>
      <c r="AG213" s="456"/>
      <c r="AH213" s="456"/>
      <c r="AI213" s="456"/>
      <c r="AJ213" s="456"/>
      <c r="AK213" s="456"/>
      <c r="AL213" s="456"/>
      <c r="AM213" s="456"/>
      <c r="AN213" s="456"/>
      <c r="AO213" s="456"/>
    </row>
    <row r="214" spans="1:41" x14ac:dyDescent="0.2">
      <c r="A214" s="456"/>
      <c r="B214" s="456"/>
      <c r="C214" s="456"/>
      <c r="D214" s="456"/>
      <c r="E214" s="456"/>
      <c r="F214" s="456"/>
      <c r="G214" s="456"/>
      <c r="H214" s="456"/>
      <c r="I214" s="456"/>
      <c r="J214" s="456"/>
      <c r="K214" s="456"/>
      <c r="L214" s="456"/>
      <c r="M214" s="456"/>
      <c r="N214" s="456"/>
      <c r="O214" s="456"/>
      <c r="P214" s="456"/>
      <c r="Q214" s="456"/>
      <c r="R214" s="456"/>
      <c r="S214" s="456"/>
      <c r="T214" s="456"/>
      <c r="U214" s="456"/>
      <c r="V214" s="456"/>
      <c r="W214" s="456"/>
      <c r="X214" s="456"/>
      <c r="Y214" s="456"/>
      <c r="Z214" s="456"/>
      <c r="AA214" s="456"/>
      <c r="AB214" s="456"/>
      <c r="AC214" s="456"/>
      <c r="AD214" s="456"/>
      <c r="AE214" s="456"/>
      <c r="AF214" s="456"/>
      <c r="AG214" s="456"/>
      <c r="AH214" s="456"/>
      <c r="AI214" s="456"/>
      <c r="AJ214" s="456"/>
      <c r="AK214" s="456"/>
      <c r="AL214" s="456"/>
      <c r="AM214" s="456"/>
      <c r="AN214" s="456"/>
      <c r="AO214" s="456"/>
    </row>
    <row r="215" spans="1:41" x14ac:dyDescent="0.2">
      <c r="A215" s="456"/>
      <c r="B215" s="456"/>
      <c r="C215" s="456"/>
      <c r="D215" s="456"/>
      <c r="E215" s="456"/>
      <c r="F215" s="456"/>
      <c r="G215" s="456"/>
      <c r="H215" s="456"/>
      <c r="I215" s="456"/>
      <c r="J215" s="456"/>
      <c r="K215" s="456"/>
      <c r="L215" s="456"/>
      <c r="M215" s="456"/>
      <c r="N215" s="456"/>
      <c r="O215" s="456"/>
      <c r="P215" s="456"/>
      <c r="Q215" s="456"/>
      <c r="R215" s="456"/>
      <c r="S215" s="456"/>
      <c r="T215" s="456"/>
      <c r="U215" s="456"/>
      <c r="V215" s="456"/>
      <c r="W215" s="456"/>
      <c r="X215" s="456"/>
      <c r="Y215" s="456"/>
      <c r="Z215" s="456"/>
      <c r="AA215" s="456"/>
      <c r="AB215" s="456"/>
      <c r="AC215" s="456"/>
      <c r="AD215" s="456"/>
      <c r="AE215" s="456"/>
      <c r="AF215" s="456"/>
      <c r="AG215" s="456"/>
      <c r="AH215" s="456"/>
      <c r="AI215" s="456"/>
      <c r="AJ215" s="456"/>
      <c r="AK215" s="456"/>
      <c r="AL215" s="456"/>
      <c r="AM215" s="456"/>
      <c r="AN215" s="456"/>
      <c r="AO215" s="456"/>
    </row>
    <row r="216" spans="1:41" x14ac:dyDescent="0.2">
      <c r="A216" s="456"/>
      <c r="B216" s="456"/>
      <c r="C216" s="456"/>
      <c r="D216" s="456"/>
      <c r="E216" s="456"/>
      <c r="F216" s="456"/>
      <c r="G216" s="456"/>
      <c r="H216" s="456"/>
      <c r="I216" s="456"/>
      <c r="J216" s="456"/>
      <c r="K216" s="456"/>
      <c r="L216" s="456"/>
      <c r="M216" s="456"/>
      <c r="N216" s="456"/>
      <c r="O216" s="456"/>
      <c r="P216" s="456"/>
      <c r="Q216" s="456"/>
      <c r="R216" s="456"/>
      <c r="S216" s="456"/>
      <c r="T216" s="456"/>
      <c r="U216" s="456"/>
      <c r="V216" s="456"/>
      <c r="W216" s="456"/>
      <c r="X216" s="456"/>
      <c r="Y216" s="456"/>
      <c r="Z216" s="456"/>
      <c r="AA216" s="456"/>
      <c r="AB216" s="456"/>
      <c r="AC216" s="456"/>
      <c r="AD216" s="456"/>
      <c r="AE216" s="456"/>
      <c r="AF216" s="456"/>
      <c r="AG216" s="456"/>
      <c r="AH216" s="456"/>
      <c r="AI216" s="456"/>
      <c r="AJ216" s="456"/>
      <c r="AK216" s="456"/>
      <c r="AL216" s="456"/>
      <c r="AM216" s="456"/>
      <c r="AN216" s="456"/>
      <c r="AO216" s="456"/>
    </row>
    <row r="217" spans="1:41" x14ac:dyDescent="0.2">
      <c r="A217" s="456"/>
      <c r="B217" s="456"/>
      <c r="C217" s="456"/>
      <c r="D217" s="456"/>
      <c r="E217" s="456"/>
      <c r="F217" s="456"/>
      <c r="G217" s="456"/>
      <c r="H217" s="456"/>
      <c r="I217" s="456"/>
      <c r="J217" s="456"/>
      <c r="K217" s="456"/>
      <c r="L217" s="456"/>
      <c r="M217" s="456"/>
      <c r="N217" s="456"/>
      <c r="O217" s="456"/>
      <c r="P217" s="456"/>
      <c r="Q217" s="456"/>
      <c r="R217" s="456"/>
      <c r="S217" s="456"/>
      <c r="T217" s="456"/>
      <c r="U217" s="456"/>
      <c r="V217" s="456"/>
      <c r="W217" s="456"/>
      <c r="X217" s="456"/>
      <c r="Y217" s="456"/>
      <c r="Z217" s="456"/>
      <c r="AA217" s="456"/>
      <c r="AB217" s="456"/>
      <c r="AC217" s="456"/>
      <c r="AD217" s="456"/>
      <c r="AE217" s="456"/>
      <c r="AF217" s="456"/>
      <c r="AG217" s="456"/>
      <c r="AH217" s="456"/>
      <c r="AI217" s="456"/>
      <c r="AJ217" s="456"/>
      <c r="AK217" s="456"/>
      <c r="AL217" s="456"/>
      <c r="AM217" s="456"/>
      <c r="AN217" s="456"/>
      <c r="AO217" s="456"/>
    </row>
    <row r="218" spans="1:41" x14ac:dyDescent="0.2">
      <c r="A218" s="456"/>
      <c r="B218" s="456"/>
      <c r="C218" s="456"/>
      <c r="D218" s="456"/>
      <c r="E218" s="456"/>
      <c r="F218" s="456"/>
      <c r="G218" s="456"/>
      <c r="H218" s="456"/>
      <c r="I218" s="456"/>
      <c r="J218" s="456"/>
      <c r="K218" s="456"/>
      <c r="L218" s="456"/>
      <c r="M218" s="456"/>
      <c r="N218" s="456"/>
      <c r="O218" s="456"/>
      <c r="P218" s="456"/>
      <c r="Q218" s="456"/>
      <c r="R218" s="456"/>
      <c r="S218" s="456"/>
      <c r="T218" s="456"/>
      <c r="U218" s="456"/>
      <c r="V218" s="456"/>
      <c r="W218" s="456"/>
      <c r="X218" s="456"/>
      <c r="Y218" s="456"/>
      <c r="Z218" s="456"/>
      <c r="AA218" s="456"/>
      <c r="AB218" s="456"/>
      <c r="AC218" s="456"/>
      <c r="AD218" s="456"/>
      <c r="AE218" s="456"/>
      <c r="AF218" s="456"/>
      <c r="AG218" s="456"/>
      <c r="AH218" s="456"/>
      <c r="AI218" s="456"/>
      <c r="AJ218" s="456"/>
      <c r="AK218" s="456"/>
      <c r="AL218" s="456"/>
      <c r="AM218" s="456"/>
      <c r="AN218" s="456"/>
      <c r="AO218" s="456"/>
    </row>
    <row r="219" spans="1:41" x14ac:dyDescent="0.2">
      <c r="A219" s="456"/>
      <c r="B219" s="456"/>
      <c r="C219" s="456"/>
      <c r="D219" s="456"/>
      <c r="E219" s="456"/>
      <c r="F219" s="456"/>
      <c r="G219" s="456"/>
      <c r="H219" s="456"/>
      <c r="I219" s="456"/>
      <c r="J219" s="456"/>
      <c r="K219" s="456"/>
      <c r="L219" s="456"/>
      <c r="M219" s="456"/>
      <c r="N219" s="456"/>
      <c r="O219" s="456"/>
      <c r="P219" s="456"/>
      <c r="Q219" s="456"/>
      <c r="R219" s="456"/>
      <c r="S219" s="456"/>
      <c r="T219" s="456"/>
      <c r="U219" s="456"/>
      <c r="V219" s="456"/>
      <c r="W219" s="456"/>
      <c r="X219" s="456"/>
      <c r="Y219" s="456"/>
      <c r="Z219" s="456"/>
      <c r="AA219" s="456"/>
      <c r="AB219" s="456"/>
      <c r="AC219" s="456"/>
      <c r="AD219" s="456"/>
      <c r="AE219" s="456"/>
      <c r="AF219" s="456"/>
      <c r="AG219" s="456"/>
      <c r="AH219" s="456"/>
      <c r="AI219" s="456"/>
      <c r="AJ219" s="456"/>
      <c r="AK219" s="456"/>
      <c r="AL219" s="456"/>
      <c r="AM219" s="456"/>
      <c r="AN219" s="456"/>
      <c r="AO219" s="456"/>
    </row>
    <row r="220" spans="1:41" x14ac:dyDescent="0.2">
      <c r="A220" s="456"/>
      <c r="B220" s="456"/>
      <c r="C220" s="456"/>
      <c r="D220" s="456"/>
      <c r="E220" s="456"/>
      <c r="F220" s="456"/>
      <c r="G220" s="456"/>
      <c r="H220" s="456"/>
      <c r="I220" s="456"/>
      <c r="J220" s="456"/>
      <c r="K220" s="456"/>
      <c r="L220" s="456"/>
      <c r="M220" s="456"/>
      <c r="N220" s="456"/>
      <c r="O220" s="456"/>
      <c r="P220" s="456"/>
      <c r="Q220" s="456"/>
      <c r="R220" s="456"/>
      <c r="S220" s="456"/>
      <c r="T220" s="456"/>
      <c r="U220" s="456"/>
      <c r="V220" s="456"/>
      <c r="W220" s="456"/>
      <c r="X220" s="456"/>
      <c r="Y220" s="456"/>
      <c r="Z220" s="456"/>
      <c r="AA220" s="456"/>
      <c r="AB220" s="456"/>
      <c r="AC220" s="456"/>
      <c r="AD220" s="456"/>
      <c r="AE220" s="456"/>
      <c r="AF220" s="456"/>
      <c r="AG220" s="456"/>
      <c r="AH220" s="456"/>
      <c r="AI220" s="456"/>
      <c r="AJ220" s="456"/>
      <c r="AK220" s="456"/>
      <c r="AL220" s="456"/>
      <c r="AM220" s="456"/>
      <c r="AN220" s="456"/>
      <c r="AO220" s="456"/>
    </row>
    <row r="221" spans="1:41" x14ac:dyDescent="0.2">
      <c r="A221" s="456"/>
      <c r="B221" s="456"/>
      <c r="C221" s="456"/>
      <c r="D221" s="456"/>
      <c r="E221" s="456"/>
      <c r="F221" s="456"/>
      <c r="G221" s="456"/>
      <c r="H221" s="456"/>
      <c r="I221" s="456"/>
      <c r="J221" s="456"/>
      <c r="K221" s="456"/>
      <c r="L221" s="456"/>
      <c r="M221" s="456"/>
      <c r="N221" s="456"/>
      <c r="O221" s="456"/>
      <c r="P221" s="456"/>
      <c r="Q221" s="456"/>
      <c r="R221" s="456"/>
      <c r="S221" s="456"/>
      <c r="T221" s="456"/>
      <c r="U221" s="456"/>
      <c r="V221" s="456"/>
      <c r="W221" s="456"/>
      <c r="X221" s="456"/>
      <c r="Y221" s="456"/>
      <c r="Z221" s="456"/>
      <c r="AA221" s="456"/>
      <c r="AB221" s="456"/>
      <c r="AC221" s="456"/>
      <c r="AD221" s="456"/>
      <c r="AE221" s="456"/>
      <c r="AF221" s="456"/>
      <c r="AG221" s="456"/>
      <c r="AH221" s="456"/>
      <c r="AI221" s="456"/>
      <c r="AJ221" s="456"/>
      <c r="AK221" s="456"/>
      <c r="AL221" s="456"/>
      <c r="AM221" s="456"/>
      <c r="AN221" s="456"/>
      <c r="AO221" s="456"/>
    </row>
    <row r="222" spans="1:41" x14ac:dyDescent="0.2">
      <c r="A222" s="456"/>
      <c r="B222" s="456"/>
      <c r="C222" s="456"/>
      <c r="D222" s="456"/>
      <c r="E222" s="456"/>
      <c r="F222" s="456"/>
      <c r="G222" s="456"/>
      <c r="H222" s="456"/>
      <c r="I222" s="456"/>
      <c r="J222" s="456"/>
      <c r="K222" s="456"/>
      <c r="L222" s="456"/>
      <c r="M222" s="456"/>
      <c r="N222" s="456"/>
      <c r="O222" s="456"/>
      <c r="P222" s="456"/>
      <c r="Q222" s="456"/>
      <c r="R222" s="456"/>
      <c r="S222" s="456"/>
      <c r="T222" s="456"/>
      <c r="U222" s="456"/>
      <c r="V222" s="456"/>
      <c r="W222" s="456"/>
      <c r="X222" s="456"/>
      <c r="Y222" s="456"/>
      <c r="Z222" s="456"/>
      <c r="AA222" s="456"/>
      <c r="AB222" s="456"/>
      <c r="AC222" s="456"/>
      <c r="AD222" s="456"/>
      <c r="AE222" s="456"/>
      <c r="AF222" s="456"/>
      <c r="AG222" s="456"/>
      <c r="AH222" s="456"/>
      <c r="AI222" s="456"/>
      <c r="AJ222" s="456"/>
      <c r="AK222" s="456"/>
      <c r="AL222" s="456"/>
      <c r="AM222" s="456"/>
      <c r="AN222" s="456"/>
      <c r="AO222" s="456"/>
    </row>
    <row r="223" spans="1:41" x14ac:dyDescent="0.2">
      <c r="A223" s="456"/>
      <c r="B223" s="456"/>
      <c r="C223" s="456"/>
      <c r="D223" s="456"/>
      <c r="E223" s="456"/>
      <c r="F223" s="456"/>
      <c r="G223" s="456"/>
      <c r="H223" s="456"/>
      <c r="I223" s="456"/>
      <c r="J223" s="456"/>
      <c r="K223" s="456"/>
      <c r="L223" s="456"/>
      <c r="M223" s="456"/>
      <c r="N223" s="456"/>
      <c r="O223" s="456"/>
      <c r="P223" s="456"/>
      <c r="Q223" s="456"/>
      <c r="R223" s="456"/>
      <c r="S223" s="456"/>
      <c r="T223" s="456"/>
      <c r="U223" s="456"/>
      <c r="V223" s="456"/>
      <c r="W223" s="456"/>
      <c r="X223" s="456"/>
      <c r="Y223" s="456"/>
      <c r="Z223" s="456"/>
      <c r="AA223" s="456"/>
      <c r="AB223" s="456"/>
      <c r="AC223" s="456"/>
      <c r="AD223" s="456"/>
      <c r="AE223" s="456"/>
      <c r="AF223" s="456"/>
      <c r="AG223" s="456"/>
      <c r="AH223" s="456"/>
      <c r="AI223" s="456"/>
      <c r="AJ223" s="456"/>
      <c r="AK223" s="456"/>
      <c r="AL223" s="456"/>
      <c r="AM223" s="456"/>
      <c r="AN223" s="456"/>
      <c r="AO223" s="456"/>
    </row>
    <row r="224" spans="1:41" x14ac:dyDescent="0.2">
      <c r="A224" s="456"/>
      <c r="B224" s="456"/>
      <c r="C224" s="456"/>
      <c r="D224" s="456"/>
      <c r="E224" s="456"/>
      <c r="F224" s="456"/>
      <c r="G224" s="456"/>
      <c r="H224" s="456"/>
      <c r="I224" s="456"/>
      <c r="J224" s="456"/>
      <c r="K224" s="456"/>
      <c r="L224" s="456"/>
      <c r="M224" s="456"/>
      <c r="N224" s="456"/>
      <c r="O224" s="456"/>
      <c r="P224" s="456"/>
      <c r="Q224" s="456"/>
      <c r="R224" s="456"/>
      <c r="S224" s="456"/>
      <c r="T224" s="456"/>
      <c r="U224" s="456"/>
      <c r="V224" s="456"/>
      <c r="W224" s="456"/>
      <c r="X224" s="456"/>
      <c r="Y224" s="456"/>
      <c r="Z224" s="456"/>
      <c r="AA224" s="456"/>
      <c r="AB224" s="456"/>
      <c r="AC224" s="456"/>
      <c r="AD224" s="456"/>
      <c r="AE224" s="456"/>
      <c r="AF224" s="456"/>
      <c r="AG224" s="456"/>
      <c r="AH224" s="456"/>
      <c r="AI224" s="456"/>
      <c r="AJ224" s="456"/>
      <c r="AK224" s="456"/>
      <c r="AL224" s="456"/>
      <c r="AM224" s="456"/>
      <c r="AN224" s="456"/>
      <c r="AO224" s="456"/>
    </row>
    <row r="225" spans="1:41" x14ac:dyDescent="0.2">
      <c r="A225" s="456"/>
      <c r="B225" s="456"/>
      <c r="C225" s="456"/>
      <c r="D225" s="456"/>
      <c r="E225" s="456"/>
      <c r="F225" s="456"/>
      <c r="G225" s="456"/>
      <c r="H225" s="456"/>
      <c r="I225" s="456"/>
      <c r="J225" s="456"/>
      <c r="K225" s="456"/>
      <c r="L225" s="456"/>
      <c r="M225" s="456"/>
      <c r="N225" s="456"/>
      <c r="O225" s="456"/>
      <c r="P225" s="456"/>
      <c r="Q225" s="456"/>
      <c r="R225" s="456"/>
      <c r="S225" s="456"/>
      <c r="T225" s="456"/>
      <c r="U225" s="456"/>
      <c r="V225" s="456"/>
      <c r="W225" s="456"/>
      <c r="X225" s="456"/>
      <c r="Y225" s="456"/>
      <c r="Z225" s="456"/>
      <c r="AA225" s="456"/>
      <c r="AB225" s="456"/>
      <c r="AC225" s="456"/>
      <c r="AD225" s="456"/>
      <c r="AE225" s="456"/>
      <c r="AF225" s="456"/>
      <c r="AG225" s="456"/>
      <c r="AH225" s="456"/>
      <c r="AI225" s="456"/>
      <c r="AJ225" s="456"/>
      <c r="AK225" s="456"/>
      <c r="AL225" s="456"/>
      <c r="AM225" s="456"/>
      <c r="AN225" s="456"/>
      <c r="AO225" s="456"/>
    </row>
    <row r="226" spans="1:41" x14ac:dyDescent="0.2">
      <c r="A226" s="456"/>
      <c r="B226" s="456"/>
      <c r="C226" s="456"/>
      <c r="D226" s="456"/>
      <c r="E226" s="456"/>
      <c r="F226" s="456"/>
      <c r="G226" s="456"/>
      <c r="H226" s="456"/>
      <c r="I226" s="456"/>
      <c r="J226" s="456"/>
      <c r="K226" s="456"/>
      <c r="L226" s="456"/>
      <c r="M226" s="456"/>
      <c r="N226" s="456"/>
      <c r="O226" s="456"/>
      <c r="P226" s="456"/>
      <c r="Q226" s="456"/>
      <c r="R226" s="456"/>
      <c r="S226" s="456"/>
      <c r="T226" s="456"/>
      <c r="U226" s="456"/>
      <c r="V226" s="456"/>
      <c r="W226" s="456"/>
      <c r="X226" s="456"/>
      <c r="Y226" s="456"/>
      <c r="Z226" s="456"/>
      <c r="AA226" s="456"/>
      <c r="AB226" s="456"/>
      <c r="AC226" s="456"/>
      <c r="AD226" s="456"/>
      <c r="AE226" s="456"/>
      <c r="AF226" s="456"/>
      <c r="AG226" s="456"/>
      <c r="AH226" s="456"/>
      <c r="AI226" s="456"/>
      <c r="AJ226" s="456"/>
      <c r="AK226" s="456"/>
      <c r="AL226" s="456"/>
      <c r="AM226" s="456"/>
      <c r="AN226" s="456"/>
      <c r="AO226" s="456"/>
    </row>
    <row r="227" spans="1:41" x14ac:dyDescent="0.2">
      <c r="A227" s="456"/>
      <c r="B227" s="456"/>
      <c r="C227" s="456"/>
      <c r="D227" s="456"/>
      <c r="E227" s="456"/>
      <c r="F227" s="456"/>
      <c r="G227" s="456"/>
      <c r="H227" s="456"/>
      <c r="I227" s="456"/>
      <c r="J227" s="456"/>
      <c r="K227" s="456"/>
      <c r="L227" s="456"/>
      <c r="M227" s="456"/>
      <c r="N227" s="456"/>
      <c r="O227" s="456"/>
      <c r="P227" s="456"/>
      <c r="Q227" s="456"/>
      <c r="R227" s="456"/>
      <c r="S227" s="456"/>
      <c r="T227" s="456"/>
      <c r="U227" s="456"/>
      <c r="V227" s="456"/>
      <c r="W227" s="456"/>
      <c r="X227" s="456"/>
      <c r="Y227" s="456"/>
      <c r="Z227" s="456"/>
      <c r="AA227" s="456"/>
      <c r="AB227" s="456"/>
      <c r="AC227" s="456"/>
      <c r="AD227" s="456"/>
      <c r="AE227" s="456"/>
      <c r="AF227" s="456"/>
      <c r="AG227" s="456"/>
      <c r="AH227" s="456"/>
      <c r="AI227" s="456"/>
      <c r="AJ227" s="456"/>
      <c r="AK227" s="456"/>
      <c r="AL227" s="456"/>
      <c r="AM227" s="456"/>
      <c r="AN227" s="456"/>
      <c r="AO227" s="456"/>
    </row>
    <row r="228" spans="1:41" x14ac:dyDescent="0.2">
      <c r="A228" s="456"/>
      <c r="B228" s="456"/>
      <c r="C228" s="456"/>
      <c r="D228" s="456"/>
      <c r="E228" s="456"/>
      <c r="F228" s="456"/>
      <c r="G228" s="456"/>
      <c r="H228" s="456"/>
      <c r="I228" s="456"/>
      <c r="J228" s="456"/>
      <c r="K228" s="456"/>
      <c r="L228" s="456"/>
      <c r="M228" s="456"/>
      <c r="N228" s="456"/>
      <c r="O228" s="456"/>
      <c r="P228" s="456"/>
      <c r="Q228" s="456"/>
      <c r="R228" s="456"/>
      <c r="S228" s="456"/>
      <c r="T228" s="456"/>
      <c r="U228" s="456"/>
      <c r="V228" s="456"/>
      <c r="W228" s="456"/>
      <c r="X228" s="456"/>
      <c r="Y228" s="456"/>
      <c r="Z228" s="456"/>
      <c r="AA228" s="456"/>
      <c r="AB228" s="456"/>
      <c r="AC228" s="456"/>
      <c r="AD228" s="456"/>
      <c r="AE228" s="456"/>
      <c r="AF228" s="456"/>
      <c r="AG228" s="456"/>
      <c r="AH228" s="456"/>
      <c r="AI228" s="456"/>
      <c r="AJ228" s="456"/>
      <c r="AK228" s="456"/>
      <c r="AL228" s="456"/>
      <c r="AM228" s="456"/>
      <c r="AN228" s="456"/>
      <c r="AO228" s="456"/>
    </row>
    <row r="229" spans="1:41" x14ac:dyDescent="0.2">
      <c r="A229" s="456"/>
      <c r="B229" s="456"/>
      <c r="C229" s="456"/>
      <c r="D229" s="456"/>
      <c r="E229" s="456"/>
      <c r="F229" s="456"/>
      <c r="G229" s="456"/>
      <c r="H229" s="456"/>
      <c r="I229" s="456"/>
      <c r="J229" s="456"/>
      <c r="K229" s="456"/>
      <c r="L229" s="456"/>
      <c r="M229" s="456"/>
      <c r="N229" s="456"/>
      <c r="O229" s="456"/>
      <c r="P229" s="456"/>
      <c r="Q229" s="456"/>
      <c r="R229" s="456"/>
      <c r="S229" s="456"/>
      <c r="T229" s="456"/>
      <c r="U229" s="456"/>
      <c r="V229" s="456"/>
      <c r="W229" s="456"/>
      <c r="X229" s="456"/>
      <c r="Y229" s="456"/>
      <c r="Z229" s="456"/>
      <c r="AA229" s="456"/>
      <c r="AB229" s="456"/>
      <c r="AC229" s="456"/>
      <c r="AD229" s="456"/>
      <c r="AE229" s="456"/>
      <c r="AF229" s="456"/>
      <c r="AG229" s="456"/>
      <c r="AH229" s="456"/>
      <c r="AI229" s="456"/>
      <c r="AJ229" s="456"/>
      <c r="AK229" s="456"/>
      <c r="AL229" s="456"/>
      <c r="AM229" s="456"/>
      <c r="AN229" s="456"/>
      <c r="AO229" s="456"/>
    </row>
    <row r="230" spans="1:41" x14ac:dyDescent="0.2">
      <c r="A230" s="456"/>
      <c r="B230" s="456"/>
      <c r="C230" s="456"/>
      <c r="D230" s="456"/>
      <c r="E230" s="456"/>
      <c r="F230" s="456"/>
      <c r="G230" s="456"/>
      <c r="H230" s="456"/>
      <c r="I230" s="456"/>
      <c r="J230" s="456"/>
      <c r="K230" s="456"/>
      <c r="L230" s="456"/>
      <c r="M230" s="456"/>
      <c r="N230" s="456"/>
      <c r="O230" s="456"/>
      <c r="P230" s="456"/>
      <c r="Q230" s="456"/>
      <c r="R230" s="456"/>
      <c r="S230" s="456"/>
      <c r="T230" s="456"/>
      <c r="U230" s="456"/>
      <c r="V230" s="456"/>
      <c r="W230" s="456"/>
      <c r="X230" s="456"/>
      <c r="Y230" s="456"/>
      <c r="Z230" s="456"/>
      <c r="AA230" s="456"/>
      <c r="AB230" s="456"/>
      <c r="AC230" s="456"/>
      <c r="AD230" s="456"/>
      <c r="AE230" s="456"/>
      <c r="AF230" s="456"/>
      <c r="AG230" s="456"/>
      <c r="AH230" s="456"/>
      <c r="AI230" s="456"/>
      <c r="AJ230" s="456"/>
      <c r="AK230" s="456"/>
      <c r="AL230" s="456"/>
      <c r="AM230" s="456"/>
      <c r="AN230" s="456"/>
      <c r="AO230" s="456"/>
    </row>
    <row r="231" spans="1:41" x14ac:dyDescent="0.2">
      <c r="A231" s="456"/>
      <c r="B231" s="456"/>
      <c r="C231" s="456"/>
      <c r="D231" s="456"/>
      <c r="E231" s="456"/>
      <c r="F231" s="456"/>
      <c r="G231" s="456"/>
      <c r="H231" s="456"/>
      <c r="I231" s="456"/>
      <c r="J231" s="456"/>
      <c r="K231" s="456"/>
      <c r="L231" s="456"/>
      <c r="M231" s="456"/>
      <c r="N231" s="456"/>
      <c r="O231" s="456"/>
      <c r="P231" s="456"/>
      <c r="Q231" s="456"/>
      <c r="R231" s="456"/>
      <c r="S231" s="456"/>
      <c r="T231" s="456"/>
      <c r="U231" s="456"/>
      <c r="V231" s="456"/>
      <c r="W231" s="456"/>
      <c r="X231" s="456"/>
      <c r="Y231" s="456"/>
      <c r="Z231" s="456"/>
      <c r="AA231" s="456"/>
      <c r="AB231" s="456"/>
      <c r="AC231" s="456"/>
      <c r="AD231" s="456"/>
      <c r="AE231" s="456"/>
      <c r="AF231" s="456"/>
      <c r="AG231" s="456"/>
      <c r="AH231" s="456"/>
      <c r="AI231" s="456"/>
      <c r="AJ231" s="456"/>
      <c r="AK231" s="456"/>
      <c r="AL231" s="456"/>
      <c r="AM231" s="456"/>
      <c r="AN231" s="456"/>
      <c r="AO231" s="456"/>
    </row>
    <row r="232" spans="1:41" x14ac:dyDescent="0.2">
      <c r="A232" s="456"/>
      <c r="B232" s="456"/>
      <c r="C232" s="456"/>
      <c r="D232" s="456"/>
      <c r="E232" s="456"/>
      <c r="F232" s="456"/>
      <c r="G232" s="456"/>
      <c r="H232" s="456"/>
      <c r="I232" s="456"/>
      <c r="J232" s="456"/>
      <c r="K232" s="456"/>
      <c r="L232" s="456"/>
      <c r="M232" s="456"/>
      <c r="N232" s="456"/>
      <c r="O232" s="456"/>
      <c r="P232" s="456"/>
      <c r="Q232" s="456"/>
      <c r="R232" s="456"/>
      <c r="S232" s="456"/>
      <c r="T232" s="456"/>
      <c r="U232" s="456"/>
      <c r="V232" s="456"/>
      <c r="W232" s="456"/>
      <c r="X232" s="456"/>
      <c r="Y232" s="456"/>
      <c r="Z232" s="456"/>
      <c r="AA232" s="456"/>
      <c r="AB232" s="456"/>
      <c r="AC232" s="456"/>
      <c r="AD232" s="456"/>
      <c r="AE232" s="456"/>
      <c r="AF232" s="456"/>
      <c r="AG232" s="456"/>
      <c r="AH232" s="456"/>
      <c r="AI232" s="456"/>
      <c r="AJ232" s="456"/>
      <c r="AK232" s="456"/>
      <c r="AL232" s="456"/>
      <c r="AM232" s="456"/>
      <c r="AN232" s="456"/>
      <c r="AO232" s="456"/>
    </row>
    <row r="233" spans="1:41" x14ac:dyDescent="0.2">
      <c r="A233" s="456"/>
      <c r="B233" s="456"/>
      <c r="C233" s="456"/>
      <c r="D233" s="456"/>
      <c r="E233" s="456"/>
      <c r="F233" s="456"/>
      <c r="G233" s="456"/>
      <c r="H233" s="456"/>
      <c r="I233" s="456"/>
      <c r="J233" s="456"/>
      <c r="K233" s="456"/>
      <c r="L233" s="456"/>
      <c r="M233" s="456"/>
      <c r="N233" s="456"/>
      <c r="O233" s="456"/>
      <c r="P233" s="456"/>
      <c r="Q233" s="456"/>
      <c r="R233" s="456"/>
      <c r="S233" s="456"/>
      <c r="T233" s="456"/>
      <c r="U233" s="456"/>
      <c r="V233" s="456"/>
      <c r="W233" s="456"/>
      <c r="X233" s="456"/>
      <c r="Y233" s="456"/>
      <c r="Z233" s="456"/>
      <c r="AA233" s="456"/>
      <c r="AB233" s="456"/>
      <c r="AC233" s="456"/>
      <c r="AD233" s="456"/>
      <c r="AE233" s="456"/>
      <c r="AF233" s="456"/>
      <c r="AG233" s="456"/>
      <c r="AH233" s="456"/>
      <c r="AI233" s="456"/>
      <c r="AJ233" s="456"/>
      <c r="AK233" s="456"/>
      <c r="AL233" s="456"/>
      <c r="AM233" s="456"/>
      <c r="AN233" s="456"/>
      <c r="AO233" s="456"/>
    </row>
    <row r="234" spans="1:41" x14ac:dyDescent="0.2">
      <c r="A234" s="456"/>
      <c r="B234" s="456"/>
      <c r="C234" s="456"/>
      <c r="D234" s="456"/>
      <c r="E234" s="456"/>
      <c r="F234" s="456"/>
      <c r="G234" s="456"/>
      <c r="H234" s="456"/>
      <c r="I234" s="456"/>
      <c r="J234" s="456"/>
      <c r="K234" s="456"/>
      <c r="L234" s="456"/>
      <c r="M234" s="456"/>
      <c r="N234" s="456"/>
      <c r="O234" s="456"/>
      <c r="P234" s="456"/>
      <c r="Q234" s="456"/>
      <c r="R234" s="456"/>
      <c r="S234" s="456"/>
      <c r="T234" s="456"/>
      <c r="U234" s="456"/>
      <c r="V234" s="456"/>
      <c r="W234" s="456"/>
      <c r="X234" s="456"/>
      <c r="Y234" s="456"/>
      <c r="Z234" s="456"/>
      <c r="AA234" s="456"/>
      <c r="AB234" s="456"/>
      <c r="AC234" s="456"/>
      <c r="AD234" s="456"/>
      <c r="AE234" s="456"/>
      <c r="AF234" s="456"/>
      <c r="AG234" s="456"/>
      <c r="AH234" s="456"/>
      <c r="AI234" s="456"/>
      <c r="AJ234" s="456"/>
      <c r="AK234" s="456"/>
      <c r="AL234" s="456"/>
      <c r="AM234" s="456"/>
      <c r="AN234" s="456"/>
      <c r="AO234" s="456"/>
    </row>
    <row r="235" spans="1:41" x14ac:dyDescent="0.2">
      <c r="A235" s="456"/>
      <c r="B235" s="456"/>
      <c r="C235" s="456"/>
      <c r="D235" s="456"/>
      <c r="E235" s="456"/>
      <c r="F235" s="456"/>
      <c r="G235" s="456"/>
      <c r="H235" s="456"/>
      <c r="I235" s="456"/>
      <c r="J235" s="456"/>
      <c r="K235" s="456"/>
      <c r="L235" s="456"/>
      <c r="M235" s="456"/>
      <c r="N235" s="456"/>
      <c r="O235" s="456"/>
      <c r="P235" s="456"/>
      <c r="Q235" s="456"/>
      <c r="R235" s="456"/>
      <c r="S235" s="456"/>
      <c r="T235" s="456"/>
      <c r="U235" s="456"/>
      <c r="V235" s="456"/>
      <c r="W235" s="456"/>
      <c r="X235" s="456"/>
      <c r="Y235" s="456"/>
      <c r="Z235" s="456"/>
      <c r="AA235" s="456"/>
      <c r="AB235" s="456"/>
      <c r="AC235" s="456"/>
      <c r="AD235" s="456"/>
      <c r="AE235" s="456"/>
      <c r="AF235" s="456"/>
      <c r="AG235" s="456"/>
      <c r="AH235" s="456"/>
      <c r="AI235" s="456"/>
      <c r="AJ235" s="456"/>
      <c r="AK235" s="456"/>
      <c r="AL235" s="456"/>
      <c r="AM235" s="456"/>
      <c r="AN235" s="456"/>
      <c r="AO235" s="456"/>
    </row>
    <row r="236" spans="1:41" x14ac:dyDescent="0.2">
      <c r="A236" s="456"/>
      <c r="B236" s="456"/>
      <c r="C236" s="456"/>
      <c r="D236" s="456"/>
      <c r="E236" s="456"/>
      <c r="F236" s="456"/>
      <c r="G236" s="456"/>
      <c r="H236" s="456"/>
      <c r="I236" s="456"/>
      <c r="J236" s="456"/>
      <c r="K236" s="456"/>
      <c r="L236" s="456"/>
      <c r="M236" s="456"/>
      <c r="N236" s="456"/>
      <c r="O236" s="456"/>
      <c r="P236" s="456"/>
      <c r="Q236" s="456"/>
      <c r="R236" s="456"/>
      <c r="S236" s="456"/>
      <c r="T236" s="456"/>
      <c r="U236" s="456"/>
      <c r="V236" s="456"/>
      <c r="W236" s="456"/>
      <c r="X236" s="456"/>
      <c r="Y236" s="456"/>
      <c r="Z236" s="456"/>
      <c r="AA236" s="456"/>
      <c r="AB236" s="456"/>
      <c r="AC236" s="456"/>
      <c r="AD236" s="456"/>
      <c r="AE236" s="456"/>
      <c r="AF236" s="456"/>
      <c r="AG236" s="456"/>
      <c r="AH236" s="456"/>
      <c r="AI236" s="456"/>
      <c r="AJ236" s="456"/>
      <c r="AK236" s="456"/>
      <c r="AL236" s="456"/>
      <c r="AM236" s="456"/>
      <c r="AN236" s="456"/>
      <c r="AO236" s="456"/>
    </row>
    <row r="237" spans="1:41" x14ac:dyDescent="0.2">
      <c r="A237" s="456"/>
      <c r="B237" s="456"/>
      <c r="C237" s="456"/>
      <c r="D237" s="456"/>
      <c r="E237" s="456"/>
      <c r="F237" s="456"/>
      <c r="G237" s="456"/>
      <c r="H237" s="456"/>
      <c r="I237" s="456"/>
      <c r="J237" s="456"/>
      <c r="K237" s="456"/>
      <c r="L237" s="456"/>
      <c r="M237" s="456"/>
      <c r="N237" s="456"/>
      <c r="O237" s="456"/>
      <c r="P237" s="456"/>
      <c r="Q237" s="456"/>
      <c r="R237" s="456"/>
      <c r="S237" s="456"/>
      <c r="T237" s="456"/>
      <c r="U237" s="456"/>
      <c r="V237" s="456"/>
      <c r="W237" s="456"/>
      <c r="X237" s="456"/>
      <c r="Y237" s="456"/>
      <c r="Z237" s="456"/>
      <c r="AA237" s="456"/>
      <c r="AB237" s="456"/>
      <c r="AC237" s="456"/>
      <c r="AD237" s="456"/>
      <c r="AE237" s="456"/>
      <c r="AF237" s="456"/>
      <c r="AG237" s="456"/>
      <c r="AH237" s="456"/>
      <c r="AI237" s="456"/>
      <c r="AJ237" s="456"/>
      <c r="AK237" s="456"/>
      <c r="AL237" s="456"/>
      <c r="AM237" s="456"/>
      <c r="AN237" s="456"/>
      <c r="AO237" s="456"/>
    </row>
    <row r="238" spans="1:41" x14ac:dyDescent="0.2">
      <c r="A238" s="456"/>
      <c r="B238" s="456"/>
      <c r="C238" s="456"/>
      <c r="D238" s="456"/>
      <c r="E238" s="456"/>
      <c r="F238" s="456"/>
      <c r="G238" s="456"/>
      <c r="H238" s="456"/>
      <c r="I238" s="456"/>
      <c r="J238" s="456"/>
      <c r="K238" s="456"/>
      <c r="L238" s="456"/>
      <c r="M238" s="456"/>
      <c r="N238" s="456"/>
      <c r="O238" s="456"/>
      <c r="P238" s="456"/>
      <c r="Q238" s="456"/>
      <c r="R238" s="456"/>
      <c r="S238" s="456"/>
      <c r="T238" s="456"/>
      <c r="U238" s="456"/>
      <c r="V238" s="456"/>
      <c r="W238" s="456"/>
      <c r="X238" s="456"/>
      <c r="Y238" s="456"/>
      <c r="Z238" s="456"/>
      <c r="AA238" s="456"/>
      <c r="AB238" s="456"/>
      <c r="AC238" s="456"/>
      <c r="AD238" s="456"/>
      <c r="AE238" s="456"/>
      <c r="AF238" s="456"/>
      <c r="AG238" s="456"/>
      <c r="AH238" s="456"/>
      <c r="AI238" s="456"/>
      <c r="AJ238" s="456"/>
      <c r="AK238" s="456"/>
      <c r="AL238" s="456"/>
      <c r="AM238" s="456"/>
      <c r="AN238" s="456"/>
      <c r="AO238" s="456"/>
    </row>
    <row r="239" spans="1:41" x14ac:dyDescent="0.2">
      <c r="A239" s="456"/>
      <c r="B239" s="456"/>
      <c r="C239" s="456"/>
      <c r="D239" s="456"/>
      <c r="E239" s="456"/>
      <c r="F239" s="456"/>
      <c r="G239" s="456"/>
      <c r="H239" s="456"/>
      <c r="I239" s="456"/>
      <c r="J239" s="456"/>
      <c r="K239" s="456"/>
      <c r="L239" s="456"/>
      <c r="M239" s="456"/>
      <c r="N239" s="456"/>
      <c r="O239" s="456"/>
      <c r="P239" s="456"/>
      <c r="Q239" s="456"/>
      <c r="R239" s="456"/>
      <c r="S239" s="456"/>
      <c r="T239" s="456"/>
      <c r="U239" s="456"/>
      <c r="V239" s="456"/>
      <c r="W239" s="456"/>
      <c r="X239" s="456"/>
      <c r="Y239" s="456"/>
      <c r="Z239" s="456"/>
      <c r="AA239" s="456"/>
      <c r="AB239" s="456"/>
      <c r="AC239" s="456"/>
      <c r="AD239" s="456"/>
      <c r="AE239" s="456"/>
      <c r="AF239" s="456"/>
      <c r="AG239" s="456"/>
      <c r="AH239" s="456"/>
      <c r="AI239" s="456"/>
      <c r="AJ239" s="456"/>
      <c r="AK239" s="456"/>
      <c r="AL239" s="456"/>
      <c r="AM239" s="456"/>
      <c r="AN239" s="456"/>
      <c r="AO239" s="456"/>
    </row>
    <row r="240" spans="1:41" x14ac:dyDescent="0.2">
      <c r="A240" s="456"/>
      <c r="B240" s="456"/>
      <c r="C240" s="456"/>
      <c r="D240" s="456"/>
      <c r="E240" s="456"/>
      <c r="F240" s="456"/>
      <c r="G240" s="456"/>
      <c r="H240" s="456"/>
      <c r="I240" s="456"/>
      <c r="J240" s="456"/>
      <c r="K240" s="456"/>
      <c r="L240" s="456"/>
      <c r="M240" s="456"/>
      <c r="N240" s="456"/>
      <c r="O240" s="456"/>
      <c r="P240" s="456"/>
      <c r="Q240" s="456"/>
      <c r="R240" s="456"/>
      <c r="S240" s="456"/>
      <c r="T240" s="456"/>
      <c r="U240" s="456"/>
      <c r="V240" s="456"/>
      <c r="W240" s="456"/>
      <c r="X240" s="456"/>
      <c r="Y240" s="456"/>
      <c r="Z240" s="456"/>
      <c r="AA240" s="456"/>
      <c r="AB240" s="456"/>
      <c r="AC240" s="456"/>
      <c r="AD240" s="456"/>
      <c r="AE240" s="456"/>
      <c r="AF240" s="456"/>
      <c r="AG240" s="456"/>
      <c r="AH240" s="456"/>
      <c r="AI240" s="456"/>
      <c r="AJ240" s="456"/>
      <c r="AK240" s="456"/>
      <c r="AL240" s="456"/>
      <c r="AM240" s="456"/>
      <c r="AN240" s="456"/>
      <c r="AO240" s="456"/>
    </row>
    <row r="241" spans="1:41" x14ac:dyDescent="0.2">
      <c r="A241" s="456"/>
      <c r="B241" s="456"/>
      <c r="C241" s="456"/>
      <c r="D241" s="456"/>
      <c r="E241" s="456"/>
      <c r="F241" s="456"/>
      <c r="G241" s="456"/>
      <c r="H241" s="456"/>
      <c r="I241" s="456"/>
      <c r="J241" s="456"/>
      <c r="K241" s="456"/>
      <c r="L241" s="456"/>
      <c r="M241" s="456"/>
      <c r="N241" s="456"/>
      <c r="O241" s="456"/>
      <c r="P241" s="456"/>
      <c r="Q241" s="456"/>
      <c r="R241" s="456"/>
      <c r="S241" s="456"/>
      <c r="T241" s="456"/>
      <c r="U241" s="456"/>
      <c r="V241" s="456"/>
      <c r="W241" s="456"/>
      <c r="X241" s="456"/>
      <c r="Y241" s="456"/>
      <c r="Z241" s="456"/>
      <c r="AA241" s="456"/>
      <c r="AB241" s="456"/>
      <c r="AC241" s="456"/>
      <c r="AD241" s="456"/>
      <c r="AE241" s="456"/>
      <c r="AF241" s="456"/>
      <c r="AG241" s="456"/>
      <c r="AH241" s="456"/>
      <c r="AI241" s="456"/>
      <c r="AJ241" s="456"/>
      <c r="AK241" s="456"/>
      <c r="AL241" s="456"/>
      <c r="AM241" s="456"/>
      <c r="AN241" s="456"/>
      <c r="AO241" s="456"/>
    </row>
    <row r="242" spans="1:41" x14ac:dyDescent="0.2">
      <c r="A242" s="456"/>
      <c r="B242" s="456"/>
      <c r="C242" s="456"/>
      <c r="D242" s="456"/>
      <c r="E242" s="456"/>
      <c r="F242" s="456"/>
      <c r="G242" s="456"/>
      <c r="H242" s="456"/>
      <c r="I242" s="456"/>
      <c r="J242" s="456"/>
      <c r="K242" s="456"/>
      <c r="L242" s="456"/>
      <c r="M242" s="456"/>
      <c r="N242" s="456"/>
      <c r="O242" s="456"/>
      <c r="P242" s="456"/>
      <c r="Q242" s="456"/>
      <c r="R242" s="456"/>
      <c r="S242" s="456"/>
      <c r="T242" s="456"/>
      <c r="U242" s="456"/>
      <c r="V242" s="456"/>
      <c r="W242" s="456"/>
      <c r="X242" s="456"/>
      <c r="Y242" s="456"/>
      <c r="Z242" s="456"/>
      <c r="AA242" s="456"/>
      <c r="AB242" s="456"/>
      <c r="AC242" s="456"/>
      <c r="AD242" s="456"/>
      <c r="AE242" s="456"/>
      <c r="AF242" s="456"/>
      <c r="AG242" s="456"/>
      <c r="AH242" s="456"/>
      <c r="AI242" s="456"/>
      <c r="AJ242" s="456"/>
      <c r="AK242" s="456"/>
      <c r="AL242" s="456"/>
      <c r="AM242" s="456"/>
      <c r="AN242" s="456"/>
      <c r="AO242" s="456"/>
    </row>
    <row r="243" spans="1:41" x14ac:dyDescent="0.2">
      <c r="A243" s="456"/>
      <c r="B243" s="456"/>
      <c r="C243" s="456"/>
      <c r="D243" s="456"/>
      <c r="E243" s="456"/>
      <c r="F243" s="456"/>
      <c r="G243" s="456"/>
      <c r="H243" s="456"/>
      <c r="I243" s="456"/>
      <c r="J243" s="456"/>
      <c r="K243" s="456"/>
      <c r="L243" s="456"/>
      <c r="M243" s="456"/>
      <c r="N243" s="456"/>
      <c r="O243" s="456"/>
      <c r="P243" s="456"/>
      <c r="Q243" s="456"/>
      <c r="R243" s="456"/>
      <c r="S243" s="456"/>
      <c r="T243" s="456"/>
      <c r="U243" s="456"/>
      <c r="V243" s="456"/>
      <c r="W243" s="456"/>
      <c r="X243" s="456"/>
      <c r="Y243" s="456"/>
      <c r="Z243" s="456"/>
      <c r="AA243" s="456"/>
      <c r="AB243" s="456"/>
      <c r="AC243" s="456"/>
      <c r="AD243" s="456"/>
      <c r="AE243" s="456"/>
      <c r="AF243" s="456"/>
      <c r="AG243" s="456"/>
      <c r="AH243" s="456"/>
      <c r="AI243" s="456"/>
      <c r="AJ243" s="456"/>
      <c r="AK243" s="456"/>
      <c r="AL243" s="456"/>
      <c r="AM243" s="456"/>
      <c r="AN243" s="456"/>
      <c r="AO243" s="456"/>
    </row>
    <row r="244" spans="1:41" x14ac:dyDescent="0.2">
      <c r="A244" s="456"/>
      <c r="B244" s="456"/>
      <c r="C244" s="456"/>
      <c r="D244" s="456"/>
      <c r="E244" s="456"/>
      <c r="F244" s="456"/>
      <c r="G244" s="456"/>
      <c r="H244" s="456"/>
      <c r="I244" s="456"/>
      <c r="J244" s="456"/>
      <c r="K244" s="456"/>
      <c r="L244" s="456"/>
      <c r="M244" s="456"/>
      <c r="N244" s="456"/>
      <c r="O244" s="456"/>
      <c r="P244" s="456"/>
      <c r="Q244" s="456"/>
      <c r="R244" s="456"/>
      <c r="S244" s="456"/>
      <c r="T244" s="456"/>
      <c r="U244" s="456"/>
      <c r="V244" s="456"/>
      <c r="W244" s="456"/>
      <c r="X244" s="456"/>
      <c r="Y244" s="456"/>
      <c r="Z244" s="456"/>
      <c r="AA244" s="456"/>
      <c r="AB244" s="456"/>
      <c r="AC244" s="456"/>
      <c r="AD244" s="456"/>
      <c r="AE244" s="456"/>
      <c r="AF244" s="456"/>
      <c r="AG244" s="456"/>
      <c r="AH244" s="456"/>
      <c r="AI244" s="456"/>
      <c r="AJ244" s="456"/>
      <c r="AK244" s="456"/>
      <c r="AL244" s="456"/>
      <c r="AM244" s="456"/>
      <c r="AN244" s="456"/>
      <c r="AO244" s="456"/>
    </row>
    <row r="245" spans="1:41" x14ac:dyDescent="0.2">
      <c r="A245" s="456"/>
      <c r="B245" s="456"/>
      <c r="C245" s="456"/>
      <c r="D245" s="456"/>
      <c r="E245" s="456"/>
      <c r="F245" s="456"/>
      <c r="G245" s="456"/>
      <c r="H245" s="456"/>
      <c r="I245" s="456"/>
      <c r="J245" s="456"/>
      <c r="K245" s="456"/>
      <c r="L245" s="456"/>
      <c r="M245" s="456"/>
      <c r="N245" s="456"/>
      <c r="O245" s="456"/>
      <c r="P245" s="456"/>
      <c r="Q245" s="456"/>
      <c r="R245" s="456"/>
      <c r="S245" s="456"/>
      <c r="T245" s="456"/>
      <c r="U245" s="456"/>
      <c r="V245" s="456"/>
      <c r="W245" s="456"/>
      <c r="X245" s="456"/>
      <c r="Y245" s="456"/>
      <c r="Z245" s="456"/>
      <c r="AA245" s="456"/>
      <c r="AB245" s="456"/>
      <c r="AC245" s="456"/>
      <c r="AD245" s="456"/>
      <c r="AE245" s="456"/>
      <c r="AF245" s="456"/>
      <c r="AG245" s="456"/>
      <c r="AH245" s="456"/>
      <c r="AI245" s="456"/>
      <c r="AJ245" s="456"/>
      <c r="AK245" s="456"/>
      <c r="AL245" s="456"/>
      <c r="AM245" s="456"/>
      <c r="AN245" s="456"/>
      <c r="AO245" s="456"/>
    </row>
    <row r="246" spans="1:41" x14ac:dyDescent="0.2">
      <c r="A246" s="456"/>
      <c r="B246" s="456"/>
      <c r="C246" s="456"/>
      <c r="D246" s="456"/>
      <c r="E246" s="456"/>
      <c r="F246" s="456"/>
      <c r="G246" s="456"/>
      <c r="H246" s="456"/>
      <c r="I246" s="456"/>
      <c r="J246" s="456"/>
      <c r="K246" s="456"/>
      <c r="L246" s="456"/>
      <c r="M246" s="456"/>
      <c r="N246" s="456"/>
      <c r="O246" s="456"/>
      <c r="P246" s="456"/>
      <c r="Q246" s="456"/>
      <c r="R246" s="456"/>
      <c r="S246" s="456"/>
      <c r="T246" s="456"/>
      <c r="U246" s="456"/>
      <c r="V246" s="456"/>
      <c r="W246" s="456"/>
      <c r="X246" s="456"/>
      <c r="Y246" s="456"/>
      <c r="Z246" s="456"/>
      <c r="AA246" s="456"/>
      <c r="AB246" s="456"/>
      <c r="AC246" s="456"/>
      <c r="AD246" s="456"/>
      <c r="AE246" s="456"/>
      <c r="AF246" s="456"/>
      <c r="AG246" s="456"/>
      <c r="AH246" s="456"/>
      <c r="AI246" s="456"/>
      <c r="AJ246" s="456"/>
      <c r="AK246" s="456"/>
      <c r="AL246" s="456"/>
      <c r="AM246" s="456"/>
      <c r="AN246" s="456"/>
      <c r="AO246" s="456"/>
    </row>
    <row r="247" spans="1:41" x14ac:dyDescent="0.2">
      <c r="A247" s="456"/>
      <c r="B247" s="456"/>
      <c r="C247" s="456"/>
      <c r="D247" s="456"/>
      <c r="E247" s="456"/>
      <c r="F247" s="456"/>
      <c r="G247" s="456"/>
      <c r="H247" s="456"/>
      <c r="I247" s="456"/>
      <c r="J247" s="456"/>
      <c r="K247" s="456"/>
      <c r="L247" s="456"/>
      <c r="M247" s="456"/>
      <c r="N247" s="456"/>
      <c r="O247" s="456"/>
      <c r="P247" s="456"/>
      <c r="Q247" s="456"/>
      <c r="R247" s="456"/>
      <c r="S247" s="456"/>
      <c r="T247" s="456"/>
      <c r="U247" s="456"/>
      <c r="V247" s="456"/>
      <c r="W247" s="456"/>
      <c r="X247" s="456"/>
      <c r="Y247" s="456"/>
      <c r="Z247" s="456"/>
      <c r="AA247" s="456"/>
      <c r="AB247" s="456"/>
      <c r="AC247" s="456"/>
      <c r="AD247" s="456"/>
      <c r="AE247" s="456"/>
      <c r="AF247" s="456"/>
      <c r="AG247" s="456"/>
      <c r="AH247" s="456"/>
      <c r="AI247" s="456"/>
      <c r="AJ247" s="456"/>
      <c r="AK247" s="456"/>
      <c r="AL247" s="456"/>
      <c r="AM247" s="456"/>
      <c r="AN247" s="456"/>
      <c r="AO247" s="456"/>
    </row>
    <row r="248" spans="1:41" x14ac:dyDescent="0.2">
      <c r="A248" s="456"/>
      <c r="B248" s="456"/>
      <c r="C248" s="456"/>
      <c r="D248" s="456"/>
      <c r="E248" s="456"/>
      <c r="F248" s="456"/>
      <c r="G248" s="456"/>
      <c r="H248" s="456"/>
      <c r="I248" s="456"/>
      <c r="J248" s="456"/>
      <c r="K248" s="456"/>
      <c r="L248" s="456"/>
      <c r="M248" s="456"/>
      <c r="N248" s="456"/>
      <c r="O248" s="456"/>
      <c r="P248" s="456"/>
      <c r="Q248" s="456"/>
      <c r="R248" s="456"/>
      <c r="S248" s="456"/>
      <c r="T248" s="456"/>
      <c r="U248" s="456"/>
      <c r="V248" s="456"/>
      <c r="W248" s="456"/>
      <c r="X248" s="456"/>
      <c r="Y248" s="456"/>
      <c r="Z248" s="456"/>
      <c r="AA248" s="456"/>
      <c r="AB248" s="456"/>
      <c r="AC248" s="456"/>
      <c r="AD248" s="456"/>
      <c r="AE248" s="456"/>
      <c r="AF248" s="456"/>
      <c r="AG248" s="456"/>
      <c r="AH248" s="456"/>
      <c r="AI248" s="456"/>
      <c r="AJ248" s="456"/>
      <c r="AK248" s="456"/>
      <c r="AL248" s="456"/>
      <c r="AM248" s="456"/>
      <c r="AN248" s="456"/>
      <c r="AO248" s="456"/>
    </row>
    <row r="249" spans="1:41" x14ac:dyDescent="0.2">
      <c r="A249" s="456"/>
      <c r="B249" s="456"/>
      <c r="C249" s="456"/>
      <c r="D249" s="456"/>
      <c r="E249" s="456"/>
      <c r="F249" s="456"/>
      <c r="G249" s="456"/>
      <c r="H249" s="456"/>
      <c r="I249" s="456"/>
      <c r="J249" s="456"/>
      <c r="K249" s="456"/>
      <c r="L249" s="456"/>
      <c r="M249" s="456"/>
      <c r="N249" s="456"/>
      <c r="O249" s="456"/>
      <c r="P249" s="456"/>
      <c r="Q249" s="456"/>
      <c r="R249" s="456"/>
      <c r="S249" s="456"/>
      <c r="T249" s="456"/>
      <c r="U249" s="456"/>
      <c r="V249" s="456"/>
      <c r="W249" s="456"/>
      <c r="X249" s="456"/>
      <c r="Y249" s="456"/>
      <c r="Z249" s="456"/>
      <c r="AA249" s="456"/>
      <c r="AB249" s="456"/>
      <c r="AC249" s="456"/>
      <c r="AD249" s="456"/>
      <c r="AE249" s="456"/>
      <c r="AF249" s="456"/>
      <c r="AG249" s="456"/>
      <c r="AH249" s="456"/>
      <c r="AI249" s="456"/>
      <c r="AJ249" s="456"/>
      <c r="AK249" s="456"/>
      <c r="AL249" s="456"/>
      <c r="AM249" s="456"/>
      <c r="AN249" s="456"/>
      <c r="AO249" s="456"/>
    </row>
    <row r="250" spans="1:41" x14ac:dyDescent="0.2">
      <c r="A250" s="456"/>
      <c r="B250" s="456"/>
      <c r="C250" s="456"/>
      <c r="D250" s="456"/>
      <c r="E250" s="456"/>
      <c r="F250" s="456"/>
      <c r="G250" s="456"/>
      <c r="H250" s="456"/>
      <c r="I250" s="456"/>
      <c r="J250" s="456"/>
      <c r="K250" s="456"/>
      <c r="L250" s="456"/>
      <c r="M250" s="456"/>
      <c r="N250" s="456"/>
      <c r="O250" s="456"/>
      <c r="P250" s="456"/>
      <c r="Q250" s="456"/>
      <c r="R250" s="456"/>
      <c r="S250" s="456"/>
      <c r="T250" s="456"/>
      <c r="U250" s="456"/>
      <c r="V250" s="456"/>
      <c r="W250" s="456"/>
      <c r="X250" s="456"/>
      <c r="Y250" s="456"/>
      <c r="Z250" s="456"/>
      <c r="AA250" s="456"/>
      <c r="AB250" s="456"/>
      <c r="AC250" s="456"/>
      <c r="AD250" s="456"/>
      <c r="AE250" s="456"/>
      <c r="AF250" s="456"/>
      <c r="AG250" s="456"/>
      <c r="AH250" s="456"/>
      <c r="AI250" s="456"/>
      <c r="AJ250" s="456"/>
      <c r="AK250" s="456"/>
      <c r="AL250" s="456"/>
      <c r="AM250" s="456"/>
      <c r="AN250" s="456"/>
      <c r="AO250" s="456"/>
    </row>
    <row r="251" spans="1:41" x14ac:dyDescent="0.2">
      <c r="A251" s="456"/>
      <c r="B251" s="456"/>
      <c r="C251" s="456"/>
      <c r="D251" s="456"/>
      <c r="E251" s="456"/>
      <c r="F251" s="456"/>
      <c r="G251" s="456"/>
      <c r="H251" s="456"/>
      <c r="I251" s="456"/>
      <c r="J251" s="456"/>
      <c r="K251" s="456"/>
      <c r="L251" s="456"/>
      <c r="M251" s="456"/>
      <c r="N251" s="456"/>
      <c r="O251" s="456"/>
      <c r="P251" s="456"/>
      <c r="Q251" s="456"/>
      <c r="R251" s="456"/>
      <c r="S251" s="456"/>
      <c r="T251" s="456"/>
      <c r="U251" s="456"/>
      <c r="V251" s="456"/>
      <c r="W251" s="456"/>
      <c r="X251" s="456"/>
      <c r="Y251" s="456"/>
      <c r="Z251" s="456"/>
      <c r="AA251" s="456"/>
      <c r="AB251" s="456"/>
      <c r="AC251" s="456"/>
      <c r="AD251" s="456"/>
      <c r="AE251" s="456"/>
      <c r="AF251" s="456"/>
      <c r="AG251" s="456"/>
      <c r="AH251" s="456"/>
      <c r="AI251" s="456"/>
      <c r="AJ251" s="456"/>
      <c r="AK251" s="456"/>
      <c r="AL251" s="456"/>
      <c r="AM251" s="456"/>
      <c r="AN251" s="456"/>
      <c r="AO251" s="456"/>
    </row>
    <row r="252" spans="1:41" x14ac:dyDescent="0.2">
      <c r="A252" s="456"/>
      <c r="B252" s="456"/>
      <c r="C252" s="456"/>
      <c r="D252" s="456"/>
      <c r="E252" s="456"/>
      <c r="F252" s="456"/>
      <c r="G252" s="456"/>
      <c r="H252" s="456"/>
      <c r="I252" s="456"/>
      <c r="J252" s="456"/>
      <c r="K252" s="456"/>
      <c r="L252" s="456"/>
      <c r="M252" s="456"/>
      <c r="N252" s="456"/>
      <c r="O252" s="456"/>
      <c r="P252" s="456"/>
      <c r="Q252" s="456"/>
      <c r="R252" s="456"/>
      <c r="S252" s="456"/>
      <c r="T252" s="456"/>
      <c r="U252" s="456"/>
      <c r="V252" s="456"/>
      <c r="W252" s="456"/>
      <c r="X252" s="456"/>
      <c r="Y252" s="456"/>
      <c r="Z252" s="456"/>
      <c r="AA252" s="456"/>
      <c r="AB252" s="456"/>
      <c r="AC252" s="456"/>
      <c r="AD252" s="456"/>
      <c r="AE252" s="456"/>
      <c r="AF252" s="456"/>
      <c r="AG252" s="456"/>
      <c r="AH252" s="456"/>
      <c r="AI252" s="456"/>
      <c r="AJ252" s="456"/>
      <c r="AK252" s="456"/>
      <c r="AL252" s="456"/>
      <c r="AM252" s="456"/>
      <c r="AN252" s="456"/>
      <c r="AO252" s="456"/>
    </row>
    <row r="253" spans="1:41" x14ac:dyDescent="0.2">
      <c r="A253" s="456"/>
      <c r="B253" s="456"/>
      <c r="C253" s="456"/>
      <c r="D253" s="456"/>
      <c r="E253" s="456"/>
      <c r="F253" s="456"/>
      <c r="G253" s="456"/>
      <c r="H253" s="456"/>
      <c r="I253" s="456"/>
      <c r="J253" s="456"/>
      <c r="K253" s="456"/>
      <c r="L253" s="456"/>
      <c r="M253" s="456"/>
      <c r="N253" s="456"/>
      <c r="O253" s="456"/>
      <c r="P253" s="456"/>
      <c r="Q253" s="456"/>
      <c r="R253" s="456"/>
      <c r="S253" s="456"/>
      <c r="T253" s="456"/>
      <c r="U253" s="456"/>
      <c r="V253" s="456"/>
      <c r="W253" s="456"/>
      <c r="X253" s="456"/>
      <c r="Y253" s="456"/>
      <c r="Z253" s="456"/>
      <c r="AA253" s="456"/>
      <c r="AB253" s="456"/>
      <c r="AC253" s="456"/>
      <c r="AD253" s="456"/>
      <c r="AE253" s="456"/>
      <c r="AF253" s="456"/>
      <c r="AG253" s="456"/>
      <c r="AH253" s="456"/>
      <c r="AI253" s="456"/>
      <c r="AJ253" s="456"/>
      <c r="AK253" s="456"/>
      <c r="AL253" s="456"/>
      <c r="AM253" s="456"/>
      <c r="AN253" s="456"/>
      <c r="AO253" s="456"/>
    </row>
    <row r="254" spans="1:41" x14ac:dyDescent="0.2">
      <c r="A254" s="456"/>
      <c r="B254" s="456"/>
      <c r="C254" s="456"/>
      <c r="D254" s="456"/>
      <c r="E254" s="456"/>
      <c r="F254" s="456"/>
      <c r="G254" s="456"/>
      <c r="H254" s="456"/>
      <c r="I254" s="456"/>
      <c r="J254" s="456"/>
      <c r="K254" s="456"/>
      <c r="L254" s="456"/>
      <c r="M254" s="456"/>
      <c r="N254" s="456"/>
      <c r="O254" s="456"/>
      <c r="P254" s="456"/>
      <c r="Q254" s="456"/>
      <c r="R254" s="456"/>
      <c r="S254" s="456"/>
      <c r="T254" s="456"/>
      <c r="U254" s="456"/>
      <c r="V254" s="456"/>
      <c r="W254" s="456"/>
      <c r="X254" s="456"/>
      <c r="Y254" s="456"/>
      <c r="Z254" s="456"/>
      <c r="AA254" s="456"/>
      <c r="AB254" s="456"/>
      <c r="AC254" s="456"/>
      <c r="AD254" s="456"/>
      <c r="AE254" s="456"/>
      <c r="AF254" s="456"/>
      <c r="AG254" s="456"/>
      <c r="AH254" s="456"/>
      <c r="AI254" s="456"/>
      <c r="AJ254" s="456"/>
      <c r="AK254" s="456"/>
      <c r="AL254" s="456"/>
      <c r="AM254" s="456"/>
      <c r="AN254" s="456"/>
      <c r="AO254" s="456"/>
    </row>
    <row r="255" spans="1:41" x14ac:dyDescent="0.2">
      <c r="A255" s="456"/>
      <c r="B255" s="456"/>
      <c r="C255" s="456"/>
      <c r="D255" s="456"/>
      <c r="E255" s="456"/>
      <c r="F255" s="456"/>
      <c r="G255" s="456"/>
      <c r="H255" s="456"/>
      <c r="I255" s="456"/>
      <c r="J255" s="456"/>
      <c r="K255" s="456"/>
      <c r="L255" s="456"/>
      <c r="M255" s="456"/>
      <c r="N255" s="456"/>
      <c r="O255" s="456"/>
      <c r="P255" s="456"/>
      <c r="Q255" s="456"/>
      <c r="R255" s="456"/>
      <c r="S255" s="456"/>
      <c r="T255" s="456"/>
      <c r="U255" s="456"/>
      <c r="V255" s="456"/>
      <c r="W255" s="456"/>
      <c r="X255" s="456"/>
      <c r="Y255" s="456"/>
      <c r="Z255" s="456"/>
      <c r="AA255" s="456"/>
      <c r="AB255" s="456"/>
      <c r="AC255" s="456"/>
      <c r="AD255" s="456"/>
      <c r="AE255" s="456"/>
      <c r="AF255" s="456"/>
      <c r="AG255" s="456"/>
      <c r="AH255" s="456"/>
      <c r="AI255" s="456"/>
      <c r="AJ255" s="456"/>
      <c r="AK255" s="456"/>
      <c r="AL255" s="456"/>
      <c r="AM255" s="456"/>
      <c r="AN255" s="456"/>
      <c r="AO255" s="456"/>
    </row>
    <row r="256" spans="1:41" x14ac:dyDescent="0.2">
      <c r="A256" s="456"/>
      <c r="B256" s="456"/>
      <c r="C256" s="456"/>
      <c r="D256" s="456"/>
      <c r="E256" s="456"/>
      <c r="F256" s="456"/>
      <c r="G256" s="456"/>
      <c r="H256" s="456"/>
      <c r="I256" s="456"/>
      <c r="J256" s="456"/>
      <c r="K256" s="456"/>
      <c r="L256" s="456"/>
      <c r="M256" s="456"/>
      <c r="N256" s="456"/>
      <c r="O256" s="456"/>
      <c r="P256" s="456"/>
      <c r="Q256" s="456"/>
      <c r="R256" s="456"/>
      <c r="S256" s="456"/>
      <c r="T256" s="456"/>
      <c r="U256" s="456"/>
      <c r="V256" s="456"/>
      <c r="W256" s="456"/>
      <c r="X256" s="456"/>
      <c r="Y256" s="456"/>
      <c r="Z256" s="456"/>
      <c r="AA256" s="456"/>
      <c r="AB256" s="456"/>
      <c r="AC256" s="456"/>
      <c r="AD256" s="456"/>
      <c r="AE256" s="456"/>
      <c r="AF256" s="456"/>
      <c r="AG256" s="456"/>
      <c r="AH256" s="456"/>
      <c r="AI256" s="456"/>
      <c r="AJ256" s="456"/>
      <c r="AK256" s="456"/>
      <c r="AL256" s="456"/>
      <c r="AM256" s="456"/>
      <c r="AN256" s="456"/>
      <c r="AO256" s="456"/>
    </row>
    <row r="257" spans="1:41" x14ac:dyDescent="0.2">
      <c r="A257" s="456"/>
      <c r="B257" s="456"/>
      <c r="C257" s="456"/>
      <c r="D257" s="456"/>
      <c r="E257" s="456"/>
      <c r="F257" s="456"/>
      <c r="G257" s="456"/>
      <c r="H257" s="456"/>
      <c r="I257" s="456"/>
      <c r="J257" s="456"/>
      <c r="K257" s="456"/>
      <c r="L257" s="456"/>
      <c r="M257" s="456"/>
      <c r="N257" s="456"/>
      <c r="O257" s="456"/>
      <c r="P257" s="456"/>
      <c r="Q257" s="456"/>
      <c r="R257" s="456"/>
      <c r="S257" s="456"/>
      <c r="T257" s="456"/>
      <c r="U257" s="456"/>
      <c r="V257" s="456"/>
      <c r="W257" s="456"/>
      <c r="X257" s="456"/>
      <c r="Y257" s="456"/>
      <c r="Z257" s="456"/>
      <c r="AA257" s="456"/>
      <c r="AB257" s="456"/>
      <c r="AC257" s="456"/>
      <c r="AD257" s="456"/>
      <c r="AE257" s="456"/>
      <c r="AF257" s="456"/>
      <c r="AG257" s="456"/>
      <c r="AH257" s="456"/>
      <c r="AI257" s="456"/>
      <c r="AJ257" s="456"/>
      <c r="AK257" s="456"/>
      <c r="AL257" s="456"/>
      <c r="AM257" s="456"/>
      <c r="AN257" s="456"/>
      <c r="AO257" s="456"/>
    </row>
    <row r="258" spans="1:41" x14ac:dyDescent="0.2">
      <c r="A258" s="456"/>
      <c r="B258" s="456"/>
      <c r="C258" s="456"/>
      <c r="D258" s="456"/>
      <c r="E258" s="456"/>
      <c r="F258" s="456"/>
      <c r="G258" s="456"/>
      <c r="H258" s="456"/>
      <c r="I258" s="456"/>
      <c r="J258" s="456"/>
      <c r="K258" s="456"/>
      <c r="L258" s="456"/>
      <c r="M258" s="456"/>
      <c r="N258" s="456"/>
      <c r="O258" s="456"/>
      <c r="P258" s="456"/>
      <c r="Q258" s="456"/>
      <c r="R258" s="456"/>
      <c r="S258" s="456"/>
      <c r="T258" s="456"/>
      <c r="U258" s="456"/>
      <c r="V258" s="456"/>
      <c r="W258" s="456"/>
      <c r="X258" s="456"/>
      <c r="Y258" s="456"/>
      <c r="Z258" s="456"/>
      <c r="AA258" s="456"/>
      <c r="AB258" s="456"/>
      <c r="AC258" s="456"/>
      <c r="AD258" s="456"/>
      <c r="AE258" s="456"/>
      <c r="AF258" s="456"/>
      <c r="AG258" s="456"/>
      <c r="AH258" s="456"/>
      <c r="AI258" s="456"/>
      <c r="AJ258" s="456"/>
      <c r="AK258" s="456"/>
      <c r="AL258" s="456"/>
      <c r="AM258" s="456"/>
      <c r="AN258" s="456"/>
      <c r="AO258" s="456"/>
    </row>
    <row r="259" spans="1:41" x14ac:dyDescent="0.2">
      <c r="A259" s="456"/>
      <c r="B259" s="456"/>
      <c r="C259" s="456"/>
      <c r="D259" s="456"/>
      <c r="E259" s="456"/>
      <c r="F259" s="456"/>
      <c r="G259" s="456"/>
      <c r="H259" s="456"/>
      <c r="I259" s="456"/>
      <c r="J259" s="456"/>
      <c r="K259" s="456"/>
      <c r="L259" s="456"/>
      <c r="M259" s="456"/>
      <c r="N259" s="456"/>
      <c r="O259" s="456"/>
      <c r="P259" s="456"/>
      <c r="Q259" s="456"/>
      <c r="R259" s="456"/>
      <c r="S259" s="456"/>
      <c r="T259" s="456"/>
      <c r="U259" s="456"/>
      <c r="V259" s="456"/>
      <c r="W259" s="456"/>
      <c r="X259" s="456"/>
      <c r="Y259" s="456"/>
      <c r="Z259" s="456"/>
      <c r="AA259" s="456"/>
      <c r="AB259" s="456"/>
      <c r="AC259" s="456"/>
      <c r="AD259" s="456"/>
      <c r="AE259" s="456"/>
      <c r="AF259" s="456"/>
      <c r="AG259" s="456"/>
      <c r="AH259" s="456"/>
      <c r="AI259" s="456"/>
      <c r="AJ259" s="456"/>
      <c r="AK259" s="456"/>
      <c r="AL259" s="456"/>
      <c r="AM259" s="456"/>
      <c r="AN259" s="456"/>
      <c r="AO259" s="456"/>
    </row>
    <row r="260" spans="1:41" x14ac:dyDescent="0.2">
      <c r="A260" s="456"/>
      <c r="B260" s="456"/>
      <c r="C260" s="456"/>
      <c r="D260" s="456"/>
      <c r="E260" s="456"/>
      <c r="F260" s="456"/>
      <c r="G260" s="456"/>
      <c r="H260" s="456"/>
      <c r="I260" s="456"/>
      <c r="J260" s="456"/>
      <c r="K260" s="456"/>
      <c r="L260" s="456"/>
      <c r="M260" s="456"/>
      <c r="N260" s="456"/>
      <c r="O260" s="456"/>
      <c r="P260" s="456"/>
      <c r="Q260" s="456"/>
      <c r="R260" s="456"/>
      <c r="S260" s="456"/>
      <c r="T260" s="456"/>
      <c r="U260" s="456"/>
      <c r="V260" s="456"/>
      <c r="W260" s="456"/>
      <c r="X260" s="456"/>
      <c r="Y260" s="456"/>
      <c r="Z260" s="456"/>
      <c r="AA260" s="456"/>
      <c r="AB260" s="456"/>
      <c r="AC260" s="456"/>
      <c r="AD260" s="456"/>
      <c r="AE260" s="456"/>
      <c r="AF260" s="456"/>
      <c r="AG260" s="456"/>
      <c r="AH260" s="456"/>
      <c r="AI260" s="456"/>
      <c r="AJ260" s="456"/>
      <c r="AK260" s="456"/>
      <c r="AL260" s="456"/>
      <c r="AM260" s="456"/>
      <c r="AN260" s="456"/>
      <c r="AO260" s="456"/>
    </row>
    <row r="261" spans="1:41" x14ac:dyDescent="0.2">
      <c r="A261" s="456"/>
      <c r="B261" s="456"/>
      <c r="C261" s="456"/>
      <c r="D261" s="456"/>
      <c r="E261" s="456"/>
      <c r="F261" s="456"/>
      <c r="G261" s="456"/>
      <c r="H261" s="456"/>
      <c r="I261" s="456"/>
      <c r="J261" s="456"/>
      <c r="K261" s="456"/>
      <c r="L261" s="456"/>
      <c r="M261" s="456"/>
      <c r="N261" s="456"/>
      <c r="O261" s="456"/>
      <c r="P261" s="456"/>
      <c r="Q261" s="456"/>
      <c r="R261" s="456"/>
      <c r="S261" s="456"/>
      <c r="T261" s="456"/>
      <c r="U261" s="456"/>
      <c r="V261" s="456"/>
      <c r="W261" s="456"/>
      <c r="X261" s="456"/>
      <c r="Y261" s="456"/>
      <c r="Z261" s="456"/>
      <c r="AA261" s="456"/>
      <c r="AB261" s="456"/>
      <c r="AC261" s="456"/>
      <c r="AD261" s="456"/>
      <c r="AE261" s="456"/>
      <c r="AF261" s="456"/>
      <c r="AG261" s="456"/>
      <c r="AH261" s="456"/>
      <c r="AI261" s="456"/>
      <c r="AJ261" s="456"/>
      <c r="AK261" s="456"/>
      <c r="AL261" s="456"/>
      <c r="AM261" s="456"/>
      <c r="AN261" s="456"/>
      <c r="AO261" s="456"/>
    </row>
    <row r="262" spans="1:41" x14ac:dyDescent="0.2">
      <c r="A262" s="456"/>
      <c r="B262" s="456"/>
      <c r="C262" s="456"/>
      <c r="D262" s="456"/>
      <c r="E262" s="456"/>
      <c r="F262" s="456"/>
      <c r="G262" s="456"/>
      <c r="H262" s="456"/>
      <c r="I262" s="456"/>
      <c r="J262" s="456"/>
      <c r="K262" s="456"/>
      <c r="L262" s="456"/>
      <c r="M262" s="456"/>
      <c r="N262" s="456"/>
      <c r="O262" s="456"/>
      <c r="P262" s="456"/>
      <c r="Q262" s="456"/>
      <c r="R262" s="456"/>
      <c r="S262" s="456"/>
      <c r="T262" s="456"/>
      <c r="U262" s="456"/>
      <c r="V262" s="456"/>
      <c r="W262" s="456"/>
      <c r="X262" s="456"/>
      <c r="Y262" s="456"/>
      <c r="Z262" s="456"/>
      <c r="AA262" s="456"/>
      <c r="AB262" s="456"/>
      <c r="AC262" s="456"/>
      <c r="AD262" s="456"/>
      <c r="AE262" s="456"/>
      <c r="AF262" s="456"/>
      <c r="AG262" s="456"/>
      <c r="AH262" s="456"/>
      <c r="AI262" s="456"/>
      <c r="AJ262" s="456"/>
      <c r="AK262" s="456"/>
      <c r="AL262" s="456"/>
      <c r="AM262" s="456"/>
      <c r="AN262" s="456"/>
      <c r="AO262" s="456"/>
    </row>
    <row r="263" spans="1:41" x14ac:dyDescent="0.2">
      <c r="A263" s="456"/>
      <c r="B263" s="456"/>
      <c r="C263" s="456"/>
      <c r="D263" s="456"/>
      <c r="E263" s="456"/>
      <c r="F263" s="456"/>
      <c r="G263" s="456"/>
      <c r="H263" s="456"/>
      <c r="I263" s="456"/>
      <c r="J263" s="456"/>
      <c r="K263" s="456"/>
      <c r="L263" s="456"/>
      <c r="M263" s="456"/>
      <c r="N263" s="456"/>
      <c r="O263" s="456"/>
      <c r="P263" s="456"/>
      <c r="Q263" s="456"/>
      <c r="R263" s="456"/>
      <c r="S263" s="456"/>
      <c r="T263" s="456"/>
      <c r="U263" s="456"/>
      <c r="V263" s="456"/>
      <c r="W263" s="456"/>
      <c r="X263" s="456"/>
      <c r="Y263" s="456"/>
      <c r="Z263" s="456"/>
      <c r="AA263" s="456"/>
      <c r="AB263" s="456"/>
      <c r="AC263" s="456"/>
      <c r="AD263" s="456"/>
      <c r="AE263" s="456"/>
      <c r="AF263" s="456"/>
      <c r="AG263" s="456"/>
      <c r="AH263" s="456"/>
      <c r="AI263" s="456"/>
      <c r="AJ263" s="456"/>
      <c r="AK263" s="456"/>
      <c r="AL263" s="456"/>
      <c r="AM263" s="456"/>
      <c r="AN263" s="456"/>
      <c r="AO263" s="456"/>
    </row>
    <row r="264" spans="1:41" x14ac:dyDescent="0.2">
      <c r="A264" s="456"/>
      <c r="B264" s="456"/>
      <c r="C264" s="456"/>
      <c r="D264" s="456"/>
      <c r="E264" s="456"/>
      <c r="F264" s="456"/>
      <c r="G264" s="456"/>
      <c r="H264" s="456"/>
      <c r="I264" s="456"/>
      <c r="J264" s="456"/>
      <c r="K264" s="456"/>
      <c r="L264" s="456"/>
      <c r="M264" s="456"/>
      <c r="N264" s="456"/>
      <c r="O264" s="456"/>
      <c r="P264" s="456"/>
      <c r="Q264" s="456"/>
      <c r="R264" s="456"/>
      <c r="S264" s="456"/>
      <c r="T264" s="456"/>
      <c r="U264" s="456"/>
      <c r="V264" s="456"/>
      <c r="W264" s="456"/>
      <c r="X264" s="456"/>
      <c r="Y264" s="456"/>
      <c r="Z264" s="456"/>
      <c r="AA264" s="456"/>
      <c r="AB264" s="456"/>
      <c r="AC264" s="456"/>
      <c r="AD264" s="456"/>
      <c r="AE264" s="456"/>
      <c r="AF264" s="456"/>
      <c r="AG264" s="456"/>
      <c r="AH264" s="456"/>
      <c r="AI264" s="456"/>
      <c r="AJ264" s="456"/>
      <c r="AK264" s="456"/>
      <c r="AL264" s="456"/>
      <c r="AM264" s="456"/>
      <c r="AN264" s="456"/>
      <c r="AO264" s="456"/>
    </row>
    <row r="265" spans="1:41" x14ac:dyDescent="0.2">
      <c r="A265" s="456"/>
      <c r="B265" s="456"/>
      <c r="C265" s="456"/>
      <c r="D265" s="456"/>
      <c r="E265" s="456"/>
      <c r="F265" s="456"/>
      <c r="G265" s="456"/>
      <c r="H265" s="456"/>
      <c r="I265" s="456"/>
      <c r="J265" s="456"/>
      <c r="K265" s="456"/>
      <c r="L265" s="456"/>
      <c r="M265" s="456"/>
      <c r="N265" s="456"/>
      <c r="O265" s="456"/>
      <c r="P265" s="456"/>
      <c r="Q265" s="456"/>
      <c r="R265" s="456"/>
      <c r="S265" s="456"/>
      <c r="T265" s="456"/>
      <c r="U265" s="456"/>
      <c r="V265" s="456"/>
      <c r="W265" s="456"/>
      <c r="X265" s="456"/>
      <c r="Y265" s="456"/>
      <c r="Z265" s="456"/>
      <c r="AA265" s="456"/>
      <c r="AB265" s="456"/>
      <c r="AC265" s="456"/>
      <c r="AD265" s="456"/>
      <c r="AE265" s="456"/>
      <c r="AF265" s="456"/>
      <c r="AG265" s="456"/>
      <c r="AH265" s="456"/>
      <c r="AI265" s="456"/>
      <c r="AJ265" s="456"/>
      <c r="AK265" s="456"/>
      <c r="AL265" s="456"/>
      <c r="AM265" s="456"/>
      <c r="AN265" s="456"/>
      <c r="AO265" s="456"/>
    </row>
    <row r="266" spans="1:41" x14ac:dyDescent="0.2">
      <c r="A266" s="456"/>
      <c r="B266" s="456"/>
      <c r="C266" s="456"/>
      <c r="D266" s="456"/>
      <c r="E266" s="456"/>
      <c r="F266" s="456"/>
      <c r="G266" s="456"/>
      <c r="H266" s="456"/>
      <c r="I266" s="456"/>
      <c r="J266" s="456"/>
      <c r="K266" s="456"/>
      <c r="L266" s="456"/>
      <c r="M266" s="456"/>
      <c r="N266" s="456"/>
      <c r="O266" s="456"/>
      <c r="P266" s="456"/>
      <c r="Q266" s="456"/>
      <c r="R266" s="456"/>
      <c r="S266" s="456"/>
      <c r="T266" s="456"/>
      <c r="U266" s="456"/>
      <c r="V266" s="456"/>
      <c r="W266" s="456"/>
      <c r="X266" s="456"/>
      <c r="Y266" s="456"/>
      <c r="Z266" s="456"/>
      <c r="AA266" s="456"/>
      <c r="AB266" s="456"/>
      <c r="AC266" s="456"/>
      <c r="AD266" s="456"/>
      <c r="AE266" s="456"/>
      <c r="AF266" s="456"/>
      <c r="AG266" s="456"/>
      <c r="AH266" s="456"/>
      <c r="AI266" s="456"/>
      <c r="AJ266" s="456"/>
      <c r="AK266" s="456"/>
      <c r="AL266" s="456"/>
      <c r="AM266" s="456"/>
      <c r="AN266" s="456"/>
      <c r="AO266" s="456"/>
    </row>
    <row r="267" spans="1:41" x14ac:dyDescent="0.2">
      <c r="A267" s="456"/>
      <c r="B267" s="456"/>
      <c r="C267" s="456"/>
      <c r="D267" s="456"/>
      <c r="E267" s="456"/>
      <c r="F267" s="456"/>
      <c r="G267" s="456"/>
      <c r="H267" s="456"/>
      <c r="I267" s="456"/>
      <c r="J267" s="456"/>
      <c r="K267" s="456"/>
      <c r="L267" s="456"/>
      <c r="M267" s="456"/>
      <c r="N267" s="456"/>
      <c r="O267" s="456"/>
      <c r="P267" s="456"/>
      <c r="Q267" s="456"/>
      <c r="R267" s="456"/>
      <c r="S267" s="456"/>
      <c r="T267" s="456"/>
      <c r="U267" s="456"/>
      <c r="V267" s="456"/>
      <c r="W267" s="456"/>
      <c r="X267" s="456"/>
      <c r="Y267" s="456"/>
      <c r="Z267" s="456"/>
      <c r="AA267" s="456"/>
      <c r="AB267" s="456"/>
      <c r="AC267" s="456"/>
      <c r="AD267" s="456"/>
      <c r="AE267" s="456"/>
      <c r="AF267" s="456"/>
      <c r="AG267" s="456"/>
      <c r="AH267" s="456"/>
      <c r="AI267" s="456"/>
      <c r="AJ267" s="456"/>
      <c r="AK267" s="456"/>
      <c r="AL267" s="456"/>
      <c r="AM267" s="456"/>
      <c r="AN267" s="456"/>
      <c r="AO267" s="456"/>
    </row>
    <row r="268" spans="1:41" x14ac:dyDescent="0.2">
      <c r="A268" s="456"/>
      <c r="B268" s="456"/>
      <c r="C268" s="456"/>
      <c r="D268" s="456"/>
      <c r="E268" s="456"/>
      <c r="F268" s="456"/>
      <c r="G268" s="456"/>
      <c r="H268" s="456"/>
      <c r="I268" s="456"/>
      <c r="J268" s="456"/>
      <c r="K268" s="456"/>
      <c r="L268" s="456"/>
      <c r="M268" s="456"/>
      <c r="N268" s="456"/>
      <c r="O268" s="456"/>
      <c r="P268" s="456"/>
      <c r="Q268" s="456"/>
      <c r="R268" s="456"/>
      <c r="S268" s="456"/>
      <c r="T268" s="456"/>
      <c r="U268" s="456"/>
      <c r="V268" s="456"/>
      <c r="W268" s="456"/>
      <c r="X268" s="456"/>
      <c r="Y268" s="456"/>
      <c r="Z268" s="456"/>
      <c r="AA268" s="456"/>
      <c r="AB268" s="456"/>
      <c r="AC268" s="456"/>
      <c r="AD268" s="456"/>
      <c r="AE268" s="456"/>
      <c r="AF268" s="456"/>
      <c r="AG268" s="456"/>
      <c r="AH268" s="456"/>
      <c r="AI268" s="456"/>
      <c r="AJ268" s="456"/>
      <c r="AK268" s="456"/>
      <c r="AL268" s="456"/>
      <c r="AM268" s="456"/>
      <c r="AN268" s="456"/>
      <c r="AO268" s="456"/>
    </row>
    <row r="269" spans="1:41" x14ac:dyDescent="0.2">
      <c r="A269" s="456"/>
      <c r="B269" s="456"/>
      <c r="C269" s="456"/>
      <c r="D269" s="456"/>
      <c r="E269" s="456"/>
      <c r="F269" s="456"/>
      <c r="G269" s="456"/>
      <c r="H269" s="456"/>
      <c r="I269" s="456"/>
      <c r="J269" s="456"/>
      <c r="K269" s="456"/>
      <c r="L269" s="456"/>
      <c r="M269" s="456"/>
      <c r="N269" s="456"/>
      <c r="O269" s="456"/>
      <c r="P269" s="456"/>
      <c r="Q269" s="456"/>
      <c r="R269" s="456"/>
      <c r="S269" s="456"/>
      <c r="T269" s="456"/>
      <c r="U269" s="456"/>
      <c r="V269" s="456"/>
      <c r="W269" s="456"/>
      <c r="X269" s="456"/>
      <c r="Y269" s="456"/>
      <c r="Z269" s="456"/>
      <c r="AA269" s="456"/>
      <c r="AB269" s="456"/>
      <c r="AC269" s="456"/>
      <c r="AD269" s="456"/>
      <c r="AE269" s="456"/>
      <c r="AF269" s="456"/>
      <c r="AG269" s="456"/>
      <c r="AH269" s="456"/>
      <c r="AI269" s="456"/>
      <c r="AJ269" s="456"/>
      <c r="AK269" s="456"/>
      <c r="AL269" s="456"/>
      <c r="AM269" s="456"/>
      <c r="AN269" s="456"/>
      <c r="AO269" s="456"/>
    </row>
    <row r="270" spans="1:41" x14ac:dyDescent="0.2">
      <c r="A270" s="456"/>
      <c r="B270" s="456"/>
      <c r="C270" s="456"/>
      <c r="D270" s="456"/>
      <c r="E270" s="456"/>
      <c r="F270" s="456"/>
      <c r="G270" s="456"/>
      <c r="H270" s="456"/>
      <c r="I270" s="456"/>
      <c r="J270" s="456"/>
      <c r="K270" s="456"/>
      <c r="L270" s="456"/>
      <c r="M270" s="456"/>
      <c r="N270" s="456"/>
      <c r="O270" s="456"/>
      <c r="P270" s="456"/>
      <c r="Q270" s="456"/>
      <c r="R270" s="456"/>
      <c r="S270" s="456"/>
      <c r="T270" s="456"/>
      <c r="U270" s="456"/>
      <c r="V270" s="456"/>
      <c r="W270" s="456"/>
      <c r="X270" s="456"/>
      <c r="Y270" s="456"/>
      <c r="Z270" s="456"/>
      <c r="AA270" s="456"/>
      <c r="AB270" s="456"/>
      <c r="AC270" s="456"/>
      <c r="AD270" s="456"/>
      <c r="AE270" s="456"/>
      <c r="AF270" s="456"/>
      <c r="AG270" s="456"/>
      <c r="AH270" s="456"/>
      <c r="AI270" s="456"/>
      <c r="AJ270" s="456"/>
      <c r="AK270" s="456"/>
      <c r="AL270" s="456"/>
      <c r="AM270" s="456"/>
      <c r="AN270" s="456"/>
      <c r="AO270" s="456"/>
    </row>
    <row r="271" spans="1:41" x14ac:dyDescent="0.2">
      <c r="A271" s="456"/>
      <c r="B271" s="456"/>
      <c r="C271" s="456"/>
      <c r="D271" s="456"/>
      <c r="E271" s="456"/>
      <c r="F271" s="456"/>
      <c r="G271" s="456"/>
      <c r="H271" s="456"/>
      <c r="I271" s="456"/>
      <c r="J271" s="456"/>
      <c r="K271" s="456"/>
      <c r="L271" s="456"/>
      <c r="M271" s="456"/>
      <c r="N271" s="456"/>
      <c r="O271" s="456"/>
      <c r="P271" s="456"/>
      <c r="Q271" s="456"/>
      <c r="R271" s="456"/>
      <c r="S271" s="456"/>
      <c r="T271" s="456"/>
      <c r="U271" s="456"/>
      <c r="V271" s="456"/>
      <c r="W271" s="456"/>
      <c r="X271" s="456"/>
      <c r="Y271" s="456"/>
      <c r="Z271" s="456"/>
      <c r="AA271" s="456"/>
      <c r="AB271" s="456"/>
      <c r="AC271" s="456"/>
      <c r="AD271" s="456"/>
      <c r="AE271" s="456"/>
      <c r="AF271" s="456"/>
      <c r="AG271" s="456"/>
      <c r="AH271" s="456"/>
      <c r="AI271" s="456"/>
      <c r="AJ271" s="456"/>
      <c r="AK271" s="456"/>
      <c r="AL271" s="456"/>
      <c r="AM271" s="456"/>
      <c r="AN271" s="456"/>
      <c r="AO271" s="456"/>
    </row>
    <row r="272" spans="1:41" x14ac:dyDescent="0.2">
      <c r="A272" s="456"/>
      <c r="B272" s="456"/>
      <c r="C272" s="456"/>
      <c r="D272" s="456"/>
      <c r="E272" s="456"/>
      <c r="F272" s="456"/>
      <c r="G272" s="456"/>
      <c r="H272" s="456"/>
      <c r="I272" s="456"/>
      <c r="J272" s="456"/>
      <c r="K272" s="456"/>
      <c r="L272" s="456"/>
      <c r="M272" s="456"/>
      <c r="N272" s="456"/>
      <c r="O272" s="456"/>
      <c r="P272" s="456"/>
      <c r="Q272" s="456"/>
      <c r="R272" s="456"/>
      <c r="S272" s="456"/>
      <c r="T272" s="456"/>
      <c r="U272" s="456"/>
      <c r="V272" s="456"/>
      <c r="W272" s="456"/>
      <c r="X272" s="456"/>
      <c r="Y272" s="456"/>
      <c r="Z272" s="456"/>
      <c r="AA272" s="456"/>
      <c r="AB272" s="456"/>
      <c r="AC272" s="456"/>
      <c r="AD272" s="456"/>
      <c r="AE272" s="456"/>
      <c r="AF272" s="456"/>
      <c r="AG272" s="456"/>
      <c r="AH272" s="456"/>
      <c r="AI272" s="456"/>
      <c r="AJ272" s="456"/>
      <c r="AK272" s="456"/>
      <c r="AL272" s="456"/>
      <c r="AM272" s="456"/>
      <c r="AN272" s="456"/>
      <c r="AO272" s="456"/>
    </row>
    <row r="273" spans="1:41" x14ac:dyDescent="0.2">
      <c r="A273" s="456"/>
      <c r="B273" s="456"/>
      <c r="C273" s="456"/>
      <c r="D273" s="456"/>
      <c r="E273" s="456"/>
      <c r="F273" s="456"/>
      <c r="G273" s="456"/>
      <c r="H273" s="456"/>
      <c r="I273" s="456"/>
      <c r="J273" s="456"/>
      <c r="K273" s="456"/>
      <c r="L273" s="456"/>
      <c r="M273" s="456"/>
      <c r="N273" s="456"/>
      <c r="O273" s="456"/>
      <c r="P273" s="456"/>
      <c r="Q273" s="456"/>
      <c r="R273" s="456"/>
      <c r="S273" s="456"/>
      <c r="T273" s="456"/>
      <c r="U273" s="456"/>
      <c r="V273" s="456"/>
      <c r="W273" s="456"/>
      <c r="X273" s="456"/>
      <c r="Y273" s="456"/>
      <c r="Z273" s="456"/>
      <c r="AA273" s="456"/>
      <c r="AB273" s="456"/>
      <c r="AC273" s="456"/>
      <c r="AD273" s="456"/>
      <c r="AE273" s="456"/>
      <c r="AF273" s="456"/>
      <c r="AG273" s="456"/>
      <c r="AH273" s="456"/>
      <c r="AI273" s="456"/>
      <c r="AJ273" s="456"/>
      <c r="AK273" s="456"/>
      <c r="AL273" s="456"/>
      <c r="AM273" s="456"/>
      <c r="AN273" s="456"/>
      <c r="AO273" s="456"/>
    </row>
    <row r="274" spans="1:41" x14ac:dyDescent="0.2">
      <c r="A274" s="456"/>
      <c r="B274" s="456"/>
      <c r="C274" s="456"/>
      <c r="D274" s="456"/>
      <c r="E274" s="456"/>
      <c r="F274" s="456"/>
      <c r="G274" s="456"/>
      <c r="H274" s="456"/>
      <c r="I274" s="456"/>
      <c r="J274" s="456"/>
      <c r="K274" s="456"/>
      <c r="L274" s="456"/>
      <c r="M274" s="456"/>
      <c r="N274" s="456"/>
      <c r="O274" s="456"/>
      <c r="P274" s="456"/>
      <c r="Q274" s="456"/>
      <c r="R274" s="456"/>
      <c r="S274" s="456"/>
      <c r="T274" s="456"/>
      <c r="U274" s="456"/>
      <c r="V274" s="456"/>
      <c r="W274" s="456"/>
      <c r="X274" s="456"/>
      <c r="Y274" s="456"/>
      <c r="Z274" s="456"/>
      <c r="AA274" s="456"/>
      <c r="AB274" s="456"/>
      <c r="AC274" s="456"/>
      <c r="AD274" s="456"/>
      <c r="AE274" s="456"/>
      <c r="AF274" s="456"/>
      <c r="AG274" s="456"/>
      <c r="AH274" s="456"/>
      <c r="AI274" s="456"/>
      <c r="AJ274" s="456"/>
      <c r="AK274" s="456"/>
      <c r="AL274" s="456"/>
      <c r="AM274" s="456"/>
      <c r="AN274" s="456"/>
      <c r="AO274" s="456"/>
    </row>
    <row r="275" spans="1:41" x14ac:dyDescent="0.2">
      <c r="A275" s="456"/>
      <c r="B275" s="456"/>
      <c r="C275" s="456"/>
      <c r="D275" s="456"/>
      <c r="E275" s="456"/>
      <c r="F275" s="456"/>
      <c r="G275" s="456"/>
      <c r="H275" s="456"/>
      <c r="I275" s="456"/>
      <c r="J275" s="456"/>
      <c r="K275" s="456"/>
      <c r="L275" s="456"/>
      <c r="M275" s="456"/>
      <c r="N275" s="456"/>
      <c r="O275" s="456"/>
      <c r="P275" s="456"/>
      <c r="Q275" s="456"/>
      <c r="R275" s="456"/>
      <c r="S275" s="456"/>
      <c r="T275" s="456"/>
      <c r="U275" s="456"/>
      <c r="V275" s="456"/>
      <c r="W275" s="456"/>
      <c r="X275" s="456"/>
      <c r="Y275" s="456"/>
      <c r="Z275" s="456"/>
      <c r="AA275" s="456"/>
      <c r="AB275" s="456"/>
      <c r="AC275" s="456"/>
      <c r="AD275" s="456"/>
      <c r="AE275" s="456"/>
      <c r="AF275" s="456"/>
      <c r="AG275" s="456"/>
      <c r="AH275" s="456"/>
      <c r="AI275" s="456"/>
      <c r="AJ275" s="456"/>
      <c r="AK275" s="456"/>
      <c r="AL275" s="456"/>
      <c r="AM275" s="456"/>
      <c r="AN275" s="456"/>
      <c r="AO275" s="456"/>
    </row>
    <row r="276" spans="1:41" x14ac:dyDescent="0.2">
      <c r="A276" s="456"/>
      <c r="B276" s="456"/>
      <c r="C276" s="456"/>
      <c r="D276" s="456"/>
      <c r="E276" s="456"/>
      <c r="F276" s="456"/>
      <c r="G276" s="456"/>
      <c r="H276" s="456"/>
      <c r="I276" s="456"/>
      <c r="J276" s="456"/>
      <c r="K276" s="456"/>
      <c r="L276" s="456"/>
      <c r="M276" s="456"/>
      <c r="N276" s="456"/>
      <c r="O276" s="456"/>
      <c r="P276" s="456"/>
      <c r="Q276" s="456"/>
      <c r="R276" s="456"/>
      <c r="S276" s="456"/>
      <c r="T276" s="456"/>
      <c r="U276" s="456"/>
      <c r="V276" s="456"/>
      <c r="W276" s="456"/>
      <c r="X276" s="456"/>
      <c r="Y276" s="456"/>
      <c r="Z276" s="456"/>
      <c r="AA276" s="456"/>
      <c r="AB276" s="456"/>
      <c r="AC276" s="456"/>
      <c r="AD276" s="456"/>
      <c r="AE276" s="456"/>
      <c r="AF276" s="456"/>
      <c r="AG276" s="456"/>
      <c r="AH276" s="456"/>
      <c r="AI276" s="456"/>
      <c r="AJ276" s="456"/>
      <c r="AK276" s="456"/>
      <c r="AL276" s="456"/>
      <c r="AM276" s="456"/>
      <c r="AN276" s="456"/>
      <c r="AO276" s="456"/>
    </row>
    <row r="277" spans="1:41" x14ac:dyDescent="0.2">
      <c r="A277" s="456"/>
      <c r="B277" s="456"/>
      <c r="C277" s="456"/>
      <c r="D277" s="456"/>
      <c r="E277" s="456"/>
      <c r="F277" s="456"/>
      <c r="G277" s="456"/>
      <c r="H277" s="456"/>
      <c r="I277" s="456"/>
      <c r="J277" s="456"/>
      <c r="K277" s="456"/>
      <c r="L277" s="456"/>
      <c r="M277" s="456"/>
      <c r="N277" s="456"/>
      <c r="O277" s="456"/>
      <c r="P277" s="456"/>
      <c r="Q277" s="456"/>
      <c r="R277" s="456"/>
      <c r="S277" s="456"/>
      <c r="T277" s="456"/>
      <c r="U277" s="456"/>
      <c r="V277" s="456"/>
      <c r="W277" s="456"/>
      <c r="X277" s="456"/>
      <c r="Y277" s="456"/>
      <c r="Z277" s="456"/>
      <c r="AA277" s="456"/>
      <c r="AB277" s="456"/>
      <c r="AC277" s="456"/>
      <c r="AD277" s="456"/>
      <c r="AE277" s="456"/>
      <c r="AF277" s="456"/>
      <c r="AG277" s="456"/>
      <c r="AH277" s="456"/>
      <c r="AI277" s="456"/>
      <c r="AJ277" s="456"/>
      <c r="AK277" s="456"/>
      <c r="AL277" s="456"/>
      <c r="AM277" s="456"/>
      <c r="AN277" s="456"/>
      <c r="AO277" s="456"/>
    </row>
    <row r="278" spans="1:41" x14ac:dyDescent="0.2">
      <c r="A278" s="456"/>
      <c r="B278" s="456"/>
      <c r="C278" s="456"/>
      <c r="D278" s="456"/>
      <c r="E278" s="456"/>
      <c r="F278" s="456"/>
      <c r="G278" s="456"/>
      <c r="H278" s="456"/>
      <c r="I278" s="456"/>
      <c r="J278" s="456"/>
      <c r="K278" s="456"/>
      <c r="L278" s="456"/>
      <c r="M278" s="456"/>
      <c r="N278" s="456"/>
      <c r="O278" s="456"/>
      <c r="P278" s="456"/>
      <c r="Q278" s="456"/>
      <c r="R278" s="456"/>
      <c r="S278" s="456"/>
      <c r="T278" s="456"/>
      <c r="U278" s="456"/>
      <c r="V278" s="456"/>
      <c r="W278" s="456"/>
      <c r="X278" s="456"/>
      <c r="Y278" s="456"/>
      <c r="Z278" s="456"/>
      <c r="AA278" s="456"/>
      <c r="AB278" s="456"/>
      <c r="AC278" s="456"/>
      <c r="AD278" s="456"/>
      <c r="AE278" s="456"/>
      <c r="AF278" s="456"/>
      <c r="AG278" s="456"/>
      <c r="AH278" s="456"/>
      <c r="AI278" s="456"/>
      <c r="AJ278" s="456"/>
      <c r="AK278" s="456"/>
      <c r="AL278" s="456"/>
      <c r="AM278" s="456"/>
      <c r="AN278" s="456"/>
      <c r="AO278" s="456"/>
    </row>
    <row r="279" spans="1:41" x14ac:dyDescent="0.2">
      <c r="A279" s="456"/>
      <c r="B279" s="456"/>
      <c r="C279" s="456"/>
      <c r="D279" s="456"/>
      <c r="E279" s="456"/>
      <c r="F279" s="456"/>
      <c r="G279" s="456"/>
      <c r="H279" s="456"/>
      <c r="I279" s="456"/>
      <c r="J279" s="456"/>
      <c r="K279" s="456"/>
      <c r="L279" s="456"/>
      <c r="M279" s="456"/>
      <c r="N279" s="456"/>
      <c r="O279" s="456"/>
      <c r="P279" s="456"/>
      <c r="Q279" s="456"/>
      <c r="R279" s="456"/>
      <c r="S279" s="456"/>
      <c r="T279" s="456"/>
      <c r="U279" s="456"/>
      <c r="V279" s="456"/>
      <c r="W279" s="456"/>
      <c r="X279" s="456"/>
      <c r="Y279" s="456"/>
      <c r="Z279" s="456"/>
      <c r="AA279" s="456"/>
      <c r="AB279" s="456"/>
      <c r="AC279" s="456"/>
      <c r="AD279" s="456"/>
      <c r="AE279" s="456"/>
      <c r="AF279" s="456"/>
      <c r="AG279" s="456"/>
      <c r="AH279" s="456"/>
      <c r="AI279" s="456"/>
      <c r="AJ279" s="456"/>
      <c r="AK279" s="456"/>
      <c r="AL279" s="456"/>
      <c r="AM279" s="456"/>
      <c r="AN279" s="456"/>
      <c r="AO279" s="456"/>
    </row>
    <row r="280" spans="1:41" x14ac:dyDescent="0.2">
      <c r="A280" s="456"/>
      <c r="B280" s="456"/>
      <c r="C280" s="456"/>
      <c r="D280" s="456"/>
      <c r="E280" s="456"/>
      <c r="F280" s="456"/>
      <c r="G280" s="456"/>
      <c r="H280" s="456"/>
      <c r="I280" s="456"/>
      <c r="J280" s="456"/>
      <c r="K280" s="456"/>
      <c r="L280" s="456"/>
      <c r="M280" s="456"/>
      <c r="N280" s="456"/>
      <c r="O280" s="456"/>
      <c r="P280" s="456"/>
      <c r="Q280" s="456"/>
      <c r="R280" s="456"/>
      <c r="S280" s="456"/>
      <c r="T280" s="456"/>
      <c r="U280" s="456"/>
      <c r="V280" s="456"/>
      <c r="W280" s="456"/>
      <c r="X280" s="456"/>
      <c r="Y280" s="456"/>
      <c r="Z280" s="456"/>
      <c r="AA280" s="456"/>
      <c r="AB280" s="456"/>
      <c r="AC280" s="456"/>
      <c r="AD280" s="456"/>
      <c r="AE280" s="456"/>
      <c r="AF280" s="456"/>
      <c r="AG280" s="456"/>
      <c r="AH280" s="456"/>
      <c r="AI280" s="456"/>
      <c r="AJ280" s="456"/>
      <c r="AK280" s="456"/>
      <c r="AL280" s="456"/>
      <c r="AM280" s="456"/>
      <c r="AN280" s="456"/>
      <c r="AO280" s="456"/>
    </row>
    <row r="281" spans="1:41" x14ac:dyDescent="0.2">
      <c r="A281" s="456"/>
      <c r="B281" s="456"/>
      <c r="C281" s="456"/>
      <c r="D281" s="456"/>
      <c r="E281" s="456"/>
      <c r="F281" s="456"/>
      <c r="G281" s="456"/>
      <c r="H281" s="456"/>
      <c r="I281" s="456"/>
      <c r="J281" s="456"/>
      <c r="K281" s="456"/>
      <c r="L281" s="456"/>
      <c r="M281" s="456"/>
      <c r="N281" s="456"/>
      <c r="O281" s="456"/>
      <c r="P281" s="456"/>
      <c r="Q281" s="456"/>
      <c r="R281" s="456"/>
      <c r="S281" s="456"/>
      <c r="T281" s="456"/>
      <c r="U281" s="456"/>
      <c r="V281" s="456"/>
      <c r="W281" s="456"/>
      <c r="X281" s="456"/>
      <c r="Y281" s="456"/>
      <c r="Z281" s="456"/>
      <c r="AA281" s="456"/>
      <c r="AB281" s="456"/>
      <c r="AC281" s="456"/>
      <c r="AD281" s="456"/>
      <c r="AE281" s="456"/>
      <c r="AF281" s="456"/>
      <c r="AG281" s="456"/>
      <c r="AH281" s="456"/>
      <c r="AI281" s="456"/>
      <c r="AJ281" s="456"/>
      <c r="AK281" s="456"/>
      <c r="AL281" s="456"/>
      <c r="AM281" s="456"/>
      <c r="AN281" s="456"/>
      <c r="AO281" s="456"/>
    </row>
    <row r="282" spans="1:41" x14ac:dyDescent="0.2">
      <c r="A282" s="456"/>
      <c r="B282" s="456"/>
      <c r="C282" s="456"/>
      <c r="D282" s="456"/>
      <c r="E282" s="456"/>
      <c r="F282" s="456"/>
      <c r="G282" s="456"/>
      <c r="H282" s="456"/>
      <c r="I282" s="456"/>
      <c r="J282" s="456"/>
      <c r="K282" s="456"/>
      <c r="L282" s="456"/>
      <c r="M282" s="456"/>
      <c r="N282" s="456"/>
      <c r="O282" s="456"/>
      <c r="P282" s="456"/>
      <c r="Q282" s="456"/>
      <c r="R282" s="456"/>
      <c r="S282" s="456"/>
      <c r="T282" s="456"/>
      <c r="U282" s="456"/>
      <c r="V282" s="456"/>
      <c r="W282" s="456"/>
      <c r="X282" s="456"/>
      <c r="Y282" s="456"/>
      <c r="Z282" s="456"/>
      <c r="AA282" s="456"/>
      <c r="AB282" s="456"/>
      <c r="AC282" s="456"/>
      <c r="AD282" s="456"/>
      <c r="AE282" s="456"/>
      <c r="AF282" s="456"/>
      <c r="AG282" s="456"/>
      <c r="AH282" s="456"/>
      <c r="AI282" s="456"/>
      <c r="AJ282" s="456"/>
      <c r="AK282" s="456"/>
      <c r="AL282" s="456"/>
      <c r="AM282" s="456"/>
      <c r="AN282" s="456"/>
      <c r="AO282" s="456"/>
    </row>
    <row r="283" spans="1:41" x14ac:dyDescent="0.2">
      <c r="A283" s="456"/>
      <c r="B283" s="456"/>
      <c r="C283" s="456"/>
      <c r="D283" s="456"/>
      <c r="E283" s="456"/>
      <c r="F283" s="456"/>
      <c r="G283" s="456"/>
      <c r="H283" s="456"/>
      <c r="I283" s="456"/>
      <c r="J283" s="456"/>
      <c r="K283" s="456"/>
      <c r="L283" s="456"/>
      <c r="M283" s="456"/>
      <c r="N283" s="456"/>
      <c r="O283" s="456"/>
      <c r="P283" s="456"/>
      <c r="Q283" s="456"/>
      <c r="R283" s="456"/>
      <c r="S283" s="456"/>
      <c r="T283" s="456"/>
      <c r="U283" s="456"/>
      <c r="V283" s="456"/>
      <c r="W283" s="456"/>
      <c r="X283" s="456"/>
      <c r="Y283" s="456"/>
      <c r="Z283" s="456"/>
      <c r="AA283" s="456"/>
      <c r="AB283" s="456"/>
      <c r="AC283" s="456"/>
      <c r="AD283" s="456"/>
      <c r="AE283" s="456"/>
      <c r="AF283" s="456"/>
      <c r="AG283" s="456"/>
      <c r="AH283" s="456"/>
      <c r="AI283" s="456"/>
      <c r="AJ283" s="456"/>
      <c r="AK283" s="456"/>
      <c r="AL283" s="456"/>
      <c r="AM283" s="456"/>
      <c r="AN283" s="456"/>
      <c r="AO283" s="456"/>
    </row>
    <row r="284" spans="1:41" x14ac:dyDescent="0.2">
      <c r="A284" s="456"/>
      <c r="B284" s="456"/>
      <c r="C284" s="456"/>
      <c r="D284" s="456"/>
      <c r="E284" s="456"/>
      <c r="F284" s="456"/>
      <c r="G284" s="456"/>
      <c r="H284" s="456"/>
      <c r="I284" s="456"/>
      <c r="J284" s="456"/>
      <c r="K284" s="456"/>
      <c r="L284" s="456"/>
      <c r="M284" s="456"/>
      <c r="N284" s="456"/>
      <c r="O284" s="456"/>
      <c r="P284" s="456"/>
      <c r="Q284" s="456"/>
      <c r="R284" s="456"/>
      <c r="S284" s="456"/>
      <c r="T284" s="456"/>
      <c r="U284" s="456"/>
      <c r="V284" s="456"/>
      <c r="W284" s="456"/>
      <c r="X284" s="456"/>
      <c r="Y284" s="456"/>
      <c r="Z284" s="456"/>
      <c r="AA284" s="456"/>
      <c r="AB284" s="456"/>
      <c r="AC284" s="456"/>
      <c r="AD284" s="456"/>
      <c r="AE284" s="456"/>
      <c r="AF284" s="456"/>
      <c r="AG284" s="456"/>
      <c r="AH284" s="456"/>
      <c r="AI284" s="456"/>
      <c r="AJ284" s="456"/>
      <c r="AK284" s="456"/>
      <c r="AL284" s="456"/>
      <c r="AM284" s="456"/>
      <c r="AN284" s="456"/>
      <c r="AO284" s="456"/>
    </row>
    <row r="285" spans="1:41" x14ac:dyDescent="0.2">
      <c r="A285" s="456"/>
      <c r="B285" s="456"/>
      <c r="C285" s="456"/>
      <c r="D285" s="456"/>
      <c r="E285" s="456"/>
      <c r="F285" s="456"/>
      <c r="G285" s="456"/>
      <c r="H285" s="456"/>
      <c r="I285" s="456"/>
      <c r="J285" s="456"/>
      <c r="K285" s="456"/>
      <c r="L285" s="456"/>
      <c r="M285" s="456"/>
      <c r="N285" s="456"/>
      <c r="O285" s="456"/>
      <c r="P285" s="456"/>
      <c r="Q285" s="456"/>
      <c r="R285" s="456"/>
      <c r="S285" s="456"/>
      <c r="T285" s="456"/>
      <c r="U285" s="456"/>
      <c r="V285" s="456"/>
      <c r="W285" s="456"/>
      <c r="X285" s="456"/>
      <c r="Y285" s="456"/>
      <c r="Z285" s="456"/>
      <c r="AA285" s="456"/>
      <c r="AB285" s="456"/>
      <c r="AC285" s="456"/>
      <c r="AD285" s="456"/>
      <c r="AE285" s="456"/>
      <c r="AF285" s="456"/>
      <c r="AG285" s="456"/>
      <c r="AH285" s="456"/>
      <c r="AI285" s="456"/>
      <c r="AJ285" s="456"/>
      <c r="AK285" s="456"/>
      <c r="AL285" s="456"/>
      <c r="AM285" s="456"/>
      <c r="AN285" s="456"/>
      <c r="AO285" s="456"/>
    </row>
    <row r="286" spans="1:41" x14ac:dyDescent="0.2">
      <c r="A286" s="456"/>
      <c r="B286" s="456"/>
      <c r="C286" s="456"/>
      <c r="D286" s="456"/>
      <c r="E286" s="456"/>
      <c r="F286" s="456"/>
      <c r="G286" s="456"/>
      <c r="H286" s="456"/>
      <c r="I286" s="456"/>
      <c r="J286" s="456"/>
      <c r="K286" s="456"/>
      <c r="L286" s="456"/>
      <c r="M286" s="456"/>
      <c r="N286" s="456"/>
      <c r="O286" s="456"/>
      <c r="P286" s="456"/>
      <c r="Q286" s="456"/>
      <c r="R286" s="456"/>
      <c r="S286" s="456"/>
      <c r="T286" s="456"/>
      <c r="U286" s="456"/>
      <c r="V286" s="456"/>
      <c r="W286" s="456"/>
      <c r="X286" s="456"/>
      <c r="Y286" s="456"/>
      <c r="Z286" s="456"/>
      <c r="AA286" s="456"/>
      <c r="AB286" s="456"/>
      <c r="AC286" s="456"/>
      <c r="AD286" s="456"/>
      <c r="AE286" s="456"/>
      <c r="AF286" s="456"/>
      <c r="AG286" s="456"/>
      <c r="AH286" s="456"/>
      <c r="AI286" s="456"/>
      <c r="AJ286" s="456"/>
      <c r="AK286" s="456"/>
      <c r="AL286" s="456"/>
      <c r="AM286" s="456"/>
      <c r="AN286" s="456"/>
      <c r="AO286" s="456"/>
    </row>
    <row r="287" spans="1:41" x14ac:dyDescent="0.2">
      <c r="A287" s="456"/>
      <c r="B287" s="456"/>
      <c r="C287" s="456"/>
      <c r="D287" s="456"/>
      <c r="E287" s="456"/>
      <c r="F287" s="456"/>
      <c r="G287" s="456"/>
      <c r="H287" s="456"/>
      <c r="I287" s="456"/>
      <c r="J287" s="456"/>
      <c r="K287" s="456"/>
      <c r="L287" s="456"/>
      <c r="M287" s="456"/>
      <c r="N287" s="456"/>
      <c r="O287" s="456"/>
      <c r="P287" s="456"/>
      <c r="Q287" s="456"/>
      <c r="R287" s="456"/>
      <c r="S287" s="456"/>
      <c r="T287" s="456"/>
      <c r="U287" s="456"/>
      <c r="V287" s="456"/>
      <c r="W287" s="456"/>
      <c r="X287" s="456"/>
      <c r="Y287" s="456"/>
      <c r="Z287" s="456"/>
      <c r="AA287" s="456"/>
      <c r="AB287" s="456"/>
      <c r="AC287" s="456"/>
      <c r="AD287" s="456"/>
      <c r="AE287" s="456"/>
      <c r="AF287" s="456"/>
      <c r="AG287" s="456"/>
      <c r="AH287" s="456"/>
      <c r="AI287" s="456"/>
      <c r="AJ287" s="456"/>
      <c r="AK287" s="456"/>
      <c r="AL287" s="456"/>
      <c r="AM287" s="456"/>
      <c r="AN287" s="456"/>
      <c r="AO287" s="456"/>
    </row>
    <row r="288" spans="1:41" x14ac:dyDescent="0.2">
      <c r="A288" s="456"/>
      <c r="B288" s="456"/>
      <c r="C288" s="456"/>
      <c r="D288" s="456"/>
      <c r="E288" s="456"/>
      <c r="F288" s="456"/>
      <c r="G288" s="456"/>
      <c r="H288" s="456"/>
      <c r="I288" s="456"/>
      <c r="J288" s="456"/>
      <c r="K288" s="456"/>
      <c r="L288" s="456"/>
      <c r="M288" s="456"/>
      <c r="N288" s="456"/>
      <c r="O288" s="456"/>
      <c r="P288" s="456"/>
      <c r="Q288" s="456"/>
      <c r="R288" s="456"/>
      <c r="S288" s="456"/>
      <c r="T288" s="456"/>
      <c r="U288" s="456"/>
      <c r="V288" s="456"/>
      <c r="W288" s="456"/>
      <c r="X288" s="456"/>
      <c r="Y288" s="456"/>
      <c r="Z288" s="456"/>
      <c r="AA288" s="456"/>
      <c r="AB288" s="456"/>
      <c r="AC288" s="456"/>
      <c r="AD288" s="456"/>
      <c r="AE288" s="456"/>
      <c r="AF288" s="456"/>
      <c r="AG288" s="456"/>
      <c r="AH288" s="456"/>
      <c r="AI288" s="456"/>
      <c r="AJ288" s="456"/>
      <c r="AK288" s="456"/>
      <c r="AL288" s="456"/>
      <c r="AM288" s="456"/>
      <c r="AN288" s="456"/>
      <c r="AO288" s="456"/>
    </row>
    <row r="289" spans="1:41" x14ac:dyDescent="0.2">
      <c r="A289" s="456"/>
      <c r="B289" s="456"/>
      <c r="C289" s="456"/>
      <c r="D289" s="456"/>
      <c r="E289" s="456"/>
      <c r="F289" s="456"/>
      <c r="G289" s="456"/>
      <c r="H289" s="456"/>
      <c r="I289" s="456"/>
      <c r="J289" s="456"/>
      <c r="K289" s="456"/>
      <c r="L289" s="456"/>
      <c r="M289" s="456"/>
      <c r="N289" s="456"/>
      <c r="O289" s="456"/>
      <c r="P289" s="456"/>
      <c r="Q289" s="456"/>
      <c r="R289" s="456"/>
      <c r="S289" s="456"/>
      <c r="T289" s="456"/>
      <c r="U289" s="456"/>
      <c r="V289" s="456"/>
      <c r="W289" s="456"/>
      <c r="X289" s="456"/>
      <c r="Y289" s="456"/>
      <c r="Z289" s="456"/>
      <c r="AA289" s="456"/>
      <c r="AB289" s="456"/>
      <c r="AC289" s="456"/>
      <c r="AD289" s="456"/>
      <c r="AE289" s="456"/>
      <c r="AF289" s="456"/>
      <c r="AG289" s="456"/>
      <c r="AH289" s="456"/>
      <c r="AI289" s="456"/>
      <c r="AJ289" s="456"/>
      <c r="AK289" s="456"/>
      <c r="AL289" s="456"/>
      <c r="AM289" s="456"/>
      <c r="AN289" s="456"/>
      <c r="AO289" s="456"/>
    </row>
    <row r="290" spans="1:41" x14ac:dyDescent="0.2">
      <c r="A290" s="456"/>
      <c r="B290" s="456"/>
      <c r="C290" s="456"/>
      <c r="D290" s="456"/>
      <c r="E290" s="456"/>
      <c r="F290" s="456"/>
      <c r="G290" s="456"/>
      <c r="H290" s="456"/>
      <c r="I290" s="456"/>
      <c r="J290" s="456"/>
      <c r="K290" s="456"/>
      <c r="L290" s="456"/>
      <c r="M290" s="456"/>
      <c r="N290" s="456"/>
      <c r="O290" s="456"/>
      <c r="P290" s="456"/>
      <c r="Q290" s="456"/>
      <c r="R290" s="456"/>
      <c r="S290" s="456"/>
      <c r="T290" s="456"/>
      <c r="U290" s="456"/>
      <c r="V290" s="456"/>
      <c r="W290" s="456"/>
      <c r="X290" s="456"/>
      <c r="Y290" s="456"/>
      <c r="Z290" s="456"/>
      <c r="AA290" s="456"/>
      <c r="AB290" s="456"/>
      <c r="AC290" s="456"/>
      <c r="AD290" s="456"/>
      <c r="AE290" s="456"/>
      <c r="AF290" s="456"/>
      <c r="AG290" s="456"/>
      <c r="AH290" s="456"/>
      <c r="AI290" s="456"/>
      <c r="AJ290" s="456"/>
      <c r="AK290" s="456"/>
      <c r="AL290" s="456"/>
      <c r="AM290" s="456"/>
      <c r="AN290" s="456"/>
      <c r="AO290" s="456"/>
    </row>
    <row r="291" spans="1:41" x14ac:dyDescent="0.2">
      <c r="A291" s="456"/>
      <c r="B291" s="456"/>
      <c r="C291" s="456"/>
      <c r="D291" s="456"/>
      <c r="E291" s="456"/>
      <c r="F291" s="456"/>
      <c r="G291" s="456"/>
      <c r="H291" s="456"/>
      <c r="I291" s="456"/>
      <c r="J291" s="456"/>
      <c r="K291" s="456"/>
      <c r="L291" s="456"/>
      <c r="M291" s="456"/>
      <c r="N291" s="456"/>
      <c r="O291" s="456"/>
      <c r="P291" s="456"/>
      <c r="Q291" s="456"/>
      <c r="R291" s="456"/>
      <c r="S291" s="456"/>
      <c r="T291" s="456"/>
      <c r="U291" s="456"/>
      <c r="V291" s="456"/>
      <c r="W291" s="456"/>
      <c r="X291" s="456"/>
      <c r="Y291" s="456"/>
      <c r="Z291" s="456"/>
      <c r="AA291" s="456"/>
      <c r="AB291" s="456"/>
      <c r="AC291" s="456"/>
      <c r="AD291" s="456"/>
      <c r="AE291" s="456"/>
      <c r="AF291" s="456"/>
      <c r="AG291" s="456"/>
      <c r="AH291" s="456"/>
      <c r="AI291" s="456"/>
      <c r="AJ291" s="456"/>
      <c r="AK291" s="456"/>
      <c r="AL291" s="456"/>
      <c r="AM291" s="456"/>
      <c r="AN291" s="456"/>
      <c r="AO291" s="456"/>
    </row>
    <row r="292" spans="1:41" x14ac:dyDescent="0.2">
      <c r="A292" s="456"/>
      <c r="B292" s="456"/>
      <c r="C292" s="456"/>
      <c r="D292" s="456"/>
      <c r="E292" s="456"/>
      <c r="F292" s="456"/>
      <c r="G292" s="456"/>
      <c r="H292" s="456"/>
      <c r="I292" s="456"/>
      <c r="J292" s="456"/>
      <c r="K292" s="456"/>
      <c r="L292" s="456"/>
      <c r="M292" s="456"/>
      <c r="N292" s="456"/>
      <c r="O292" s="456"/>
      <c r="P292" s="456"/>
      <c r="Q292" s="456"/>
      <c r="R292" s="456"/>
      <c r="S292" s="456"/>
      <c r="T292" s="456"/>
      <c r="U292" s="456"/>
      <c r="V292" s="456"/>
      <c r="W292" s="456"/>
      <c r="X292" s="456"/>
      <c r="Y292" s="456"/>
      <c r="Z292" s="456"/>
      <c r="AA292" s="456"/>
      <c r="AB292" s="456"/>
      <c r="AC292" s="456"/>
      <c r="AD292" s="456"/>
      <c r="AE292" s="456"/>
      <c r="AF292" s="456"/>
      <c r="AG292" s="456"/>
      <c r="AH292" s="456"/>
      <c r="AI292" s="456"/>
      <c r="AJ292" s="456"/>
      <c r="AK292" s="456"/>
      <c r="AL292" s="456"/>
      <c r="AM292" s="456"/>
      <c r="AN292" s="456"/>
      <c r="AO292" s="456"/>
    </row>
    <row r="293" spans="1:41" x14ac:dyDescent="0.2">
      <c r="A293" s="456"/>
      <c r="B293" s="456"/>
      <c r="C293" s="456"/>
      <c r="D293" s="456"/>
      <c r="E293" s="456"/>
      <c r="F293" s="456"/>
      <c r="G293" s="456"/>
      <c r="H293" s="456"/>
      <c r="I293" s="456"/>
      <c r="J293" s="456"/>
      <c r="K293" s="456"/>
      <c r="L293" s="456"/>
      <c r="M293" s="456"/>
      <c r="N293" s="456"/>
      <c r="O293" s="456"/>
      <c r="P293" s="456"/>
      <c r="Q293" s="456"/>
      <c r="R293" s="456"/>
      <c r="S293" s="456"/>
      <c r="T293" s="456"/>
      <c r="U293" s="456"/>
      <c r="V293" s="456"/>
      <c r="W293" s="456"/>
      <c r="X293" s="456"/>
      <c r="Y293" s="456"/>
      <c r="Z293" s="456"/>
      <c r="AA293" s="456"/>
      <c r="AB293" s="456"/>
      <c r="AC293" s="456"/>
      <c r="AD293" s="456"/>
      <c r="AE293" s="456"/>
      <c r="AF293" s="456"/>
      <c r="AG293" s="456"/>
      <c r="AH293" s="456"/>
      <c r="AI293" s="456"/>
      <c r="AJ293" s="456"/>
      <c r="AK293" s="456"/>
      <c r="AL293" s="456"/>
      <c r="AM293" s="456"/>
      <c r="AN293" s="456"/>
      <c r="AO293" s="456"/>
    </row>
    <row r="294" spans="1:41" x14ac:dyDescent="0.2">
      <c r="A294" s="456"/>
      <c r="B294" s="456"/>
      <c r="C294" s="456"/>
      <c r="D294" s="456"/>
      <c r="E294" s="456"/>
      <c r="F294" s="456"/>
      <c r="G294" s="456"/>
      <c r="H294" s="456"/>
      <c r="I294" s="456"/>
      <c r="J294" s="456"/>
      <c r="K294" s="456"/>
      <c r="L294" s="456"/>
      <c r="M294" s="456"/>
      <c r="N294" s="456"/>
      <c r="O294" s="456"/>
      <c r="P294" s="456"/>
      <c r="Q294" s="456"/>
      <c r="R294" s="456"/>
      <c r="S294" s="456"/>
      <c r="T294" s="456"/>
      <c r="U294" s="456"/>
      <c r="V294" s="456"/>
      <c r="W294" s="456"/>
      <c r="X294" s="456"/>
      <c r="Y294" s="456"/>
      <c r="Z294" s="456"/>
      <c r="AA294" s="456"/>
      <c r="AB294" s="456"/>
      <c r="AC294" s="456"/>
      <c r="AD294" s="456"/>
      <c r="AE294" s="456"/>
      <c r="AF294" s="456"/>
      <c r="AG294" s="456"/>
      <c r="AH294" s="456"/>
      <c r="AI294" s="456"/>
      <c r="AJ294" s="456"/>
      <c r="AK294" s="456"/>
      <c r="AL294" s="456"/>
      <c r="AM294" s="456"/>
      <c r="AN294" s="456"/>
      <c r="AO294" s="456"/>
    </row>
    <row r="295" spans="1:41" x14ac:dyDescent="0.2">
      <c r="A295" s="456"/>
      <c r="B295" s="456"/>
      <c r="C295" s="456"/>
      <c r="D295" s="456"/>
      <c r="E295" s="456"/>
      <c r="F295" s="456"/>
      <c r="G295" s="456"/>
      <c r="H295" s="456"/>
      <c r="I295" s="456"/>
      <c r="J295" s="456"/>
      <c r="K295" s="456"/>
      <c r="L295" s="456"/>
      <c r="M295" s="456"/>
      <c r="N295" s="456"/>
      <c r="O295" s="456"/>
      <c r="P295" s="456"/>
      <c r="Q295" s="456"/>
      <c r="R295" s="456"/>
      <c r="S295" s="456"/>
      <c r="T295" s="456"/>
      <c r="U295" s="456"/>
      <c r="V295" s="456"/>
      <c r="W295" s="456"/>
      <c r="X295" s="456"/>
      <c r="Y295" s="456"/>
      <c r="Z295" s="456"/>
      <c r="AA295" s="456"/>
      <c r="AB295" s="456"/>
      <c r="AC295" s="456"/>
      <c r="AD295" s="456"/>
      <c r="AE295" s="456"/>
      <c r="AF295" s="456"/>
      <c r="AG295" s="456"/>
      <c r="AH295" s="456"/>
      <c r="AI295" s="456"/>
      <c r="AJ295" s="456"/>
      <c r="AK295" s="456"/>
      <c r="AL295" s="456"/>
      <c r="AM295" s="456"/>
      <c r="AN295" s="456"/>
      <c r="AO295" s="456"/>
    </row>
    <row r="296" spans="1:41" x14ac:dyDescent="0.2">
      <c r="A296" s="456"/>
      <c r="B296" s="456"/>
      <c r="C296" s="456"/>
      <c r="D296" s="456"/>
      <c r="E296" s="456"/>
      <c r="F296" s="456"/>
      <c r="G296" s="456"/>
      <c r="H296" s="456"/>
      <c r="I296" s="456"/>
      <c r="J296" s="456"/>
      <c r="K296" s="456"/>
      <c r="L296" s="456"/>
      <c r="M296" s="456"/>
      <c r="N296" s="456"/>
      <c r="O296" s="456"/>
      <c r="P296" s="456"/>
      <c r="Q296" s="456"/>
      <c r="R296" s="456"/>
      <c r="S296" s="456"/>
      <c r="T296" s="456"/>
      <c r="U296" s="456"/>
      <c r="V296" s="456"/>
      <c r="W296" s="456"/>
      <c r="X296" s="456"/>
      <c r="Y296" s="456"/>
      <c r="Z296" s="456"/>
      <c r="AA296" s="456"/>
      <c r="AB296" s="456"/>
      <c r="AC296" s="456"/>
      <c r="AD296" s="456"/>
      <c r="AE296" s="456"/>
      <c r="AF296" s="456"/>
      <c r="AG296" s="456"/>
      <c r="AH296" s="456"/>
      <c r="AI296" s="456"/>
      <c r="AJ296" s="456"/>
      <c r="AK296" s="456"/>
      <c r="AL296" s="456"/>
      <c r="AM296" s="456"/>
      <c r="AN296" s="456"/>
      <c r="AO296" s="456"/>
    </row>
    <row r="297" spans="1:41" x14ac:dyDescent="0.2">
      <c r="A297" s="456"/>
      <c r="B297" s="456"/>
      <c r="C297" s="456"/>
      <c r="D297" s="456"/>
      <c r="E297" s="456"/>
      <c r="F297" s="456"/>
      <c r="G297" s="456"/>
      <c r="H297" s="456"/>
      <c r="I297" s="456"/>
      <c r="J297" s="456"/>
      <c r="K297" s="456"/>
      <c r="L297" s="456"/>
      <c r="M297" s="456"/>
      <c r="N297" s="456"/>
      <c r="O297" s="456"/>
      <c r="P297" s="456"/>
      <c r="Q297" s="456"/>
      <c r="R297" s="456"/>
      <c r="S297" s="456"/>
      <c r="T297" s="456"/>
      <c r="U297" s="456"/>
      <c r="V297" s="456"/>
      <c r="W297" s="456"/>
      <c r="X297" s="456"/>
      <c r="Y297" s="456"/>
      <c r="Z297" s="456"/>
      <c r="AA297" s="456"/>
      <c r="AB297" s="456"/>
      <c r="AC297" s="456"/>
      <c r="AD297" s="456"/>
      <c r="AE297" s="456"/>
      <c r="AF297" s="456"/>
      <c r="AG297" s="456"/>
      <c r="AH297" s="456"/>
      <c r="AI297" s="456"/>
      <c r="AJ297" s="456"/>
      <c r="AK297" s="456"/>
      <c r="AL297" s="456"/>
      <c r="AM297" s="456"/>
      <c r="AN297" s="456"/>
      <c r="AO297" s="456"/>
    </row>
    <row r="298" spans="1:41" x14ac:dyDescent="0.2">
      <c r="A298" s="456"/>
      <c r="B298" s="456"/>
      <c r="C298" s="456"/>
      <c r="D298" s="456"/>
      <c r="E298" s="456"/>
      <c r="F298" s="456"/>
      <c r="G298" s="456"/>
      <c r="H298" s="456"/>
      <c r="I298" s="456"/>
      <c r="J298" s="456"/>
      <c r="K298" s="456"/>
      <c r="L298" s="456"/>
      <c r="M298" s="456"/>
      <c r="N298" s="456"/>
      <c r="O298" s="456"/>
      <c r="P298" s="456"/>
      <c r="Q298" s="456"/>
      <c r="R298" s="456"/>
      <c r="S298" s="456"/>
      <c r="T298" s="456"/>
      <c r="U298" s="456"/>
      <c r="V298" s="456"/>
      <c r="W298" s="456"/>
      <c r="X298" s="456"/>
      <c r="Y298" s="456"/>
      <c r="Z298" s="456"/>
      <c r="AA298" s="456"/>
      <c r="AB298" s="456"/>
      <c r="AC298" s="456"/>
      <c r="AD298" s="456"/>
      <c r="AE298" s="456"/>
      <c r="AF298" s="456"/>
      <c r="AG298" s="456"/>
      <c r="AH298" s="456"/>
      <c r="AI298" s="456"/>
      <c r="AJ298" s="456"/>
      <c r="AK298" s="456"/>
      <c r="AL298" s="456"/>
      <c r="AM298" s="456"/>
      <c r="AN298" s="456"/>
      <c r="AO298" s="456"/>
    </row>
    <row r="299" spans="1:41" x14ac:dyDescent="0.2">
      <c r="A299" s="456"/>
      <c r="B299" s="456"/>
      <c r="C299" s="456"/>
      <c r="D299" s="456"/>
      <c r="E299" s="456"/>
      <c r="F299" s="456"/>
      <c r="G299" s="456"/>
      <c r="H299" s="456"/>
      <c r="I299" s="456"/>
      <c r="J299" s="456"/>
      <c r="K299" s="456"/>
      <c r="L299" s="456"/>
      <c r="M299" s="456"/>
      <c r="N299" s="456"/>
      <c r="O299" s="456"/>
      <c r="P299" s="456"/>
      <c r="Q299" s="456"/>
      <c r="R299" s="456"/>
      <c r="S299" s="456"/>
      <c r="T299" s="456"/>
      <c r="U299" s="456"/>
      <c r="V299" s="456"/>
      <c r="W299" s="456"/>
      <c r="X299" s="456"/>
      <c r="Y299" s="456"/>
      <c r="Z299" s="456"/>
      <c r="AA299" s="456"/>
      <c r="AB299" s="456"/>
      <c r="AC299" s="456"/>
      <c r="AD299" s="456"/>
      <c r="AE299" s="456"/>
      <c r="AF299" s="456"/>
      <c r="AG299" s="456"/>
      <c r="AH299" s="456"/>
      <c r="AI299" s="456"/>
      <c r="AJ299" s="456"/>
      <c r="AK299" s="456"/>
      <c r="AL299" s="456"/>
      <c r="AM299" s="456"/>
      <c r="AN299" s="456"/>
      <c r="AO299" s="456"/>
    </row>
    <row r="300" spans="1:41" x14ac:dyDescent="0.2">
      <c r="A300" s="456"/>
      <c r="B300" s="456"/>
      <c r="C300" s="456"/>
      <c r="D300" s="456"/>
      <c r="E300" s="456"/>
      <c r="F300" s="456"/>
      <c r="G300" s="456"/>
      <c r="H300" s="456"/>
      <c r="I300" s="456"/>
      <c r="J300" s="456"/>
      <c r="K300" s="456"/>
      <c r="L300" s="456"/>
      <c r="M300" s="456"/>
      <c r="N300" s="456"/>
      <c r="O300" s="456"/>
      <c r="P300" s="456"/>
      <c r="Q300" s="456"/>
      <c r="R300" s="456"/>
      <c r="S300" s="456"/>
      <c r="T300" s="456"/>
      <c r="U300" s="456"/>
      <c r="V300" s="456"/>
      <c r="W300" s="456"/>
      <c r="X300" s="456"/>
      <c r="Y300" s="456"/>
      <c r="Z300" s="456"/>
      <c r="AA300" s="456"/>
      <c r="AB300" s="456"/>
      <c r="AC300" s="456"/>
      <c r="AD300" s="456"/>
      <c r="AE300" s="456"/>
      <c r="AF300" s="456"/>
      <c r="AG300" s="456"/>
      <c r="AH300" s="456"/>
      <c r="AI300" s="456"/>
      <c r="AJ300" s="456"/>
      <c r="AK300" s="456"/>
      <c r="AL300" s="456"/>
      <c r="AM300" s="456"/>
      <c r="AN300" s="456"/>
      <c r="AO300" s="456"/>
    </row>
    <row r="301" spans="1:41" x14ac:dyDescent="0.2">
      <c r="A301" s="456"/>
      <c r="B301" s="456"/>
      <c r="C301" s="456"/>
      <c r="D301" s="456"/>
      <c r="E301" s="456"/>
      <c r="F301" s="456"/>
      <c r="G301" s="456"/>
      <c r="H301" s="456"/>
      <c r="I301" s="456"/>
      <c r="J301" s="456"/>
      <c r="K301" s="456"/>
      <c r="L301" s="456"/>
      <c r="M301" s="456"/>
      <c r="N301" s="456"/>
      <c r="O301" s="456"/>
      <c r="P301" s="456"/>
      <c r="Q301" s="456"/>
      <c r="R301" s="456"/>
      <c r="S301" s="456"/>
      <c r="T301" s="456"/>
      <c r="U301" s="456"/>
      <c r="V301" s="456"/>
      <c r="W301" s="456"/>
      <c r="X301" s="456"/>
      <c r="Y301" s="456"/>
      <c r="Z301" s="456"/>
      <c r="AA301" s="456"/>
      <c r="AB301" s="456"/>
      <c r="AC301" s="456"/>
      <c r="AD301" s="456"/>
      <c r="AE301" s="456"/>
      <c r="AF301" s="456"/>
      <c r="AG301" s="456"/>
      <c r="AH301" s="456"/>
      <c r="AI301" s="456"/>
      <c r="AJ301" s="456"/>
      <c r="AK301" s="456"/>
      <c r="AL301" s="456"/>
      <c r="AM301" s="456"/>
      <c r="AN301" s="456"/>
      <c r="AO301" s="456"/>
    </row>
    <row r="302" spans="1:41" x14ac:dyDescent="0.2">
      <c r="A302" s="456"/>
      <c r="B302" s="456"/>
      <c r="C302" s="456"/>
      <c r="D302" s="456"/>
      <c r="E302" s="456"/>
      <c r="F302" s="456"/>
      <c r="G302" s="456"/>
      <c r="H302" s="456"/>
      <c r="I302" s="456"/>
      <c r="J302" s="456"/>
      <c r="K302" s="456"/>
      <c r="L302" s="456"/>
      <c r="M302" s="456"/>
      <c r="N302" s="456"/>
      <c r="O302" s="456"/>
      <c r="P302" s="456"/>
      <c r="Q302" s="456"/>
      <c r="R302" s="456"/>
      <c r="S302" s="456"/>
      <c r="T302" s="456"/>
      <c r="U302" s="456"/>
      <c r="V302" s="456"/>
      <c r="W302" s="456"/>
      <c r="X302" s="456"/>
      <c r="Y302" s="456"/>
      <c r="Z302" s="456"/>
      <c r="AA302" s="456"/>
      <c r="AB302" s="456"/>
      <c r="AC302" s="456"/>
      <c r="AD302" s="456"/>
      <c r="AE302" s="456"/>
      <c r="AF302" s="456"/>
      <c r="AG302" s="456"/>
      <c r="AH302" s="456"/>
      <c r="AI302" s="456"/>
      <c r="AJ302" s="456"/>
      <c r="AK302" s="456"/>
      <c r="AL302" s="456"/>
      <c r="AM302" s="456"/>
      <c r="AN302" s="456"/>
      <c r="AO302" s="456"/>
    </row>
    <row r="303" spans="1:41" x14ac:dyDescent="0.2">
      <c r="A303" s="456"/>
      <c r="B303" s="456"/>
      <c r="C303" s="456"/>
      <c r="D303" s="456"/>
      <c r="E303" s="456"/>
      <c r="F303" s="456"/>
      <c r="G303" s="456"/>
      <c r="H303" s="456"/>
      <c r="I303" s="456"/>
      <c r="J303" s="456"/>
      <c r="K303" s="456"/>
      <c r="L303" s="456"/>
      <c r="M303" s="456"/>
      <c r="N303" s="456"/>
      <c r="O303" s="456"/>
      <c r="P303" s="456"/>
      <c r="Q303" s="456"/>
      <c r="R303" s="456"/>
      <c r="S303" s="456"/>
      <c r="T303" s="456"/>
      <c r="U303" s="456"/>
      <c r="V303" s="456"/>
      <c r="W303" s="456"/>
      <c r="X303" s="456"/>
      <c r="Y303" s="456"/>
      <c r="Z303" s="456"/>
      <c r="AA303" s="456"/>
      <c r="AB303" s="456"/>
      <c r="AC303" s="456"/>
      <c r="AD303" s="456"/>
      <c r="AE303" s="456"/>
      <c r="AF303" s="456"/>
      <c r="AG303" s="456"/>
      <c r="AH303" s="456"/>
      <c r="AI303" s="456"/>
      <c r="AJ303" s="456"/>
      <c r="AK303" s="456"/>
      <c r="AL303" s="456"/>
      <c r="AM303" s="456"/>
      <c r="AN303" s="456"/>
      <c r="AO303" s="456"/>
    </row>
    <row r="304" spans="1:41" x14ac:dyDescent="0.2">
      <c r="A304" s="456"/>
      <c r="B304" s="456"/>
      <c r="C304" s="456"/>
      <c r="D304" s="456"/>
      <c r="E304" s="456"/>
      <c r="F304" s="456"/>
      <c r="G304" s="456"/>
      <c r="H304" s="456"/>
      <c r="I304" s="456"/>
      <c r="J304" s="456"/>
      <c r="K304" s="456"/>
      <c r="L304" s="456"/>
      <c r="M304" s="456"/>
      <c r="N304" s="456"/>
      <c r="O304" s="456"/>
      <c r="P304" s="456"/>
      <c r="Q304" s="456"/>
      <c r="R304" s="456"/>
      <c r="S304" s="456"/>
      <c r="T304" s="456"/>
      <c r="U304" s="456"/>
      <c r="V304" s="456"/>
      <c r="W304" s="456"/>
      <c r="X304" s="456"/>
      <c r="Y304" s="456"/>
      <c r="Z304" s="456"/>
      <c r="AA304" s="456"/>
      <c r="AB304" s="456"/>
      <c r="AC304" s="456"/>
      <c r="AD304" s="456"/>
      <c r="AE304" s="456"/>
      <c r="AF304" s="456"/>
      <c r="AG304" s="456"/>
      <c r="AH304" s="456"/>
      <c r="AI304" s="456"/>
      <c r="AJ304" s="456"/>
      <c r="AK304" s="456"/>
      <c r="AL304" s="456"/>
      <c r="AM304" s="456"/>
      <c r="AN304" s="456"/>
      <c r="AO304" s="456"/>
    </row>
    <row r="305" spans="1:41" x14ac:dyDescent="0.2">
      <c r="A305" s="456"/>
      <c r="B305" s="456"/>
      <c r="C305" s="456"/>
      <c r="D305" s="456"/>
      <c r="E305" s="456"/>
      <c r="F305" s="456"/>
      <c r="G305" s="456"/>
      <c r="H305" s="456"/>
      <c r="I305" s="456"/>
      <c r="J305" s="456"/>
      <c r="K305" s="456"/>
      <c r="L305" s="456"/>
      <c r="M305" s="456"/>
      <c r="N305" s="456"/>
      <c r="O305" s="456"/>
      <c r="P305" s="456"/>
      <c r="Q305" s="456"/>
      <c r="R305" s="456"/>
      <c r="S305" s="456"/>
      <c r="T305" s="456"/>
      <c r="U305" s="456"/>
      <c r="V305" s="456"/>
      <c r="W305" s="456"/>
      <c r="X305" s="456"/>
      <c r="Y305" s="456"/>
      <c r="Z305" s="456"/>
      <c r="AA305" s="456"/>
      <c r="AB305" s="456"/>
      <c r="AC305" s="456"/>
      <c r="AD305" s="456"/>
      <c r="AE305" s="456"/>
      <c r="AF305" s="456"/>
      <c r="AG305" s="456"/>
      <c r="AH305" s="456"/>
      <c r="AI305" s="456"/>
      <c r="AJ305" s="456"/>
      <c r="AK305" s="456"/>
      <c r="AL305" s="456"/>
      <c r="AM305" s="456"/>
      <c r="AN305" s="456"/>
      <c r="AO305" s="456"/>
    </row>
    <row r="306" spans="1:41" x14ac:dyDescent="0.2">
      <c r="A306" s="456"/>
      <c r="B306" s="456"/>
      <c r="C306" s="456"/>
      <c r="D306" s="456"/>
      <c r="E306" s="456"/>
      <c r="F306" s="456"/>
      <c r="G306" s="456"/>
      <c r="H306" s="456"/>
      <c r="I306" s="456"/>
      <c r="J306" s="456"/>
      <c r="K306" s="456"/>
      <c r="L306" s="456"/>
      <c r="M306" s="456"/>
      <c r="N306" s="456"/>
      <c r="O306" s="456"/>
      <c r="P306" s="456"/>
      <c r="Q306" s="456"/>
      <c r="R306" s="456"/>
      <c r="S306" s="456"/>
      <c r="T306" s="456"/>
      <c r="U306" s="456"/>
      <c r="V306" s="456"/>
      <c r="W306" s="456"/>
      <c r="X306" s="456"/>
      <c r="Y306" s="456"/>
      <c r="Z306" s="456"/>
      <c r="AA306" s="456"/>
      <c r="AB306" s="456"/>
      <c r="AC306" s="456"/>
      <c r="AD306" s="456"/>
      <c r="AE306" s="456"/>
      <c r="AF306" s="456"/>
      <c r="AG306" s="456"/>
      <c r="AH306" s="456"/>
      <c r="AI306" s="456"/>
      <c r="AJ306" s="456"/>
      <c r="AK306" s="456"/>
      <c r="AL306" s="456"/>
      <c r="AM306" s="456"/>
      <c r="AN306" s="456"/>
      <c r="AO306" s="456"/>
    </row>
    <row r="307" spans="1:41" x14ac:dyDescent="0.2">
      <c r="A307" s="456"/>
      <c r="B307" s="456"/>
      <c r="C307" s="456"/>
      <c r="D307" s="456"/>
      <c r="E307" s="456"/>
      <c r="F307" s="456"/>
      <c r="G307" s="456"/>
      <c r="H307" s="456"/>
      <c r="I307" s="456"/>
      <c r="J307" s="456"/>
      <c r="K307" s="456"/>
      <c r="L307" s="456"/>
      <c r="M307" s="456"/>
      <c r="N307" s="456"/>
      <c r="O307" s="456"/>
      <c r="P307" s="456"/>
      <c r="Q307" s="456"/>
      <c r="R307" s="456"/>
      <c r="S307" s="456"/>
      <c r="T307" s="456"/>
      <c r="U307" s="456"/>
      <c r="V307" s="456"/>
      <c r="W307" s="456"/>
      <c r="X307" s="456"/>
      <c r="Y307" s="456"/>
      <c r="Z307" s="456"/>
      <c r="AA307" s="456"/>
      <c r="AB307" s="456"/>
      <c r="AC307" s="456"/>
      <c r="AD307" s="456"/>
      <c r="AE307" s="456"/>
      <c r="AF307" s="456"/>
      <c r="AG307" s="456"/>
      <c r="AH307" s="456"/>
      <c r="AI307" s="456"/>
      <c r="AJ307" s="456"/>
      <c r="AK307" s="456"/>
      <c r="AL307" s="456"/>
      <c r="AM307" s="456"/>
      <c r="AN307" s="456"/>
      <c r="AO307" s="456"/>
    </row>
    <row r="308" spans="1:41" x14ac:dyDescent="0.2">
      <c r="A308" s="456"/>
      <c r="B308" s="456"/>
      <c r="C308" s="456"/>
      <c r="D308" s="456"/>
      <c r="E308" s="456"/>
      <c r="F308" s="456"/>
      <c r="G308" s="456"/>
      <c r="H308" s="456"/>
      <c r="I308" s="456"/>
      <c r="J308" s="456"/>
      <c r="K308" s="456"/>
      <c r="L308" s="456"/>
      <c r="M308" s="456"/>
      <c r="N308" s="456"/>
      <c r="O308" s="456"/>
      <c r="P308" s="456"/>
      <c r="Q308" s="456"/>
      <c r="R308" s="456"/>
      <c r="S308" s="456"/>
      <c r="T308" s="456"/>
      <c r="U308" s="456"/>
      <c r="V308" s="456"/>
      <c r="W308" s="456"/>
      <c r="X308" s="456"/>
      <c r="Y308" s="456"/>
      <c r="Z308" s="456"/>
      <c r="AA308" s="456"/>
      <c r="AB308" s="456"/>
      <c r="AC308" s="456"/>
      <c r="AD308" s="456"/>
      <c r="AE308" s="456"/>
      <c r="AF308" s="456"/>
      <c r="AG308" s="456"/>
      <c r="AH308" s="456"/>
      <c r="AI308" s="456"/>
      <c r="AJ308" s="456"/>
      <c r="AK308" s="456"/>
      <c r="AL308" s="456"/>
      <c r="AM308" s="456"/>
      <c r="AN308" s="456"/>
      <c r="AO308" s="456"/>
    </row>
    <row r="309" spans="1:41" x14ac:dyDescent="0.2">
      <c r="A309" s="456"/>
      <c r="B309" s="456"/>
      <c r="C309" s="456"/>
      <c r="D309" s="456"/>
      <c r="E309" s="456"/>
      <c r="F309" s="456"/>
      <c r="G309" s="456"/>
      <c r="H309" s="456"/>
      <c r="I309" s="456"/>
      <c r="J309" s="456"/>
      <c r="K309" s="456"/>
      <c r="L309" s="456"/>
      <c r="M309" s="456"/>
      <c r="N309" s="456"/>
      <c r="O309" s="456"/>
      <c r="P309" s="456"/>
      <c r="Q309" s="456"/>
      <c r="R309" s="456"/>
      <c r="S309" s="456"/>
      <c r="T309" s="456"/>
      <c r="U309" s="456"/>
      <c r="V309" s="456"/>
      <c r="W309" s="456"/>
      <c r="X309" s="456"/>
      <c r="Y309" s="456"/>
      <c r="Z309" s="456"/>
      <c r="AA309" s="456"/>
      <c r="AB309" s="456"/>
      <c r="AC309" s="456"/>
      <c r="AD309" s="456"/>
      <c r="AE309" s="456"/>
      <c r="AF309" s="456"/>
      <c r="AG309" s="456"/>
      <c r="AH309" s="456"/>
      <c r="AI309" s="456"/>
      <c r="AJ309" s="456"/>
      <c r="AK309" s="456"/>
      <c r="AL309" s="456"/>
      <c r="AM309" s="456"/>
      <c r="AN309" s="456"/>
      <c r="AO309" s="456"/>
    </row>
    <row r="310" spans="1:41" x14ac:dyDescent="0.2">
      <c r="A310" s="456"/>
      <c r="B310" s="456"/>
      <c r="C310" s="456"/>
      <c r="D310" s="456"/>
      <c r="E310" s="456"/>
      <c r="F310" s="456"/>
      <c r="G310" s="456"/>
      <c r="H310" s="456"/>
      <c r="I310" s="456"/>
      <c r="J310" s="456"/>
      <c r="K310" s="456"/>
      <c r="L310" s="456"/>
      <c r="M310" s="456"/>
      <c r="N310" s="456"/>
      <c r="O310" s="456"/>
      <c r="P310" s="456"/>
      <c r="Q310" s="456"/>
      <c r="R310" s="456"/>
      <c r="S310" s="456"/>
      <c r="T310" s="456"/>
      <c r="U310" s="456"/>
      <c r="V310" s="456"/>
      <c r="W310" s="456"/>
      <c r="X310" s="456"/>
      <c r="Y310" s="456"/>
      <c r="Z310" s="456"/>
      <c r="AA310" s="456"/>
      <c r="AB310" s="456"/>
      <c r="AC310" s="456"/>
      <c r="AD310" s="456"/>
      <c r="AE310" s="456"/>
      <c r="AF310" s="456"/>
      <c r="AG310" s="456"/>
      <c r="AH310" s="456"/>
      <c r="AI310" s="456"/>
      <c r="AJ310" s="456"/>
      <c r="AK310" s="456"/>
      <c r="AL310" s="456"/>
      <c r="AM310" s="456"/>
      <c r="AN310" s="456"/>
      <c r="AO310" s="456"/>
    </row>
    <row r="311" spans="1:41" x14ac:dyDescent="0.2">
      <c r="A311" s="456"/>
      <c r="B311" s="456"/>
      <c r="C311" s="456"/>
      <c r="D311" s="456"/>
      <c r="E311" s="456"/>
      <c r="F311" s="456"/>
      <c r="G311" s="456"/>
      <c r="H311" s="456"/>
      <c r="I311" s="456"/>
      <c r="J311" s="456"/>
      <c r="K311" s="456"/>
      <c r="L311" s="456"/>
      <c r="M311" s="456"/>
      <c r="N311" s="456"/>
      <c r="O311" s="456"/>
      <c r="P311" s="456"/>
      <c r="Q311" s="456"/>
      <c r="R311" s="456"/>
      <c r="S311" s="456"/>
      <c r="T311" s="456"/>
      <c r="U311" s="456"/>
      <c r="V311" s="456"/>
      <c r="W311" s="456"/>
      <c r="X311" s="456"/>
      <c r="Y311" s="456"/>
      <c r="Z311" s="456"/>
      <c r="AA311" s="456"/>
      <c r="AB311" s="456"/>
      <c r="AC311" s="456"/>
      <c r="AD311" s="456"/>
      <c r="AE311" s="456"/>
      <c r="AF311" s="456"/>
      <c r="AG311" s="456"/>
      <c r="AH311" s="456"/>
      <c r="AI311" s="456"/>
      <c r="AJ311" s="456"/>
      <c r="AK311" s="456"/>
      <c r="AL311" s="456"/>
      <c r="AM311" s="456"/>
      <c r="AN311" s="456"/>
      <c r="AO311" s="456"/>
    </row>
    <row r="312" spans="1:41" x14ac:dyDescent="0.2">
      <c r="A312" s="456"/>
      <c r="B312" s="456"/>
      <c r="C312" s="456"/>
      <c r="D312" s="456"/>
      <c r="E312" s="456"/>
      <c r="F312" s="456"/>
      <c r="G312" s="456"/>
      <c r="H312" s="456"/>
      <c r="I312" s="456"/>
      <c r="J312" s="456"/>
      <c r="K312" s="456"/>
      <c r="L312" s="456"/>
      <c r="M312" s="456"/>
      <c r="N312" s="456"/>
      <c r="O312" s="456"/>
      <c r="P312" s="456"/>
      <c r="Q312" s="456"/>
      <c r="R312" s="456"/>
      <c r="S312" s="456"/>
      <c r="T312" s="456"/>
      <c r="U312" s="456"/>
      <c r="V312" s="456"/>
      <c r="W312" s="456"/>
      <c r="X312" s="456"/>
      <c r="Y312" s="456"/>
      <c r="Z312" s="456"/>
      <c r="AA312" s="456"/>
      <c r="AB312" s="456"/>
      <c r="AC312" s="456"/>
      <c r="AD312" s="456"/>
      <c r="AE312" s="456"/>
      <c r="AF312" s="456"/>
      <c r="AG312" s="456"/>
      <c r="AH312" s="456"/>
      <c r="AI312" s="456"/>
      <c r="AJ312" s="456"/>
      <c r="AK312" s="456"/>
      <c r="AL312" s="456"/>
      <c r="AM312" s="456"/>
      <c r="AN312" s="456"/>
      <c r="AO312" s="456"/>
    </row>
    <row r="313" spans="1:41" x14ac:dyDescent="0.2">
      <c r="A313" s="456"/>
      <c r="B313" s="456"/>
      <c r="C313" s="456"/>
      <c r="D313" s="456"/>
      <c r="E313" s="456"/>
      <c r="F313" s="456"/>
      <c r="G313" s="456"/>
      <c r="H313" s="456"/>
      <c r="I313" s="456"/>
      <c r="J313" s="456"/>
      <c r="K313" s="456"/>
      <c r="L313" s="456"/>
      <c r="M313" s="456"/>
      <c r="N313" s="456"/>
      <c r="O313" s="456"/>
      <c r="P313" s="456"/>
      <c r="Q313" s="456"/>
      <c r="R313" s="456"/>
      <c r="S313" s="456"/>
      <c r="T313" s="456"/>
      <c r="U313" s="456"/>
      <c r="V313" s="456"/>
      <c r="W313" s="456"/>
      <c r="X313" s="456"/>
      <c r="Y313" s="456"/>
      <c r="Z313" s="456"/>
      <c r="AA313" s="456"/>
      <c r="AB313" s="456"/>
      <c r="AC313" s="456"/>
      <c r="AD313" s="456"/>
      <c r="AE313" s="456"/>
      <c r="AF313" s="456"/>
      <c r="AG313" s="456"/>
      <c r="AH313" s="456"/>
      <c r="AI313" s="456"/>
      <c r="AJ313" s="456"/>
      <c r="AK313" s="456"/>
      <c r="AL313" s="456"/>
      <c r="AM313" s="456"/>
      <c r="AN313" s="456"/>
      <c r="AO313" s="456"/>
    </row>
    <row r="314" spans="1:41" x14ac:dyDescent="0.2">
      <c r="A314" s="456"/>
      <c r="B314" s="456"/>
      <c r="C314" s="456"/>
      <c r="D314" s="456"/>
      <c r="E314" s="456"/>
      <c r="F314" s="456"/>
      <c r="G314" s="456"/>
      <c r="H314" s="456"/>
      <c r="I314" s="456"/>
      <c r="J314" s="456"/>
      <c r="K314" s="456"/>
      <c r="L314" s="456"/>
      <c r="M314" s="456"/>
      <c r="N314" s="456"/>
      <c r="O314" s="456"/>
      <c r="P314" s="456"/>
      <c r="Q314" s="456"/>
      <c r="R314" s="456"/>
      <c r="S314" s="456"/>
      <c r="T314" s="456"/>
      <c r="U314" s="456"/>
      <c r="V314" s="456"/>
      <c r="W314" s="456"/>
      <c r="X314" s="456"/>
      <c r="Y314" s="456"/>
      <c r="Z314" s="456"/>
      <c r="AA314" s="456"/>
      <c r="AB314" s="456"/>
      <c r="AC314" s="456"/>
      <c r="AD314" s="456"/>
      <c r="AE314" s="456"/>
      <c r="AF314" s="456"/>
      <c r="AG314" s="456"/>
      <c r="AH314" s="456"/>
      <c r="AI314" s="456"/>
      <c r="AJ314" s="456"/>
      <c r="AK314" s="456"/>
      <c r="AL314" s="456"/>
      <c r="AM314" s="456"/>
      <c r="AN314" s="456"/>
      <c r="AO314" s="456"/>
    </row>
    <row r="315" spans="1:41" x14ac:dyDescent="0.2">
      <c r="A315" s="456"/>
      <c r="B315" s="456"/>
      <c r="C315" s="456"/>
      <c r="D315" s="456"/>
      <c r="E315" s="456"/>
      <c r="F315" s="456"/>
      <c r="G315" s="456"/>
      <c r="H315" s="456"/>
      <c r="I315" s="456"/>
      <c r="J315" s="456"/>
      <c r="K315" s="456"/>
      <c r="L315" s="456"/>
      <c r="M315" s="456"/>
      <c r="N315" s="456"/>
      <c r="O315" s="456"/>
      <c r="P315" s="456"/>
      <c r="Q315" s="456"/>
      <c r="R315" s="456"/>
      <c r="S315" s="456"/>
      <c r="T315" s="456"/>
      <c r="U315" s="456"/>
      <c r="V315" s="456"/>
      <c r="W315" s="456"/>
      <c r="X315" s="456"/>
      <c r="Y315" s="456"/>
      <c r="Z315" s="456"/>
      <c r="AA315" s="456"/>
      <c r="AB315" s="456"/>
      <c r="AC315" s="456"/>
      <c r="AD315" s="456"/>
      <c r="AE315" s="456"/>
      <c r="AF315" s="456"/>
      <c r="AG315" s="456"/>
      <c r="AH315" s="456"/>
      <c r="AI315" s="456"/>
      <c r="AJ315" s="456"/>
      <c r="AK315" s="456"/>
      <c r="AL315" s="456"/>
      <c r="AM315" s="456"/>
      <c r="AN315" s="456"/>
      <c r="AO315" s="456"/>
    </row>
    <row r="316" spans="1:41" x14ac:dyDescent="0.2">
      <c r="A316" s="456"/>
      <c r="B316" s="456"/>
      <c r="C316" s="456"/>
      <c r="D316" s="456"/>
      <c r="E316" s="456"/>
      <c r="F316" s="456"/>
      <c r="G316" s="456"/>
      <c r="H316" s="456"/>
      <c r="I316" s="456"/>
      <c r="J316" s="456"/>
      <c r="K316" s="456"/>
      <c r="L316" s="456"/>
      <c r="M316" s="456"/>
      <c r="N316" s="456"/>
      <c r="O316" s="456"/>
      <c r="P316" s="456"/>
      <c r="Q316" s="456"/>
      <c r="R316" s="456"/>
      <c r="S316" s="456"/>
      <c r="T316" s="456"/>
      <c r="U316" s="456"/>
      <c r="V316" s="456"/>
      <c r="W316" s="456"/>
      <c r="X316" s="456"/>
      <c r="Y316" s="456"/>
      <c r="Z316" s="456"/>
      <c r="AA316" s="456"/>
      <c r="AB316" s="456"/>
      <c r="AC316" s="456"/>
      <c r="AD316" s="456"/>
      <c r="AE316" s="456"/>
      <c r="AF316" s="456"/>
      <c r="AG316" s="456"/>
      <c r="AH316" s="456"/>
      <c r="AI316" s="456"/>
      <c r="AJ316" s="456"/>
      <c r="AK316" s="456"/>
      <c r="AL316" s="456"/>
      <c r="AM316" s="456"/>
      <c r="AN316" s="456"/>
      <c r="AO316" s="456"/>
    </row>
    <row r="317" spans="1:41" x14ac:dyDescent="0.2">
      <c r="A317" s="456"/>
      <c r="B317" s="456"/>
      <c r="C317" s="456"/>
      <c r="D317" s="456"/>
      <c r="E317" s="456"/>
      <c r="F317" s="456"/>
      <c r="G317" s="456"/>
      <c r="H317" s="456"/>
      <c r="I317" s="456"/>
      <c r="J317" s="456"/>
      <c r="K317" s="456"/>
      <c r="L317" s="456"/>
      <c r="M317" s="456"/>
      <c r="N317" s="456"/>
      <c r="O317" s="456"/>
      <c r="P317" s="456"/>
      <c r="Q317" s="456"/>
      <c r="R317" s="456"/>
      <c r="S317" s="456"/>
      <c r="T317" s="456"/>
      <c r="U317" s="456"/>
      <c r="V317" s="456"/>
      <c r="W317" s="456"/>
      <c r="X317" s="456"/>
      <c r="Y317" s="456"/>
      <c r="Z317" s="456"/>
      <c r="AA317" s="456"/>
      <c r="AB317" s="456"/>
      <c r="AC317" s="456"/>
      <c r="AD317" s="456"/>
      <c r="AE317" s="456"/>
      <c r="AF317" s="456"/>
      <c r="AG317" s="456"/>
      <c r="AH317" s="456"/>
      <c r="AI317" s="456"/>
      <c r="AJ317" s="456"/>
      <c r="AK317" s="456"/>
      <c r="AL317" s="456"/>
      <c r="AM317" s="456"/>
      <c r="AN317" s="456"/>
      <c r="AO317" s="456"/>
    </row>
    <row r="318" spans="1:41" x14ac:dyDescent="0.2">
      <c r="A318" s="456"/>
      <c r="B318" s="456"/>
      <c r="C318" s="456"/>
      <c r="D318" s="456"/>
      <c r="E318" s="456"/>
      <c r="F318" s="456"/>
      <c r="G318" s="456"/>
      <c r="H318" s="456"/>
      <c r="I318" s="456"/>
      <c r="J318" s="456"/>
      <c r="K318" s="456"/>
      <c r="L318" s="456"/>
      <c r="M318" s="456"/>
      <c r="N318" s="456"/>
      <c r="O318" s="456"/>
      <c r="P318" s="456"/>
      <c r="Q318" s="456"/>
      <c r="R318" s="456"/>
      <c r="S318" s="456"/>
      <c r="T318" s="456"/>
      <c r="U318" s="456"/>
      <c r="V318" s="456"/>
      <c r="W318" s="456"/>
      <c r="X318" s="456"/>
      <c r="Y318" s="456"/>
      <c r="Z318" s="456"/>
      <c r="AA318" s="456"/>
      <c r="AB318" s="456"/>
      <c r="AC318" s="456"/>
      <c r="AD318" s="456"/>
      <c r="AE318" s="456"/>
      <c r="AF318" s="456"/>
      <c r="AG318" s="456"/>
      <c r="AH318" s="456"/>
      <c r="AI318" s="456"/>
      <c r="AJ318" s="456"/>
      <c r="AK318" s="456"/>
      <c r="AL318" s="456"/>
      <c r="AM318" s="456"/>
      <c r="AN318" s="456"/>
      <c r="AO318" s="456"/>
    </row>
    <row r="319" spans="1:41" x14ac:dyDescent="0.2">
      <c r="A319" s="456"/>
      <c r="B319" s="456"/>
      <c r="C319" s="456"/>
      <c r="D319" s="456"/>
      <c r="E319" s="456"/>
      <c r="F319" s="456"/>
      <c r="G319" s="456"/>
      <c r="H319" s="456"/>
      <c r="I319" s="456"/>
      <c r="J319" s="456"/>
      <c r="K319" s="456"/>
      <c r="L319" s="456"/>
      <c r="M319" s="456"/>
      <c r="N319" s="456"/>
      <c r="O319" s="456"/>
      <c r="P319" s="456"/>
      <c r="Q319" s="456"/>
      <c r="R319" s="456"/>
      <c r="S319" s="456"/>
      <c r="T319" s="456"/>
      <c r="U319" s="456"/>
      <c r="V319" s="456"/>
      <c r="W319" s="456"/>
      <c r="X319" s="456"/>
      <c r="Y319" s="456"/>
      <c r="Z319" s="456"/>
      <c r="AA319" s="456"/>
      <c r="AB319" s="456"/>
      <c r="AC319" s="456"/>
      <c r="AD319" s="456"/>
      <c r="AE319" s="456"/>
      <c r="AF319" s="456"/>
      <c r="AG319" s="456"/>
      <c r="AH319" s="456"/>
      <c r="AI319" s="456"/>
      <c r="AJ319" s="456"/>
      <c r="AK319" s="456"/>
      <c r="AL319" s="456"/>
      <c r="AM319" s="456"/>
      <c r="AN319" s="456"/>
      <c r="AO319" s="456"/>
    </row>
    <row r="320" spans="1:41" x14ac:dyDescent="0.2">
      <c r="A320" s="456"/>
      <c r="B320" s="456"/>
      <c r="C320" s="456"/>
      <c r="D320" s="456"/>
      <c r="E320" s="456"/>
      <c r="F320" s="456"/>
      <c r="G320" s="456"/>
      <c r="H320" s="456"/>
      <c r="I320" s="456"/>
      <c r="J320" s="456"/>
      <c r="K320" s="456"/>
      <c r="L320" s="456"/>
      <c r="M320" s="456"/>
      <c r="N320" s="456"/>
      <c r="O320" s="456"/>
      <c r="P320" s="456"/>
      <c r="Q320" s="456"/>
      <c r="R320" s="456"/>
      <c r="S320" s="456"/>
      <c r="T320" s="456"/>
      <c r="U320" s="456"/>
      <c r="V320" s="456"/>
      <c r="W320" s="456"/>
      <c r="X320" s="456"/>
      <c r="Y320" s="456"/>
      <c r="Z320" s="456"/>
      <c r="AA320" s="456"/>
      <c r="AB320" s="456"/>
      <c r="AC320" s="456"/>
      <c r="AD320" s="456"/>
      <c r="AE320" s="456"/>
      <c r="AF320" s="456"/>
      <c r="AG320" s="456"/>
      <c r="AH320" s="456"/>
      <c r="AI320" s="456"/>
      <c r="AJ320" s="456"/>
      <c r="AK320" s="456"/>
      <c r="AL320" s="456"/>
      <c r="AM320" s="456"/>
      <c r="AN320" s="456"/>
      <c r="AO320" s="456"/>
    </row>
    <row r="321" spans="1:41" x14ac:dyDescent="0.2">
      <c r="A321" s="456"/>
      <c r="B321" s="456"/>
      <c r="C321" s="456"/>
      <c r="D321" s="456"/>
      <c r="E321" s="456"/>
      <c r="F321" s="456"/>
      <c r="G321" s="456"/>
      <c r="H321" s="456"/>
      <c r="I321" s="456"/>
      <c r="J321" s="456"/>
      <c r="K321" s="456"/>
      <c r="L321" s="456"/>
      <c r="M321" s="456"/>
      <c r="N321" s="456"/>
      <c r="O321" s="456"/>
      <c r="P321" s="456"/>
      <c r="Q321" s="456"/>
      <c r="R321" s="456"/>
      <c r="S321" s="456"/>
      <c r="T321" s="456"/>
      <c r="U321" s="456"/>
      <c r="V321" s="456"/>
      <c r="W321" s="456"/>
      <c r="X321" s="456"/>
      <c r="Y321" s="456"/>
      <c r="Z321" s="456"/>
      <c r="AA321" s="456"/>
      <c r="AB321" s="456"/>
      <c r="AC321" s="456"/>
      <c r="AD321" s="456"/>
      <c r="AE321" s="456"/>
      <c r="AF321" s="456"/>
      <c r="AG321" s="456"/>
      <c r="AH321" s="456"/>
      <c r="AI321" s="456"/>
      <c r="AJ321" s="456"/>
      <c r="AK321" s="456"/>
      <c r="AL321" s="456"/>
      <c r="AM321" s="456"/>
      <c r="AN321" s="456"/>
      <c r="AO321" s="456"/>
    </row>
    <row r="322" spans="1:41" x14ac:dyDescent="0.2">
      <c r="A322" s="456"/>
      <c r="B322" s="456"/>
      <c r="C322" s="456"/>
      <c r="D322" s="456"/>
      <c r="E322" s="456"/>
      <c r="F322" s="456"/>
      <c r="G322" s="456"/>
      <c r="H322" s="456"/>
      <c r="I322" s="456"/>
      <c r="J322" s="456"/>
      <c r="K322" s="456"/>
      <c r="L322" s="456"/>
      <c r="M322" s="456"/>
      <c r="N322" s="456"/>
      <c r="O322" s="456"/>
      <c r="P322" s="456"/>
      <c r="Q322" s="456"/>
      <c r="R322" s="456"/>
      <c r="S322" s="456"/>
      <c r="T322" s="456"/>
      <c r="U322" s="456"/>
      <c r="V322" s="456"/>
      <c r="W322" s="456"/>
      <c r="X322" s="456"/>
      <c r="Y322" s="456"/>
      <c r="Z322" s="456"/>
      <c r="AA322" s="456"/>
      <c r="AB322" s="456"/>
      <c r="AC322" s="456"/>
      <c r="AD322" s="456"/>
      <c r="AE322" s="456"/>
      <c r="AF322" s="456"/>
      <c r="AG322" s="456"/>
      <c r="AH322" s="456"/>
      <c r="AI322" s="456"/>
      <c r="AJ322" s="456"/>
      <c r="AK322" s="456"/>
      <c r="AL322" s="456"/>
      <c r="AM322" s="456"/>
      <c r="AN322" s="456"/>
      <c r="AO322" s="456"/>
    </row>
    <row r="323" spans="1:41" x14ac:dyDescent="0.2">
      <c r="A323" s="456"/>
      <c r="B323" s="456"/>
      <c r="C323" s="456"/>
      <c r="D323" s="456"/>
      <c r="E323" s="456"/>
      <c r="F323" s="456"/>
      <c r="G323" s="456"/>
      <c r="H323" s="456"/>
      <c r="I323" s="456"/>
      <c r="J323" s="456"/>
      <c r="K323" s="456"/>
      <c r="L323" s="456"/>
      <c r="M323" s="456"/>
      <c r="N323" s="456"/>
      <c r="O323" s="456"/>
      <c r="P323" s="456"/>
      <c r="Q323" s="456"/>
      <c r="R323" s="456"/>
      <c r="S323" s="456"/>
      <c r="T323" s="456"/>
      <c r="U323" s="456"/>
      <c r="V323" s="456"/>
      <c r="W323" s="456"/>
      <c r="X323" s="456"/>
      <c r="Y323" s="456"/>
      <c r="Z323" s="456"/>
      <c r="AA323" s="456"/>
      <c r="AB323" s="456"/>
      <c r="AC323" s="456"/>
      <c r="AD323" s="456"/>
      <c r="AE323" s="456"/>
      <c r="AF323" s="456"/>
      <c r="AG323" s="456"/>
      <c r="AH323" s="456"/>
      <c r="AI323" s="456"/>
      <c r="AJ323" s="456"/>
      <c r="AK323" s="456"/>
      <c r="AL323" s="456"/>
      <c r="AM323" s="456"/>
      <c r="AN323" s="456"/>
      <c r="AO323" s="456"/>
    </row>
    <row r="324" spans="1:41" x14ac:dyDescent="0.2">
      <c r="A324" s="456"/>
      <c r="B324" s="456"/>
      <c r="C324" s="456"/>
      <c r="D324" s="456"/>
      <c r="E324" s="456"/>
      <c r="F324" s="456"/>
      <c r="G324" s="456"/>
      <c r="H324" s="456"/>
      <c r="I324" s="456"/>
      <c r="J324" s="456"/>
      <c r="K324" s="456"/>
      <c r="L324" s="456"/>
      <c r="M324" s="456"/>
      <c r="N324" s="456"/>
      <c r="O324" s="456"/>
      <c r="P324" s="456"/>
      <c r="Q324" s="456"/>
      <c r="R324" s="456"/>
      <c r="S324" s="456"/>
      <c r="T324" s="456"/>
      <c r="U324" s="456"/>
      <c r="V324" s="456"/>
      <c r="W324" s="456"/>
      <c r="X324" s="456"/>
      <c r="Y324" s="456"/>
      <c r="Z324" s="456"/>
      <c r="AA324" s="456"/>
      <c r="AB324" s="456"/>
      <c r="AC324" s="456"/>
      <c r="AD324" s="456"/>
      <c r="AE324" s="456"/>
      <c r="AF324" s="456"/>
      <c r="AG324" s="456"/>
      <c r="AH324" s="456"/>
      <c r="AI324" s="456"/>
      <c r="AJ324" s="456"/>
      <c r="AK324" s="456"/>
      <c r="AL324" s="456"/>
      <c r="AM324" s="456"/>
      <c r="AN324" s="456"/>
      <c r="AO324" s="456"/>
    </row>
    <row r="325" spans="1:41" x14ac:dyDescent="0.2">
      <c r="A325" s="456"/>
      <c r="B325" s="456"/>
      <c r="C325" s="456"/>
      <c r="D325" s="456"/>
      <c r="E325" s="456"/>
      <c r="F325" s="456"/>
      <c r="G325" s="456"/>
      <c r="H325" s="456"/>
      <c r="I325" s="456"/>
      <c r="J325" s="456"/>
      <c r="K325" s="456"/>
      <c r="L325" s="456"/>
      <c r="M325" s="456"/>
      <c r="N325" s="456"/>
      <c r="O325" s="456"/>
      <c r="P325" s="456"/>
      <c r="Q325" s="456"/>
      <c r="R325" s="456"/>
      <c r="S325" s="456"/>
      <c r="T325" s="456"/>
      <c r="U325" s="456"/>
      <c r="V325" s="456"/>
      <c r="W325" s="456"/>
      <c r="X325" s="456"/>
      <c r="Y325" s="456"/>
      <c r="Z325" s="456"/>
      <c r="AA325" s="456"/>
      <c r="AB325" s="456"/>
      <c r="AC325" s="456"/>
      <c r="AD325" s="456"/>
      <c r="AE325" s="456"/>
      <c r="AF325" s="456"/>
      <c r="AG325" s="456"/>
      <c r="AH325" s="456"/>
      <c r="AI325" s="456"/>
      <c r="AJ325" s="456"/>
      <c r="AK325" s="456"/>
      <c r="AL325" s="456"/>
      <c r="AM325" s="456"/>
      <c r="AN325" s="456"/>
      <c r="AO325" s="456"/>
    </row>
    <row r="326" spans="1:41" x14ac:dyDescent="0.2">
      <c r="A326" s="456"/>
      <c r="B326" s="456"/>
      <c r="C326" s="456"/>
      <c r="D326" s="456"/>
      <c r="E326" s="456"/>
      <c r="F326" s="456"/>
      <c r="G326" s="456"/>
      <c r="H326" s="456"/>
      <c r="I326" s="456"/>
      <c r="J326" s="456"/>
      <c r="K326" s="456"/>
      <c r="L326" s="456"/>
      <c r="M326" s="456"/>
      <c r="N326" s="456"/>
      <c r="O326" s="456"/>
      <c r="P326" s="456"/>
      <c r="Q326" s="456"/>
      <c r="R326" s="456"/>
      <c r="S326" s="456"/>
      <c r="T326" s="456"/>
      <c r="U326" s="456"/>
      <c r="V326" s="456"/>
      <c r="W326" s="456"/>
      <c r="X326" s="456"/>
      <c r="Y326" s="456"/>
      <c r="Z326" s="456"/>
      <c r="AA326" s="456"/>
      <c r="AB326" s="456"/>
      <c r="AC326" s="456"/>
      <c r="AD326" s="456"/>
      <c r="AE326" s="456"/>
      <c r="AF326" s="456"/>
      <c r="AG326" s="456"/>
      <c r="AH326" s="456"/>
      <c r="AI326" s="456"/>
      <c r="AJ326" s="456"/>
      <c r="AK326" s="456"/>
      <c r="AL326" s="456"/>
      <c r="AM326" s="456"/>
      <c r="AN326" s="456"/>
      <c r="AO326" s="456"/>
    </row>
    <row r="327" spans="1:41" x14ac:dyDescent="0.2">
      <c r="A327" s="456"/>
      <c r="B327" s="456"/>
      <c r="C327" s="456"/>
      <c r="D327" s="456"/>
      <c r="E327" s="456"/>
      <c r="F327" s="456"/>
      <c r="G327" s="456"/>
      <c r="H327" s="456"/>
      <c r="I327" s="456"/>
      <c r="J327" s="456"/>
      <c r="K327" s="456"/>
      <c r="L327" s="456"/>
      <c r="M327" s="456"/>
      <c r="N327" s="456"/>
      <c r="O327" s="456"/>
      <c r="P327" s="456"/>
      <c r="Q327" s="456"/>
      <c r="R327" s="456"/>
      <c r="S327" s="456"/>
      <c r="T327" s="456"/>
      <c r="U327" s="456"/>
      <c r="V327" s="456"/>
      <c r="W327" s="456"/>
      <c r="X327" s="456"/>
      <c r="Y327" s="456"/>
      <c r="Z327" s="456"/>
      <c r="AA327" s="456"/>
      <c r="AB327" s="456"/>
      <c r="AC327" s="456"/>
      <c r="AD327" s="456"/>
      <c r="AE327" s="456"/>
      <c r="AF327" s="456"/>
      <c r="AG327" s="456"/>
      <c r="AH327" s="456"/>
      <c r="AI327" s="456"/>
      <c r="AJ327" s="456"/>
      <c r="AK327" s="456"/>
      <c r="AL327" s="456"/>
      <c r="AM327" s="456"/>
      <c r="AN327" s="456"/>
      <c r="AO327" s="456"/>
    </row>
    <row r="328" spans="1:41" x14ac:dyDescent="0.2">
      <c r="A328" s="456"/>
      <c r="B328" s="456"/>
      <c r="C328" s="456"/>
      <c r="D328" s="456"/>
      <c r="E328" s="456"/>
      <c r="F328" s="456"/>
      <c r="G328" s="456"/>
      <c r="H328" s="456"/>
      <c r="I328" s="456"/>
      <c r="J328" s="456"/>
      <c r="K328" s="456"/>
      <c r="L328" s="456"/>
      <c r="M328" s="456"/>
      <c r="N328" s="456"/>
      <c r="O328" s="456"/>
      <c r="P328" s="456"/>
      <c r="Q328" s="456"/>
      <c r="R328" s="456"/>
      <c r="S328" s="456"/>
      <c r="T328" s="456"/>
      <c r="U328" s="456"/>
      <c r="V328" s="456"/>
      <c r="W328" s="456"/>
      <c r="X328" s="456"/>
      <c r="Y328" s="456"/>
      <c r="Z328" s="456"/>
      <c r="AA328" s="456"/>
      <c r="AB328" s="456"/>
      <c r="AC328" s="456"/>
      <c r="AD328" s="456"/>
      <c r="AE328" s="456"/>
      <c r="AF328" s="456"/>
      <c r="AG328" s="456"/>
      <c r="AH328" s="456"/>
      <c r="AI328" s="456"/>
      <c r="AJ328" s="456"/>
      <c r="AK328" s="456"/>
      <c r="AL328" s="456"/>
      <c r="AM328" s="456"/>
      <c r="AN328" s="456"/>
      <c r="AO328" s="456"/>
    </row>
    <row r="329" spans="1:41" x14ac:dyDescent="0.2">
      <c r="A329" s="456"/>
      <c r="B329" s="456"/>
      <c r="C329" s="456"/>
      <c r="D329" s="456"/>
      <c r="E329" s="456"/>
      <c r="F329" s="456"/>
      <c r="G329" s="456"/>
      <c r="H329" s="456"/>
      <c r="I329" s="456"/>
      <c r="J329" s="456"/>
      <c r="K329" s="456"/>
      <c r="L329" s="456"/>
      <c r="M329" s="456"/>
      <c r="N329" s="456"/>
      <c r="O329" s="456"/>
      <c r="P329" s="456"/>
      <c r="Q329" s="456"/>
      <c r="R329" s="456"/>
      <c r="S329" s="456"/>
      <c r="T329" s="456"/>
      <c r="U329" s="456"/>
      <c r="V329" s="456"/>
      <c r="W329" s="456"/>
      <c r="X329" s="456"/>
      <c r="Y329" s="456"/>
      <c r="Z329" s="456"/>
      <c r="AA329" s="456"/>
      <c r="AB329" s="456"/>
      <c r="AC329" s="456"/>
      <c r="AD329" s="456"/>
      <c r="AE329" s="456"/>
      <c r="AF329" s="456"/>
      <c r="AG329" s="456"/>
      <c r="AH329" s="456"/>
      <c r="AI329" s="456"/>
      <c r="AJ329" s="456"/>
      <c r="AK329" s="456"/>
      <c r="AL329" s="456"/>
      <c r="AM329" s="456"/>
      <c r="AN329" s="456"/>
      <c r="AO329" s="456"/>
    </row>
    <row r="330" spans="1:41" x14ac:dyDescent="0.2">
      <c r="A330" s="456"/>
      <c r="B330" s="456"/>
      <c r="C330" s="456"/>
      <c r="D330" s="456"/>
      <c r="E330" s="456"/>
      <c r="F330" s="456"/>
      <c r="G330" s="456"/>
      <c r="H330" s="456"/>
      <c r="I330" s="456"/>
      <c r="J330" s="456"/>
      <c r="K330" s="456"/>
      <c r="L330" s="456"/>
      <c r="M330" s="456"/>
      <c r="N330" s="456"/>
      <c r="O330" s="456"/>
      <c r="P330" s="456"/>
      <c r="Q330" s="456"/>
      <c r="R330" s="456"/>
      <c r="S330" s="456"/>
      <c r="T330" s="456"/>
      <c r="U330" s="456"/>
      <c r="V330" s="456"/>
      <c r="W330" s="456"/>
      <c r="X330" s="456"/>
      <c r="Y330" s="456"/>
      <c r="Z330" s="456"/>
      <c r="AA330" s="456"/>
      <c r="AB330" s="456"/>
      <c r="AC330" s="456"/>
      <c r="AD330" s="456"/>
      <c r="AE330" s="456"/>
      <c r="AF330" s="456"/>
      <c r="AG330" s="456"/>
      <c r="AH330" s="456"/>
      <c r="AI330" s="456"/>
      <c r="AJ330" s="456"/>
      <c r="AK330" s="456"/>
      <c r="AL330" s="456"/>
      <c r="AM330" s="456"/>
      <c r="AN330" s="456"/>
      <c r="AO330" s="456"/>
    </row>
    <row r="331" spans="1:41" x14ac:dyDescent="0.2">
      <c r="A331" s="456"/>
      <c r="B331" s="456"/>
      <c r="C331" s="456"/>
      <c r="D331" s="456"/>
      <c r="E331" s="456"/>
      <c r="F331" s="456"/>
      <c r="G331" s="456"/>
      <c r="H331" s="456"/>
      <c r="I331" s="456"/>
      <c r="J331" s="456"/>
      <c r="K331" s="456"/>
      <c r="L331" s="456"/>
      <c r="M331" s="456"/>
      <c r="N331" s="456"/>
      <c r="O331" s="456"/>
      <c r="P331" s="456"/>
      <c r="Q331" s="456"/>
      <c r="R331" s="456"/>
      <c r="S331" s="456"/>
      <c r="T331" s="456"/>
      <c r="U331" s="456"/>
      <c r="V331" s="456"/>
      <c r="W331" s="456"/>
      <c r="X331" s="456"/>
      <c r="Y331" s="456"/>
      <c r="Z331" s="456"/>
      <c r="AA331" s="456"/>
      <c r="AB331" s="456"/>
      <c r="AC331" s="456"/>
      <c r="AD331" s="456"/>
      <c r="AE331" s="456"/>
      <c r="AF331" s="456"/>
      <c r="AG331" s="456"/>
      <c r="AH331" s="456"/>
      <c r="AI331" s="456"/>
      <c r="AJ331" s="456"/>
      <c r="AK331" s="456"/>
      <c r="AL331" s="456"/>
      <c r="AM331" s="456"/>
      <c r="AN331" s="456"/>
      <c r="AO331" s="456"/>
    </row>
    <row r="332" spans="1:41" x14ac:dyDescent="0.2">
      <c r="A332" s="456"/>
      <c r="B332" s="456"/>
      <c r="C332" s="456"/>
      <c r="D332" s="456"/>
      <c r="E332" s="456"/>
      <c r="F332" s="456"/>
      <c r="G332" s="456"/>
      <c r="H332" s="456"/>
      <c r="I332" s="456"/>
      <c r="J332" s="456"/>
      <c r="K332" s="456"/>
      <c r="L332" s="456"/>
      <c r="M332" s="456"/>
      <c r="N332" s="456"/>
      <c r="O332" s="456"/>
      <c r="P332" s="456"/>
      <c r="Q332" s="456"/>
      <c r="R332" s="456"/>
      <c r="S332" s="456"/>
      <c r="T332" s="456"/>
      <c r="U332" s="456"/>
      <c r="V332" s="456"/>
      <c r="W332" s="456"/>
      <c r="X332" s="456"/>
      <c r="Y332" s="456"/>
      <c r="Z332" s="456"/>
      <c r="AA332" s="456"/>
      <c r="AB332" s="456"/>
      <c r="AC332" s="456"/>
      <c r="AD332" s="456"/>
      <c r="AE332" s="456"/>
      <c r="AF332" s="456"/>
      <c r="AG332" s="456"/>
      <c r="AH332" s="456"/>
      <c r="AI332" s="456"/>
      <c r="AJ332" s="456"/>
      <c r="AK332" s="456"/>
      <c r="AL332" s="456"/>
      <c r="AM332" s="456"/>
      <c r="AN332" s="456"/>
      <c r="AO332" s="456"/>
    </row>
    <row r="333" spans="1:41" x14ac:dyDescent="0.2">
      <c r="A333" s="456"/>
      <c r="B333" s="456"/>
      <c r="C333" s="456"/>
      <c r="D333" s="456"/>
      <c r="E333" s="456"/>
      <c r="F333" s="456"/>
      <c r="G333" s="456"/>
      <c r="H333" s="456"/>
      <c r="I333" s="456"/>
      <c r="J333" s="456"/>
      <c r="K333" s="456"/>
      <c r="L333" s="456"/>
      <c r="M333" s="456"/>
      <c r="N333" s="456"/>
      <c r="O333" s="456"/>
      <c r="P333" s="456"/>
      <c r="Q333" s="456"/>
      <c r="R333" s="456"/>
      <c r="S333" s="456"/>
      <c r="T333" s="456"/>
      <c r="U333" s="456"/>
      <c r="V333" s="456"/>
      <c r="W333" s="456"/>
      <c r="X333" s="456"/>
      <c r="Y333" s="456"/>
      <c r="Z333" s="456"/>
      <c r="AA333" s="456"/>
      <c r="AB333" s="456"/>
      <c r="AC333" s="456"/>
      <c r="AD333" s="456"/>
      <c r="AE333" s="456"/>
      <c r="AF333" s="456"/>
      <c r="AG333" s="456"/>
      <c r="AH333" s="456"/>
      <c r="AI333" s="456"/>
      <c r="AJ333" s="456"/>
      <c r="AK333" s="456"/>
      <c r="AL333" s="456"/>
      <c r="AM333" s="456"/>
      <c r="AN333" s="456"/>
      <c r="AO333" s="456"/>
    </row>
    <row r="334" spans="1:41" x14ac:dyDescent="0.2">
      <c r="A334" s="456"/>
      <c r="B334" s="456"/>
      <c r="C334" s="456"/>
      <c r="D334" s="456"/>
      <c r="E334" s="456"/>
      <c r="F334" s="456"/>
      <c r="G334" s="456"/>
      <c r="H334" s="456"/>
      <c r="I334" s="456"/>
      <c r="J334" s="456"/>
      <c r="K334" s="456"/>
      <c r="L334" s="456"/>
      <c r="M334" s="456"/>
      <c r="N334" s="456"/>
      <c r="O334" s="456"/>
      <c r="P334" s="456"/>
      <c r="Q334" s="456"/>
      <c r="R334" s="456"/>
      <c r="S334" s="456"/>
      <c r="T334" s="456"/>
      <c r="U334" s="456"/>
      <c r="V334" s="456"/>
      <c r="W334" s="456"/>
      <c r="X334" s="456"/>
      <c r="Y334" s="456"/>
      <c r="Z334" s="456"/>
      <c r="AA334" s="456"/>
      <c r="AB334" s="456"/>
      <c r="AC334" s="456"/>
      <c r="AD334" s="456"/>
      <c r="AE334" s="456"/>
      <c r="AF334" s="456"/>
      <c r="AG334" s="456"/>
      <c r="AH334" s="456"/>
      <c r="AI334" s="456"/>
      <c r="AJ334" s="456"/>
      <c r="AK334" s="456"/>
      <c r="AL334" s="456"/>
      <c r="AM334" s="456"/>
      <c r="AN334" s="456"/>
      <c r="AO334" s="456"/>
    </row>
    <row r="335" spans="1:41" x14ac:dyDescent="0.2">
      <c r="A335" s="456"/>
      <c r="B335" s="456"/>
      <c r="C335" s="456"/>
      <c r="D335" s="456"/>
      <c r="E335" s="456"/>
      <c r="F335" s="456"/>
      <c r="G335" s="456"/>
      <c r="H335" s="456"/>
      <c r="I335" s="456"/>
      <c r="J335" s="456"/>
      <c r="K335" s="456"/>
      <c r="L335" s="456"/>
      <c r="M335" s="456"/>
      <c r="N335" s="456"/>
      <c r="O335" s="456"/>
      <c r="P335" s="456"/>
      <c r="Q335" s="456"/>
      <c r="R335" s="456"/>
      <c r="S335" s="456"/>
      <c r="T335" s="456"/>
      <c r="U335" s="456"/>
      <c r="V335" s="456"/>
      <c r="W335" s="456"/>
      <c r="X335" s="456"/>
      <c r="Y335" s="456"/>
      <c r="Z335" s="456"/>
      <c r="AA335" s="456"/>
      <c r="AB335" s="456"/>
      <c r="AC335" s="456"/>
      <c r="AD335" s="456"/>
      <c r="AE335" s="456"/>
      <c r="AF335" s="456"/>
      <c r="AG335" s="456"/>
      <c r="AH335" s="456"/>
      <c r="AI335" s="456"/>
      <c r="AJ335" s="456"/>
      <c r="AK335" s="456"/>
      <c r="AL335" s="456"/>
      <c r="AM335" s="456"/>
      <c r="AN335" s="456"/>
      <c r="AO335" s="456"/>
    </row>
    <row r="336" spans="1:41" x14ac:dyDescent="0.2">
      <c r="A336" s="456"/>
      <c r="B336" s="456"/>
      <c r="C336" s="456"/>
      <c r="D336" s="456"/>
      <c r="E336" s="456"/>
      <c r="F336" s="456"/>
      <c r="G336" s="456"/>
      <c r="H336" s="456"/>
      <c r="I336" s="456"/>
      <c r="J336" s="456"/>
      <c r="K336" s="456"/>
      <c r="L336" s="456"/>
      <c r="M336" s="456"/>
      <c r="N336" s="456"/>
      <c r="O336" s="456"/>
      <c r="P336" s="456"/>
      <c r="Q336" s="456"/>
      <c r="R336" s="456"/>
      <c r="S336" s="456"/>
      <c r="T336" s="456"/>
      <c r="U336" s="456"/>
      <c r="V336" s="456"/>
      <c r="W336" s="456"/>
      <c r="X336" s="456"/>
      <c r="Y336" s="456"/>
      <c r="Z336" s="456"/>
      <c r="AA336" s="456"/>
      <c r="AB336" s="456"/>
      <c r="AC336" s="456"/>
      <c r="AD336" s="456"/>
      <c r="AE336" s="456"/>
      <c r="AF336" s="456"/>
      <c r="AG336" s="456"/>
      <c r="AH336" s="456"/>
      <c r="AI336" s="456"/>
      <c r="AJ336" s="456"/>
      <c r="AK336" s="456"/>
      <c r="AL336" s="456"/>
      <c r="AM336" s="456"/>
      <c r="AN336" s="456"/>
      <c r="AO336" s="456"/>
    </row>
    <row r="337" spans="1:41" x14ac:dyDescent="0.2">
      <c r="A337" s="456"/>
      <c r="B337" s="456"/>
      <c r="C337" s="456"/>
      <c r="D337" s="456"/>
      <c r="E337" s="456"/>
      <c r="F337" s="456"/>
      <c r="G337" s="456"/>
      <c r="H337" s="456"/>
      <c r="I337" s="456"/>
      <c r="J337" s="456"/>
      <c r="K337" s="456"/>
      <c r="L337" s="456"/>
      <c r="M337" s="456"/>
      <c r="N337" s="456"/>
      <c r="O337" s="456"/>
      <c r="P337" s="456"/>
      <c r="Q337" s="456"/>
      <c r="R337" s="456"/>
      <c r="S337" s="456"/>
      <c r="T337" s="456"/>
      <c r="U337" s="456"/>
      <c r="V337" s="456"/>
      <c r="W337" s="456"/>
      <c r="X337" s="456"/>
      <c r="Y337" s="456"/>
      <c r="Z337" s="456"/>
      <c r="AA337" s="456"/>
      <c r="AB337" s="456"/>
      <c r="AC337" s="456"/>
      <c r="AD337" s="456"/>
      <c r="AE337" s="456"/>
      <c r="AF337" s="456"/>
      <c r="AG337" s="456"/>
      <c r="AH337" s="456"/>
      <c r="AI337" s="456"/>
      <c r="AJ337" s="456"/>
      <c r="AK337" s="456"/>
      <c r="AL337" s="456"/>
      <c r="AM337" s="456"/>
      <c r="AN337" s="456"/>
      <c r="AO337" s="456"/>
    </row>
    <row r="338" spans="1:41" x14ac:dyDescent="0.2">
      <c r="A338" s="456"/>
      <c r="B338" s="456"/>
      <c r="C338" s="456"/>
      <c r="D338" s="456"/>
      <c r="E338" s="456"/>
      <c r="F338" s="456"/>
      <c r="G338" s="456"/>
      <c r="H338" s="456"/>
      <c r="I338" s="456"/>
      <c r="J338" s="456"/>
      <c r="K338" s="456"/>
      <c r="L338" s="456"/>
      <c r="M338" s="456"/>
      <c r="N338" s="456"/>
      <c r="O338" s="456"/>
      <c r="P338" s="456"/>
      <c r="Q338" s="456"/>
      <c r="R338" s="456"/>
      <c r="S338" s="456"/>
      <c r="T338" s="456"/>
      <c r="U338" s="456"/>
      <c r="V338" s="456"/>
      <c r="W338" s="456"/>
      <c r="X338" s="456"/>
      <c r="Y338" s="456"/>
      <c r="Z338" s="456"/>
      <c r="AA338" s="456"/>
      <c r="AB338" s="456"/>
      <c r="AC338" s="456"/>
      <c r="AD338" s="456"/>
      <c r="AE338" s="456"/>
      <c r="AF338" s="456"/>
      <c r="AG338" s="456"/>
      <c r="AH338" s="456"/>
      <c r="AI338" s="456"/>
      <c r="AJ338" s="456"/>
      <c r="AK338" s="456"/>
      <c r="AL338" s="456"/>
      <c r="AM338" s="456"/>
      <c r="AN338" s="456"/>
      <c r="AO338" s="456"/>
    </row>
    <row r="339" spans="1:41" x14ac:dyDescent="0.2">
      <c r="A339" s="456"/>
      <c r="B339" s="456"/>
      <c r="C339" s="456"/>
      <c r="D339" s="456"/>
      <c r="E339" s="456"/>
      <c r="F339" s="456"/>
      <c r="G339" s="456"/>
      <c r="H339" s="456"/>
      <c r="I339" s="456"/>
      <c r="J339" s="456"/>
      <c r="K339" s="456"/>
      <c r="L339" s="456"/>
      <c r="M339" s="456"/>
      <c r="N339" s="456"/>
      <c r="O339" s="456"/>
      <c r="P339" s="456"/>
      <c r="Q339" s="456"/>
      <c r="R339" s="456"/>
      <c r="S339" s="456"/>
      <c r="T339" s="456"/>
      <c r="U339" s="456"/>
      <c r="V339" s="456"/>
      <c r="W339" s="456"/>
      <c r="X339" s="456"/>
      <c r="Y339" s="456"/>
      <c r="Z339" s="456"/>
      <c r="AA339" s="456"/>
      <c r="AB339" s="456"/>
      <c r="AC339" s="456"/>
      <c r="AD339" s="456"/>
      <c r="AE339" s="456"/>
      <c r="AF339" s="456"/>
      <c r="AG339" s="456"/>
      <c r="AH339" s="456"/>
      <c r="AI339" s="456"/>
      <c r="AJ339" s="456"/>
      <c r="AK339" s="456"/>
      <c r="AL339" s="456"/>
      <c r="AM339" s="456"/>
      <c r="AN339" s="456"/>
      <c r="AO339" s="456"/>
    </row>
    <row r="340" spans="1:41" x14ac:dyDescent="0.2">
      <c r="A340" s="456"/>
      <c r="B340" s="456"/>
      <c r="C340" s="456"/>
      <c r="D340" s="456"/>
      <c r="E340" s="456"/>
      <c r="F340" s="456"/>
      <c r="G340" s="456"/>
      <c r="H340" s="456"/>
      <c r="I340" s="456"/>
      <c r="J340" s="456"/>
      <c r="K340" s="456"/>
      <c r="L340" s="456"/>
      <c r="M340" s="456"/>
      <c r="N340" s="456"/>
      <c r="O340" s="456"/>
      <c r="P340" s="456"/>
      <c r="Q340" s="456"/>
      <c r="R340" s="456"/>
      <c r="S340" s="456"/>
      <c r="T340" s="456"/>
      <c r="U340" s="456"/>
      <c r="V340" s="456"/>
      <c r="W340" s="456"/>
      <c r="X340" s="456"/>
      <c r="Y340" s="456"/>
      <c r="Z340" s="456"/>
      <c r="AA340" s="456"/>
      <c r="AB340" s="456"/>
      <c r="AC340" s="456"/>
      <c r="AD340" s="456"/>
      <c r="AE340" s="456"/>
      <c r="AF340" s="456"/>
      <c r="AG340" s="456"/>
      <c r="AH340" s="456"/>
      <c r="AI340" s="456"/>
      <c r="AJ340" s="456"/>
      <c r="AK340" s="456"/>
      <c r="AL340" s="456"/>
      <c r="AM340" s="456"/>
      <c r="AN340" s="456"/>
      <c r="AO340" s="456"/>
    </row>
    <row r="341" spans="1:41" x14ac:dyDescent="0.2">
      <c r="A341" s="456"/>
      <c r="B341" s="456"/>
      <c r="C341" s="456"/>
      <c r="D341" s="456"/>
      <c r="E341" s="456"/>
      <c r="F341" s="456"/>
      <c r="G341" s="456"/>
      <c r="H341" s="456"/>
      <c r="I341" s="456"/>
      <c r="J341" s="456"/>
      <c r="K341" s="456"/>
      <c r="L341" s="456"/>
      <c r="M341" s="456"/>
      <c r="N341" s="456"/>
      <c r="O341" s="456"/>
      <c r="P341" s="456"/>
      <c r="Q341" s="456"/>
      <c r="R341" s="456"/>
      <c r="S341" s="456"/>
      <c r="T341" s="456"/>
      <c r="U341" s="456"/>
      <c r="V341" s="456"/>
      <c r="W341" s="456"/>
      <c r="X341" s="456"/>
      <c r="Y341" s="456"/>
      <c r="Z341" s="456"/>
      <c r="AA341" s="456"/>
      <c r="AB341" s="456"/>
      <c r="AC341" s="456"/>
      <c r="AD341" s="456"/>
      <c r="AE341" s="456"/>
      <c r="AF341" s="456"/>
      <c r="AG341" s="456"/>
      <c r="AH341" s="456"/>
      <c r="AI341" s="456"/>
      <c r="AJ341" s="456"/>
      <c r="AK341" s="456"/>
      <c r="AL341" s="456"/>
      <c r="AM341" s="456"/>
      <c r="AN341" s="456"/>
      <c r="AO341" s="456"/>
    </row>
    <row r="342" spans="1:41" x14ac:dyDescent="0.2">
      <c r="A342" s="456"/>
      <c r="B342" s="456"/>
      <c r="C342" s="456"/>
      <c r="D342" s="456"/>
      <c r="E342" s="456"/>
      <c r="F342" s="456"/>
      <c r="G342" s="456"/>
      <c r="H342" s="456"/>
      <c r="I342" s="456"/>
      <c r="J342" s="456"/>
      <c r="K342" s="456"/>
      <c r="L342" s="456"/>
      <c r="M342" s="456"/>
      <c r="N342" s="456"/>
      <c r="O342" s="456"/>
      <c r="P342" s="456"/>
      <c r="Q342" s="456"/>
      <c r="R342" s="456"/>
      <c r="S342" s="456"/>
      <c r="T342" s="456"/>
      <c r="U342" s="456"/>
      <c r="V342" s="456"/>
      <c r="W342" s="456"/>
      <c r="X342" s="456"/>
      <c r="Y342" s="456"/>
      <c r="Z342" s="456"/>
      <c r="AA342" s="456"/>
      <c r="AB342" s="456"/>
      <c r="AC342" s="456"/>
      <c r="AD342" s="456"/>
      <c r="AE342" s="456"/>
      <c r="AF342" s="456"/>
      <c r="AG342" s="456"/>
      <c r="AH342" s="456"/>
      <c r="AI342" s="456"/>
      <c r="AJ342" s="456"/>
      <c r="AK342" s="456"/>
      <c r="AL342" s="456"/>
      <c r="AM342" s="456"/>
      <c r="AN342" s="456"/>
      <c r="AO342" s="456"/>
    </row>
    <row r="343" spans="1:41" x14ac:dyDescent="0.2">
      <c r="A343" s="456"/>
      <c r="B343" s="456"/>
      <c r="C343" s="456"/>
      <c r="D343" s="456"/>
      <c r="E343" s="456"/>
      <c r="F343" s="456"/>
      <c r="G343" s="456"/>
      <c r="H343" s="456"/>
      <c r="I343" s="456"/>
      <c r="J343" s="456"/>
      <c r="K343" s="456"/>
      <c r="L343" s="456"/>
      <c r="M343" s="456"/>
      <c r="N343" s="456"/>
      <c r="O343" s="456"/>
      <c r="P343" s="456"/>
      <c r="Q343" s="456"/>
      <c r="R343" s="456"/>
      <c r="S343" s="456"/>
      <c r="T343" s="456"/>
      <c r="U343" s="456"/>
      <c r="V343" s="456"/>
      <c r="W343" s="456"/>
      <c r="X343" s="456"/>
      <c r="Y343" s="456"/>
      <c r="Z343" s="456"/>
      <c r="AA343" s="456"/>
      <c r="AB343" s="456"/>
      <c r="AC343" s="456"/>
      <c r="AD343" s="456"/>
      <c r="AE343" s="456"/>
      <c r="AF343" s="456"/>
      <c r="AG343" s="456"/>
      <c r="AH343" s="456"/>
      <c r="AI343" s="456"/>
      <c r="AJ343" s="456"/>
      <c r="AK343" s="456"/>
      <c r="AL343" s="456"/>
      <c r="AM343" s="456"/>
      <c r="AN343" s="456"/>
      <c r="AO343" s="456"/>
    </row>
    <row r="344" spans="1:41" x14ac:dyDescent="0.2">
      <c r="A344" s="456"/>
      <c r="B344" s="456"/>
      <c r="C344" s="456"/>
      <c r="D344" s="456"/>
      <c r="E344" s="456"/>
      <c r="F344" s="456"/>
      <c r="G344" s="456"/>
      <c r="H344" s="456"/>
      <c r="I344" s="456"/>
      <c r="J344" s="456"/>
      <c r="K344" s="456"/>
      <c r="L344" s="456"/>
      <c r="M344" s="456"/>
      <c r="N344" s="456"/>
      <c r="O344" s="456"/>
      <c r="P344" s="456"/>
      <c r="Q344" s="456"/>
      <c r="R344" s="456"/>
      <c r="S344" s="456"/>
      <c r="T344" s="456"/>
      <c r="U344" s="456"/>
      <c r="V344" s="456"/>
      <c r="W344" s="456"/>
      <c r="X344" s="456"/>
      <c r="Y344" s="456"/>
      <c r="Z344" s="456"/>
      <c r="AA344" s="456"/>
      <c r="AB344" s="456"/>
      <c r="AC344" s="456"/>
      <c r="AD344" s="456"/>
      <c r="AE344" s="456"/>
      <c r="AF344" s="456"/>
      <c r="AG344" s="456"/>
      <c r="AH344" s="456"/>
      <c r="AI344" s="456"/>
      <c r="AJ344" s="456"/>
      <c r="AK344" s="456"/>
      <c r="AL344" s="456"/>
      <c r="AM344" s="456"/>
      <c r="AN344" s="456"/>
      <c r="AO344" s="456"/>
    </row>
    <row r="345" spans="1:41" x14ac:dyDescent="0.2">
      <c r="A345" s="456"/>
      <c r="B345" s="456"/>
      <c r="C345" s="456"/>
      <c r="D345" s="456"/>
      <c r="E345" s="456"/>
      <c r="F345" s="456"/>
      <c r="G345" s="456"/>
      <c r="H345" s="456"/>
      <c r="I345" s="456"/>
      <c r="J345" s="456"/>
      <c r="K345" s="456"/>
      <c r="L345" s="456"/>
      <c r="M345" s="456"/>
      <c r="N345" s="456"/>
      <c r="O345" s="456"/>
      <c r="P345" s="456"/>
      <c r="Q345" s="456"/>
      <c r="R345" s="456"/>
      <c r="S345" s="456"/>
      <c r="T345" s="456"/>
      <c r="U345" s="456"/>
      <c r="V345" s="456"/>
      <c r="W345" s="456"/>
      <c r="X345" s="456"/>
      <c r="Y345" s="456"/>
      <c r="Z345" s="456"/>
      <c r="AA345" s="456"/>
      <c r="AB345" s="456"/>
      <c r="AC345" s="456"/>
      <c r="AD345" s="456"/>
      <c r="AE345" s="456"/>
      <c r="AF345" s="456"/>
      <c r="AG345" s="456"/>
      <c r="AH345" s="456"/>
      <c r="AI345" s="456"/>
      <c r="AJ345" s="456"/>
      <c r="AK345" s="456"/>
      <c r="AL345" s="456"/>
      <c r="AM345" s="456"/>
      <c r="AN345" s="456"/>
      <c r="AO345" s="456"/>
    </row>
    <row r="346" spans="1:41" x14ac:dyDescent="0.2">
      <c r="A346" s="456"/>
      <c r="B346" s="456"/>
      <c r="C346" s="456"/>
      <c r="D346" s="456"/>
      <c r="E346" s="456"/>
      <c r="F346" s="456"/>
      <c r="G346" s="456"/>
      <c r="H346" s="456"/>
      <c r="I346" s="456"/>
      <c r="J346" s="456"/>
      <c r="K346" s="456"/>
      <c r="L346" s="456"/>
      <c r="M346" s="456"/>
      <c r="N346" s="456"/>
      <c r="O346" s="456"/>
      <c r="P346" s="456"/>
      <c r="Q346" s="456"/>
      <c r="R346" s="456"/>
      <c r="S346" s="456"/>
      <c r="T346" s="456"/>
      <c r="U346" s="456"/>
      <c r="V346" s="456"/>
      <c r="W346" s="456"/>
      <c r="X346" s="456"/>
      <c r="Y346" s="456"/>
      <c r="Z346" s="456"/>
      <c r="AA346" s="456"/>
      <c r="AB346" s="456"/>
      <c r="AC346" s="456"/>
      <c r="AD346" s="456"/>
      <c r="AE346" s="456"/>
      <c r="AF346" s="456"/>
      <c r="AG346" s="456"/>
      <c r="AH346" s="456"/>
      <c r="AI346" s="456"/>
      <c r="AJ346" s="456"/>
      <c r="AK346" s="456"/>
      <c r="AL346" s="456"/>
      <c r="AM346" s="456"/>
      <c r="AN346" s="456"/>
      <c r="AO346" s="456"/>
    </row>
    <row r="347" spans="1:41" x14ac:dyDescent="0.2">
      <c r="A347" s="456"/>
      <c r="B347" s="456"/>
      <c r="C347" s="456"/>
      <c r="D347" s="456"/>
      <c r="E347" s="456"/>
      <c r="F347" s="456"/>
      <c r="G347" s="456"/>
      <c r="H347" s="456"/>
      <c r="I347" s="456"/>
      <c r="J347" s="456"/>
      <c r="K347" s="456"/>
      <c r="L347" s="456"/>
      <c r="M347" s="456"/>
      <c r="N347" s="456"/>
      <c r="O347" s="456"/>
      <c r="P347" s="456"/>
      <c r="Q347" s="456"/>
      <c r="R347" s="456"/>
      <c r="S347" s="456"/>
      <c r="T347" s="456"/>
      <c r="U347" s="456"/>
      <c r="V347" s="456"/>
      <c r="W347" s="456"/>
      <c r="X347" s="456"/>
      <c r="Y347" s="456"/>
      <c r="Z347" s="456"/>
      <c r="AA347" s="456"/>
      <c r="AB347" s="456"/>
      <c r="AC347" s="456"/>
      <c r="AD347" s="456"/>
      <c r="AE347" s="456"/>
      <c r="AF347" s="456"/>
      <c r="AG347" s="456"/>
      <c r="AH347" s="456"/>
      <c r="AI347" s="456"/>
      <c r="AJ347" s="456"/>
      <c r="AK347" s="456"/>
      <c r="AL347" s="456"/>
      <c r="AM347" s="456"/>
      <c r="AN347" s="456"/>
      <c r="AO347" s="456"/>
    </row>
    <row r="348" spans="1:41" x14ac:dyDescent="0.2">
      <c r="A348" s="456"/>
      <c r="B348" s="456"/>
      <c r="C348" s="456"/>
      <c r="D348" s="456"/>
      <c r="E348" s="456"/>
      <c r="F348" s="456"/>
      <c r="G348" s="456"/>
      <c r="H348" s="456"/>
      <c r="I348" s="456"/>
      <c r="J348" s="456"/>
      <c r="K348" s="456"/>
      <c r="L348" s="456"/>
      <c r="M348" s="456"/>
      <c r="N348" s="456"/>
      <c r="O348" s="456"/>
      <c r="P348" s="456"/>
      <c r="Q348" s="456"/>
      <c r="R348" s="456"/>
      <c r="S348" s="456"/>
      <c r="T348" s="456"/>
      <c r="U348" s="456"/>
      <c r="V348" s="456"/>
      <c r="W348" s="456"/>
      <c r="X348" s="456"/>
      <c r="Y348" s="456"/>
      <c r="Z348" s="456"/>
      <c r="AA348" s="456"/>
      <c r="AB348" s="456"/>
      <c r="AC348" s="456"/>
      <c r="AD348" s="456"/>
      <c r="AE348" s="456"/>
      <c r="AF348" s="456"/>
      <c r="AG348" s="456"/>
      <c r="AH348" s="456"/>
      <c r="AI348" s="456"/>
      <c r="AJ348" s="456"/>
      <c r="AK348" s="456"/>
      <c r="AL348" s="456"/>
      <c r="AM348" s="456"/>
      <c r="AN348" s="456"/>
      <c r="AO348" s="456"/>
    </row>
    <row r="349" spans="1:41" x14ac:dyDescent="0.2">
      <c r="A349" s="456"/>
      <c r="B349" s="456"/>
      <c r="C349" s="456"/>
      <c r="D349" s="456"/>
      <c r="E349" s="456"/>
      <c r="F349" s="456"/>
      <c r="G349" s="456"/>
      <c r="H349" s="456"/>
      <c r="I349" s="456"/>
      <c r="J349" s="456"/>
      <c r="K349" s="456"/>
      <c r="L349" s="456"/>
      <c r="M349" s="456"/>
      <c r="N349" s="456"/>
      <c r="O349" s="456"/>
      <c r="P349" s="456"/>
      <c r="Q349" s="456"/>
      <c r="R349" s="456"/>
      <c r="S349" s="456"/>
      <c r="T349" s="456"/>
      <c r="U349" s="456"/>
      <c r="V349" s="456"/>
      <c r="W349" s="456"/>
      <c r="X349" s="456"/>
      <c r="Y349" s="456"/>
      <c r="Z349" s="456"/>
      <c r="AA349" s="456"/>
      <c r="AB349" s="456"/>
      <c r="AC349" s="456"/>
      <c r="AD349" s="456"/>
      <c r="AE349" s="456"/>
      <c r="AF349" s="456"/>
      <c r="AG349" s="456"/>
      <c r="AH349" s="456"/>
      <c r="AI349" s="456"/>
      <c r="AJ349" s="456"/>
      <c r="AK349" s="456"/>
      <c r="AL349" s="456"/>
      <c r="AM349" s="456"/>
      <c r="AN349" s="456"/>
      <c r="AO349" s="456"/>
    </row>
    <row r="350" spans="1:41" x14ac:dyDescent="0.2">
      <c r="A350" s="456"/>
      <c r="B350" s="456"/>
      <c r="C350" s="456"/>
      <c r="D350" s="456"/>
      <c r="E350" s="456"/>
      <c r="F350" s="456"/>
      <c r="G350" s="456"/>
      <c r="H350" s="456"/>
      <c r="I350" s="456"/>
      <c r="J350" s="456"/>
      <c r="K350" s="456"/>
      <c r="L350" s="456"/>
      <c r="M350" s="456"/>
      <c r="N350" s="456"/>
      <c r="O350" s="456"/>
      <c r="P350" s="456"/>
      <c r="Q350" s="456"/>
      <c r="R350" s="456"/>
      <c r="S350" s="456"/>
      <c r="T350" s="456"/>
      <c r="U350" s="456"/>
      <c r="V350" s="456"/>
      <c r="W350" s="456"/>
      <c r="X350" s="456"/>
      <c r="Y350" s="456"/>
      <c r="Z350" s="456"/>
      <c r="AA350" s="456"/>
      <c r="AB350" s="456"/>
      <c r="AC350" s="456"/>
      <c r="AD350" s="456"/>
      <c r="AE350" s="456"/>
      <c r="AF350" s="456"/>
      <c r="AG350" s="456"/>
      <c r="AH350" s="456"/>
      <c r="AI350" s="456"/>
      <c r="AJ350" s="456"/>
      <c r="AK350" s="456"/>
      <c r="AL350" s="456"/>
      <c r="AM350" s="456"/>
      <c r="AN350" s="456"/>
      <c r="AO350" s="456"/>
    </row>
    <row r="351" spans="1:41" x14ac:dyDescent="0.2">
      <c r="A351" s="456"/>
      <c r="B351" s="456"/>
      <c r="C351" s="456"/>
      <c r="D351" s="456"/>
      <c r="E351" s="456"/>
      <c r="F351" s="456"/>
      <c r="G351" s="456"/>
      <c r="H351" s="456"/>
      <c r="I351" s="456"/>
      <c r="J351" s="456"/>
      <c r="K351" s="456"/>
      <c r="L351" s="456"/>
      <c r="M351" s="456"/>
      <c r="N351" s="456"/>
      <c r="O351" s="456"/>
      <c r="P351" s="456"/>
      <c r="Q351" s="456"/>
      <c r="R351" s="456"/>
      <c r="S351" s="456"/>
      <c r="T351" s="456"/>
      <c r="U351" s="456"/>
      <c r="V351" s="456"/>
      <c r="W351" s="456"/>
      <c r="X351" s="456"/>
      <c r="Y351" s="456"/>
      <c r="Z351" s="456"/>
      <c r="AA351" s="456"/>
      <c r="AB351" s="456"/>
      <c r="AC351" s="456"/>
      <c r="AD351" s="456"/>
      <c r="AE351" s="456"/>
      <c r="AF351" s="456"/>
      <c r="AG351" s="456"/>
      <c r="AH351" s="456"/>
      <c r="AI351" s="456"/>
      <c r="AJ351" s="456"/>
      <c r="AK351" s="456"/>
      <c r="AL351" s="456"/>
      <c r="AM351" s="456"/>
      <c r="AN351" s="456"/>
      <c r="AO351" s="456"/>
    </row>
    <row r="352" spans="1:41" x14ac:dyDescent="0.2">
      <c r="A352" s="456"/>
      <c r="B352" s="456"/>
      <c r="C352" s="456"/>
      <c r="D352" s="456"/>
      <c r="E352" s="456"/>
      <c r="F352" s="456"/>
      <c r="G352" s="456"/>
      <c r="H352" s="456"/>
      <c r="I352" s="456"/>
      <c r="J352" s="456"/>
      <c r="K352" s="456"/>
      <c r="L352" s="456"/>
      <c r="M352" s="456"/>
      <c r="N352" s="456"/>
      <c r="O352" s="456"/>
      <c r="P352" s="456"/>
      <c r="Q352" s="456"/>
      <c r="R352" s="456"/>
      <c r="S352" s="456"/>
      <c r="T352" s="456"/>
      <c r="U352" s="456"/>
      <c r="V352" s="456"/>
      <c r="W352" s="456"/>
      <c r="X352" s="456"/>
      <c r="Y352" s="456"/>
      <c r="Z352" s="456"/>
      <c r="AA352" s="456"/>
      <c r="AB352" s="456"/>
      <c r="AC352" s="456"/>
      <c r="AD352" s="456"/>
      <c r="AE352" s="456"/>
      <c r="AF352" s="456"/>
      <c r="AG352" s="456"/>
      <c r="AH352" s="456"/>
      <c r="AI352" s="456"/>
      <c r="AJ352" s="456"/>
      <c r="AK352" s="456"/>
      <c r="AL352" s="456"/>
      <c r="AM352" s="456"/>
      <c r="AN352" s="456"/>
      <c r="AO352" s="456"/>
    </row>
    <row r="353" spans="1:41" x14ac:dyDescent="0.2">
      <c r="A353" s="456"/>
      <c r="B353" s="456"/>
      <c r="C353" s="456"/>
      <c r="D353" s="456"/>
      <c r="E353" s="456"/>
      <c r="F353" s="456"/>
      <c r="G353" s="456"/>
      <c r="H353" s="456"/>
      <c r="I353" s="456"/>
      <c r="J353" s="456"/>
      <c r="K353" s="456"/>
      <c r="L353" s="456"/>
      <c r="M353" s="456"/>
      <c r="N353" s="456"/>
      <c r="O353" s="456"/>
      <c r="P353" s="456"/>
      <c r="Q353" s="456"/>
      <c r="R353" s="456"/>
      <c r="S353" s="456"/>
      <c r="T353" s="456"/>
      <c r="U353" s="456"/>
      <c r="V353" s="456"/>
      <c r="W353" s="456"/>
      <c r="X353" s="456"/>
      <c r="Y353" s="456"/>
      <c r="Z353" s="456"/>
      <c r="AA353" s="456"/>
      <c r="AB353" s="456"/>
      <c r="AC353" s="456"/>
      <c r="AD353" s="456"/>
      <c r="AE353" s="456"/>
      <c r="AF353" s="456"/>
      <c r="AG353" s="456"/>
      <c r="AH353" s="456"/>
      <c r="AI353" s="456"/>
      <c r="AJ353" s="456"/>
      <c r="AK353" s="456"/>
      <c r="AL353" s="456"/>
      <c r="AM353" s="456"/>
      <c r="AN353" s="456"/>
      <c r="AO353" s="456"/>
    </row>
    <row r="354" spans="1:41" x14ac:dyDescent="0.2">
      <c r="A354" s="456"/>
      <c r="B354" s="456"/>
      <c r="C354" s="456"/>
      <c r="D354" s="456"/>
      <c r="E354" s="456"/>
      <c r="F354" s="456"/>
      <c r="G354" s="456"/>
      <c r="H354" s="456"/>
      <c r="I354" s="456"/>
      <c r="J354" s="456"/>
      <c r="K354" s="456"/>
      <c r="L354" s="456"/>
      <c r="M354" s="456"/>
      <c r="N354" s="456"/>
      <c r="O354" s="456"/>
      <c r="P354" s="456"/>
      <c r="Q354" s="456"/>
      <c r="R354" s="456"/>
      <c r="S354" s="456"/>
      <c r="T354" s="456"/>
      <c r="U354" s="456"/>
      <c r="V354" s="456"/>
      <c r="W354" s="456"/>
      <c r="X354" s="456"/>
      <c r="Y354" s="456"/>
      <c r="Z354" s="456"/>
      <c r="AA354" s="456"/>
      <c r="AB354" s="456"/>
      <c r="AC354" s="456"/>
      <c r="AD354" s="456"/>
      <c r="AE354" s="456"/>
      <c r="AF354" s="456"/>
      <c r="AG354" s="456"/>
      <c r="AH354" s="456"/>
      <c r="AI354" s="456"/>
      <c r="AJ354" s="456"/>
      <c r="AK354" s="456"/>
      <c r="AL354" s="456"/>
      <c r="AM354" s="456"/>
      <c r="AN354" s="456"/>
      <c r="AO354" s="456"/>
    </row>
    <row r="355" spans="1:41" x14ac:dyDescent="0.2">
      <c r="A355" s="456"/>
      <c r="B355" s="456"/>
      <c r="C355" s="456"/>
      <c r="D355" s="456"/>
      <c r="E355" s="456"/>
      <c r="F355" s="456"/>
      <c r="G355" s="456"/>
      <c r="H355" s="456"/>
      <c r="I355" s="456"/>
      <c r="J355" s="456"/>
      <c r="K355" s="456"/>
      <c r="L355" s="456"/>
      <c r="M355" s="456"/>
      <c r="N355" s="456"/>
      <c r="O355" s="456"/>
      <c r="P355" s="456"/>
      <c r="Q355" s="456"/>
      <c r="R355" s="456"/>
      <c r="S355" s="456"/>
      <c r="T355" s="456"/>
      <c r="U355" s="456"/>
      <c r="V355" s="456"/>
      <c r="W355" s="456"/>
      <c r="X355" s="456"/>
      <c r="Y355" s="456"/>
      <c r="Z355" s="456"/>
      <c r="AA355" s="456"/>
      <c r="AB355" s="456"/>
      <c r="AC355" s="456"/>
      <c r="AD355" s="456"/>
      <c r="AE355" s="456"/>
      <c r="AF355" s="456"/>
      <c r="AG355" s="456"/>
      <c r="AH355" s="456"/>
      <c r="AI355" s="456"/>
      <c r="AJ355" s="456"/>
      <c r="AK355" s="456"/>
      <c r="AL355" s="456"/>
      <c r="AM355" s="456"/>
      <c r="AN355" s="456"/>
      <c r="AO355" s="456"/>
    </row>
    <row r="356" spans="1:41" x14ac:dyDescent="0.2">
      <c r="A356" s="456"/>
      <c r="B356" s="456"/>
      <c r="C356" s="456"/>
      <c r="D356" s="456"/>
      <c r="E356" s="456"/>
      <c r="F356" s="456"/>
      <c r="G356" s="456"/>
      <c r="H356" s="456"/>
      <c r="I356" s="456"/>
      <c r="J356" s="456"/>
      <c r="K356" s="456"/>
      <c r="L356" s="456"/>
      <c r="M356" s="456"/>
      <c r="N356" s="456"/>
      <c r="O356" s="456"/>
      <c r="P356" s="456"/>
      <c r="Q356" s="456"/>
      <c r="R356" s="456"/>
      <c r="S356" s="456"/>
      <c r="T356" s="456"/>
      <c r="U356" s="456"/>
      <c r="V356" s="456"/>
      <c r="W356" s="456"/>
      <c r="X356" s="456"/>
      <c r="Y356" s="456"/>
      <c r="Z356" s="456"/>
      <c r="AA356" s="456"/>
      <c r="AB356" s="456"/>
      <c r="AC356" s="456"/>
      <c r="AD356" s="456"/>
      <c r="AE356" s="456"/>
      <c r="AF356" s="456"/>
      <c r="AG356" s="456"/>
      <c r="AH356" s="456"/>
      <c r="AI356" s="456"/>
      <c r="AJ356" s="456"/>
      <c r="AK356" s="456"/>
      <c r="AL356" s="456"/>
      <c r="AM356" s="456"/>
      <c r="AN356" s="456"/>
      <c r="AO356" s="456"/>
    </row>
    <row r="357" spans="1:41" x14ac:dyDescent="0.2">
      <c r="A357" s="456"/>
      <c r="B357" s="456"/>
      <c r="C357" s="456"/>
      <c r="D357" s="456"/>
      <c r="E357" s="456"/>
      <c r="F357" s="456"/>
      <c r="G357" s="456"/>
      <c r="H357" s="456"/>
      <c r="I357" s="456"/>
      <c r="J357" s="456"/>
      <c r="K357" s="456"/>
      <c r="L357" s="456"/>
      <c r="M357" s="456"/>
      <c r="N357" s="456"/>
      <c r="O357" s="456"/>
      <c r="P357" s="456"/>
      <c r="Q357" s="456"/>
      <c r="R357" s="456"/>
      <c r="S357" s="456"/>
      <c r="T357" s="456"/>
      <c r="U357" s="456"/>
      <c r="V357" s="456"/>
      <c r="W357" s="456"/>
      <c r="X357" s="456"/>
      <c r="Y357" s="456"/>
      <c r="Z357" s="456"/>
      <c r="AA357" s="456"/>
      <c r="AB357" s="456"/>
      <c r="AC357" s="456"/>
      <c r="AD357" s="456"/>
      <c r="AE357" s="456"/>
      <c r="AF357" s="456"/>
      <c r="AG357" s="456"/>
      <c r="AH357" s="456"/>
      <c r="AI357" s="456"/>
      <c r="AJ357" s="456"/>
      <c r="AK357" s="456"/>
      <c r="AL357" s="456"/>
      <c r="AM357" s="456"/>
      <c r="AN357" s="456"/>
      <c r="AO357" s="456"/>
    </row>
    <row r="358" spans="1:41" x14ac:dyDescent="0.2">
      <c r="A358" s="456"/>
      <c r="B358" s="456"/>
      <c r="C358" s="456"/>
      <c r="D358" s="456"/>
      <c r="E358" s="456"/>
      <c r="F358" s="456"/>
      <c r="G358" s="456"/>
      <c r="H358" s="456"/>
      <c r="I358" s="456"/>
      <c r="J358" s="456"/>
      <c r="K358" s="456"/>
      <c r="L358" s="456"/>
      <c r="M358" s="456"/>
      <c r="N358" s="456"/>
      <c r="O358" s="456"/>
      <c r="P358" s="456"/>
      <c r="Q358" s="456"/>
      <c r="R358" s="456"/>
      <c r="S358" s="456"/>
      <c r="T358" s="456"/>
      <c r="U358" s="456"/>
      <c r="V358" s="456"/>
      <c r="W358" s="456"/>
      <c r="X358" s="456"/>
      <c r="Y358" s="456"/>
      <c r="Z358" s="456"/>
      <c r="AA358" s="456"/>
      <c r="AB358" s="456"/>
      <c r="AC358" s="456"/>
      <c r="AD358" s="456"/>
      <c r="AE358" s="456"/>
      <c r="AF358" s="456"/>
      <c r="AG358" s="456"/>
      <c r="AH358" s="456"/>
      <c r="AI358" s="456"/>
      <c r="AJ358" s="456"/>
      <c r="AK358" s="456"/>
      <c r="AL358" s="456"/>
      <c r="AM358" s="456"/>
      <c r="AN358" s="456"/>
      <c r="AO358" s="456"/>
    </row>
    <row r="359" spans="1:41" x14ac:dyDescent="0.2">
      <c r="A359" s="456"/>
      <c r="B359" s="456"/>
      <c r="C359" s="456"/>
      <c r="D359" s="456"/>
      <c r="E359" s="456"/>
      <c r="F359" s="456"/>
      <c r="G359" s="456"/>
      <c r="H359" s="456"/>
      <c r="I359" s="456"/>
      <c r="J359" s="456"/>
      <c r="K359" s="456"/>
      <c r="L359" s="456"/>
      <c r="M359" s="456"/>
      <c r="N359" s="456"/>
      <c r="O359" s="456"/>
      <c r="P359" s="456"/>
      <c r="Q359" s="456"/>
      <c r="R359" s="456"/>
      <c r="S359" s="456"/>
      <c r="T359" s="456"/>
      <c r="U359" s="456"/>
      <c r="V359" s="456"/>
      <c r="W359" s="456"/>
      <c r="X359" s="456"/>
      <c r="Y359" s="456"/>
      <c r="Z359" s="456"/>
      <c r="AA359" s="456"/>
      <c r="AB359" s="456"/>
      <c r="AC359" s="456"/>
      <c r="AD359" s="456"/>
      <c r="AE359" s="456"/>
      <c r="AF359" s="456"/>
      <c r="AG359" s="456"/>
      <c r="AH359" s="456"/>
      <c r="AI359" s="456"/>
      <c r="AJ359" s="456"/>
      <c r="AK359" s="456"/>
      <c r="AL359" s="456"/>
      <c r="AM359" s="456"/>
      <c r="AN359" s="456"/>
      <c r="AO359" s="456"/>
    </row>
    <row r="360" spans="1:41" x14ac:dyDescent="0.2">
      <c r="A360" s="456"/>
      <c r="B360" s="456"/>
      <c r="C360" s="456"/>
      <c r="D360" s="456"/>
      <c r="E360" s="456"/>
      <c r="F360" s="456"/>
      <c r="G360" s="456"/>
      <c r="H360" s="456"/>
      <c r="I360" s="456"/>
      <c r="J360" s="456"/>
      <c r="K360" s="456"/>
      <c r="L360" s="456"/>
      <c r="M360" s="456"/>
      <c r="N360" s="456"/>
      <c r="O360" s="456"/>
      <c r="P360" s="456"/>
      <c r="Q360" s="456"/>
      <c r="R360" s="456"/>
      <c r="S360" s="456"/>
      <c r="T360" s="456"/>
      <c r="U360" s="456"/>
      <c r="V360" s="456"/>
      <c r="W360" s="456"/>
      <c r="X360" s="456"/>
      <c r="Y360" s="456"/>
      <c r="Z360" s="456"/>
      <c r="AA360" s="456"/>
      <c r="AB360" s="456"/>
      <c r="AC360" s="456"/>
      <c r="AD360" s="456"/>
      <c r="AE360" s="456"/>
      <c r="AF360" s="456"/>
      <c r="AG360" s="456"/>
      <c r="AH360" s="456"/>
      <c r="AI360" s="456"/>
      <c r="AJ360" s="456"/>
      <c r="AK360" s="456"/>
      <c r="AL360" s="456"/>
      <c r="AM360" s="456"/>
      <c r="AN360" s="456"/>
      <c r="AO360" s="456"/>
    </row>
    <row r="361" spans="1:41" x14ac:dyDescent="0.2">
      <c r="A361" s="456"/>
      <c r="B361" s="456"/>
      <c r="C361" s="456"/>
      <c r="D361" s="456"/>
      <c r="E361" s="456"/>
      <c r="F361" s="456"/>
      <c r="G361" s="456"/>
      <c r="H361" s="456"/>
      <c r="I361" s="456"/>
      <c r="J361" s="456"/>
      <c r="K361" s="456"/>
      <c r="L361" s="456"/>
      <c r="M361" s="456"/>
      <c r="N361" s="456"/>
      <c r="O361" s="456"/>
      <c r="P361" s="456"/>
      <c r="Q361" s="456"/>
      <c r="R361" s="456"/>
      <c r="S361" s="456"/>
      <c r="T361" s="456"/>
      <c r="U361" s="456"/>
      <c r="V361" s="456"/>
      <c r="W361" s="456"/>
      <c r="X361" s="456"/>
      <c r="Y361" s="456"/>
      <c r="Z361" s="456"/>
      <c r="AA361" s="456"/>
      <c r="AB361" s="456"/>
      <c r="AC361" s="456"/>
      <c r="AD361" s="456"/>
      <c r="AE361" s="456"/>
      <c r="AF361" s="456"/>
      <c r="AG361" s="456"/>
      <c r="AH361" s="456"/>
      <c r="AI361" s="456"/>
      <c r="AJ361" s="456"/>
      <c r="AK361" s="456"/>
      <c r="AL361" s="456"/>
      <c r="AM361" s="456"/>
      <c r="AN361" s="456"/>
      <c r="AO361" s="456"/>
    </row>
    <row r="362" spans="1:41" x14ac:dyDescent="0.2">
      <c r="A362" s="456"/>
      <c r="B362" s="456"/>
      <c r="C362" s="456"/>
      <c r="D362" s="456"/>
      <c r="E362" s="456"/>
      <c r="F362" s="456"/>
      <c r="G362" s="456"/>
      <c r="H362" s="456"/>
      <c r="I362" s="456"/>
      <c r="J362" s="456"/>
      <c r="K362" s="456"/>
      <c r="L362" s="456"/>
      <c r="M362" s="456"/>
      <c r="N362" s="456"/>
      <c r="O362" s="456"/>
      <c r="P362" s="456"/>
      <c r="Q362" s="456"/>
      <c r="R362" s="456"/>
      <c r="S362" s="456"/>
      <c r="T362" s="456"/>
      <c r="U362" s="456"/>
      <c r="V362" s="456"/>
      <c r="W362" s="456"/>
      <c r="X362" s="456"/>
      <c r="Y362" s="456"/>
      <c r="Z362" s="456"/>
      <c r="AA362" s="456"/>
      <c r="AB362" s="456"/>
      <c r="AC362" s="456"/>
      <c r="AD362" s="456"/>
      <c r="AE362" s="456"/>
      <c r="AF362" s="456"/>
      <c r="AG362" s="456"/>
      <c r="AH362" s="456"/>
      <c r="AI362" s="456"/>
      <c r="AJ362" s="456"/>
      <c r="AK362" s="456"/>
      <c r="AL362" s="456"/>
      <c r="AM362" s="456"/>
      <c r="AN362" s="456"/>
      <c r="AO362" s="456"/>
    </row>
    <row r="363" spans="1:41" x14ac:dyDescent="0.2">
      <c r="A363" s="456"/>
      <c r="B363" s="456"/>
      <c r="C363" s="456"/>
      <c r="D363" s="456"/>
      <c r="E363" s="456"/>
      <c r="F363" s="456"/>
      <c r="G363" s="456"/>
      <c r="H363" s="456"/>
      <c r="I363" s="456"/>
      <c r="J363" s="456"/>
      <c r="K363" s="456"/>
      <c r="L363" s="456"/>
      <c r="M363" s="456"/>
      <c r="N363" s="456"/>
      <c r="O363" s="456"/>
      <c r="P363" s="456"/>
      <c r="Q363" s="456"/>
      <c r="R363" s="456"/>
      <c r="S363" s="456"/>
      <c r="T363" s="456"/>
      <c r="U363" s="456"/>
      <c r="V363" s="456"/>
      <c r="W363" s="456"/>
      <c r="X363" s="456"/>
      <c r="Y363" s="456"/>
      <c r="Z363" s="456"/>
      <c r="AA363" s="456"/>
      <c r="AB363" s="456"/>
      <c r="AC363" s="456"/>
      <c r="AD363" s="456"/>
      <c r="AE363" s="456"/>
      <c r="AF363" s="456"/>
      <c r="AG363" s="456"/>
      <c r="AH363" s="456"/>
      <c r="AI363" s="456"/>
      <c r="AJ363" s="456"/>
      <c r="AK363" s="456"/>
      <c r="AL363" s="456"/>
      <c r="AM363" s="456"/>
      <c r="AN363" s="456"/>
      <c r="AO363" s="456"/>
    </row>
    <row r="364" spans="1:41" x14ac:dyDescent="0.2">
      <c r="A364" s="456"/>
      <c r="B364" s="456"/>
      <c r="C364" s="456"/>
      <c r="D364" s="456"/>
      <c r="E364" s="456"/>
      <c r="F364" s="456"/>
      <c r="G364" s="456"/>
      <c r="H364" s="456"/>
      <c r="I364" s="456"/>
      <c r="J364" s="456"/>
      <c r="K364" s="456"/>
      <c r="L364" s="456"/>
      <c r="M364" s="456"/>
      <c r="N364" s="456"/>
      <c r="O364" s="456"/>
      <c r="P364" s="456"/>
      <c r="Q364" s="456"/>
      <c r="R364" s="456"/>
      <c r="S364" s="456"/>
      <c r="T364" s="456"/>
      <c r="U364" s="456"/>
      <c r="V364" s="456"/>
      <c r="W364" s="456"/>
      <c r="X364" s="456"/>
      <c r="Y364" s="456"/>
      <c r="Z364" s="456"/>
      <c r="AA364" s="456"/>
      <c r="AB364" s="456"/>
      <c r="AC364" s="456"/>
      <c r="AD364" s="456"/>
      <c r="AE364" s="456"/>
      <c r="AF364" s="456"/>
      <c r="AG364" s="456"/>
      <c r="AH364" s="456"/>
      <c r="AI364" s="456"/>
      <c r="AJ364" s="456"/>
      <c r="AK364" s="456"/>
      <c r="AL364" s="456"/>
      <c r="AM364" s="456"/>
      <c r="AN364" s="456"/>
      <c r="AO364" s="456"/>
    </row>
    <row r="365" spans="1:41" x14ac:dyDescent="0.2">
      <c r="A365" s="456"/>
      <c r="B365" s="456"/>
      <c r="C365" s="456"/>
      <c r="D365" s="456"/>
      <c r="E365" s="456"/>
      <c r="F365" s="456"/>
      <c r="G365" s="456"/>
      <c r="H365" s="456"/>
      <c r="I365" s="456"/>
      <c r="J365" s="456"/>
      <c r="K365" s="456"/>
      <c r="L365" s="456"/>
      <c r="M365" s="456"/>
      <c r="N365" s="456"/>
      <c r="O365" s="456"/>
      <c r="P365" s="456"/>
      <c r="Q365" s="456"/>
      <c r="R365" s="456"/>
      <c r="S365" s="456"/>
      <c r="T365" s="456"/>
      <c r="U365" s="456"/>
      <c r="V365" s="456"/>
      <c r="W365" s="456"/>
      <c r="X365" s="456"/>
      <c r="Y365" s="456"/>
      <c r="Z365" s="456"/>
      <c r="AA365" s="456"/>
      <c r="AB365" s="456"/>
      <c r="AC365" s="456"/>
      <c r="AD365" s="456"/>
      <c r="AE365" s="456"/>
      <c r="AF365" s="456"/>
      <c r="AG365" s="456"/>
      <c r="AH365" s="456"/>
      <c r="AI365" s="456"/>
      <c r="AJ365" s="456"/>
      <c r="AK365" s="456"/>
      <c r="AL365" s="456"/>
      <c r="AM365" s="456"/>
      <c r="AN365" s="456"/>
      <c r="AO365" s="456"/>
    </row>
    <row r="366" spans="1:41" x14ac:dyDescent="0.2">
      <c r="A366" s="456"/>
      <c r="B366" s="456"/>
      <c r="C366" s="456"/>
      <c r="D366" s="456"/>
      <c r="E366" s="456"/>
      <c r="F366" s="456"/>
      <c r="G366" s="456"/>
      <c r="H366" s="456"/>
      <c r="I366" s="456"/>
      <c r="J366" s="456"/>
      <c r="K366" s="456"/>
      <c r="L366" s="456"/>
      <c r="M366" s="456"/>
      <c r="N366" s="456"/>
      <c r="O366" s="456"/>
      <c r="P366" s="456"/>
      <c r="Q366" s="456"/>
      <c r="R366" s="456"/>
      <c r="S366" s="456"/>
      <c r="T366" s="456"/>
      <c r="U366" s="456"/>
      <c r="V366" s="456"/>
      <c r="W366" s="456"/>
      <c r="X366" s="456"/>
      <c r="Y366" s="456"/>
      <c r="Z366" s="456"/>
      <c r="AA366" s="456"/>
      <c r="AB366" s="456"/>
      <c r="AC366" s="456"/>
      <c r="AD366" s="456"/>
      <c r="AE366" s="456"/>
      <c r="AF366" s="456"/>
      <c r="AG366" s="456"/>
      <c r="AH366" s="456"/>
      <c r="AI366" s="456"/>
      <c r="AJ366" s="456"/>
      <c r="AK366" s="456"/>
      <c r="AL366" s="456"/>
      <c r="AM366" s="456"/>
      <c r="AN366" s="456"/>
      <c r="AO366" s="456"/>
    </row>
    <row r="367" spans="1:41" x14ac:dyDescent="0.2">
      <c r="A367" s="456"/>
      <c r="B367" s="456"/>
      <c r="C367" s="456"/>
      <c r="D367" s="456"/>
      <c r="E367" s="456"/>
      <c r="F367" s="456"/>
      <c r="G367" s="456"/>
      <c r="H367" s="456"/>
      <c r="I367" s="456"/>
      <c r="J367" s="456"/>
      <c r="K367" s="456"/>
      <c r="L367" s="456"/>
      <c r="M367" s="456"/>
      <c r="N367" s="456"/>
      <c r="O367" s="456"/>
      <c r="P367" s="456"/>
      <c r="Q367" s="456"/>
      <c r="R367" s="456"/>
      <c r="S367" s="456"/>
      <c r="T367" s="456"/>
      <c r="U367" s="456"/>
      <c r="V367" s="456"/>
      <c r="W367" s="456"/>
      <c r="X367" s="456"/>
      <c r="Y367" s="456"/>
      <c r="Z367" s="456"/>
      <c r="AA367" s="456"/>
      <c r="AB367" s="456"/>
      <c r="AC367" s="456"/>
      <c r="AD367" s="456"/>
      <c r="AE367" s="456"/>
      <c r="AF367" s="456"/>
      <c r="AG367" s="456"/>
      <c r="AH367" s="456"/>
      <c r="AI367" s="456"/>
      <c r="AJ367" s="456"/>
      <c r="AK367" s="456"/>
      <c r="AL367" s="456"/>
      <c r="AM367" s="456"/>
      <c r="AN367" s="456"/>
      <c r="AO367" s="456"/>
    </row>
    <row r="368" spans="1:41" x14ac:dyDescent="0.2">
      <c r="A368" s="456"/>
      <c r="B368" s="456"/>
      <c r="C368" s="456"/>
      <c r="D368" s="456"/>
      <c r="E368" s="456"/>
      <c r="F368" s="456"/>
      <c r="G368" s="456"/>
      <c r="H368" s="456"/>
      <c r="I368" s="456"/>
      <c r="J368" s="456"/>
      <c r="K368" s="456"/>
      <c r="L368" s="456"/>
      <c r="M368" s="456"/>
      <c r="N368" s="456"/>
      <c r="O368" s="456"/>
      <c r="P368" s="456"/>
      <c r="Q368" s="456"/>
      <c r="R368" s="456"/>
      <c r="S368" s="456"/>
      <c r="T368" s="456"/>
      <c r="U368" s="456"/>
      <c r="V368" s="456"/>
      <c r="W368" s="456"/>
      <c r="X368" s="456"/>
      <c r="Y368" s="456"/>
      <c r="Z368" s="456"/>
      <c r="AA368" s="456"/>
      <c r="AB368" s="456"/>
      <c r="AC368" s="456"/>
      <c r="AD368" s="456"/>
      <c r="AE368" s="456"/>
      <c r="AF368" s="456"/>
      <c r="AG368" s="456"/>
      <c r="AH368" s="456"/>
      <c r="AI368" s="456"/>
      <c r="AJ368" s="456"/>
      <c r="AK368" s="456"/>
      <c r="AL368" s="456"/>
      <c r="AM368" s="456"/>
      <c r="AN368" s="456"/>
      <c r="AO368" s="456"/>
    </row>
    <row r="369" spans="1:41" x14ac:dyDescent="0.2">
      <c r="A369" s="456"/>
      <c r="B369" s="456"/>
      <c r="C369" s="456"/>
      <c r="D369" s="456"/>
      <c r="E369" s="456"/>
      <c r="F369" s="456"/>
      <c r="G369" s="456"/>
      <c r="H369" s="456"/>
      <c r="I369" s="456"/>
      <c r="J369" s="456"/>
      <c r="K369" s="456"/>
      <c r="L369" s="456"/>
      <c r="M369" s="456"/>
      <c r="N369" s="456"/>
      <c r="O369" s="456"/>
      <c r="P369" s="456"/>
      <c r="Q369" s="456"/>
      <c r="R369" s="456"/>
      <c r="S369" s="456"/>
      <c r="T369" s="456"/>
      <c r="U369" s="456"/>
      <c r="V369" s="456"/>
      <c r="W369" s="456"/>
      <c r="X369" s="456"/>
      <c r="Y369" s="456"/>
      <c r="Z369" s="456"/>
      <c r="AA369" s="456"/>
      <c r="AB369" s="456"/>
      <c r="AC369" s="456"/>
      <c r="AD369" s="456"/>
      <c r="AE369" s="456"/>
      <c r="AF369" s="456"/>
      <c r="AG369" s="456"/>
      <c r="AH369" s="456"/>
      <c r="AI369" s="456"/>
      <c r="AJ369" s="456"/>
      <c r="AK369" s="456"/>
      <c r="AL369" s="456"/>
      <c r="AM369" s="456"/>
      <c r="AN369" s="456"/>
      <c r="AO369" s="456"/>
    </row>
    <row r="370" spans="1:41" x14ac:dyDescent="0.2">
      <c r="A370" s="456"/>
      <c r="B370" s="456"/>
      <c r="C370" s="456"/>
      <c r="D370" s="456"/>
      <c r="E370" s="456"/>
      <c r="F370" s="456"/>
      <c r="G370" s="456"/>
      <c r="H370" s="456"/>
      <c r="I370" s="456"/>
      <c r="J370" s="456"/>
      <c r="K370" s="456"/>
      <c r="L370" s="456"/>
      <c r="M370" s="456"/>
      <c r="N370" s="456"/>
      <c r="O370" s="456"/>
      <c r="P370" s="456"/>
      <c r="Q370" s="456"/>
      <c r="R370" s="456"/>
      <c r="S370" s="456"/>
      <c r="T370" s="456"/>
      <c r="U370" s="456"/>
      <c r="V370" s="456"/>
      <c r="W370" s="456"/>
      <c r="X370" s="456"/>
      <c r="Y370" s="456"/>
      <c r="Z370" s="456"/>
      <c r="AA370" s="456"/>
      <c r="AB370" s="456"/>
      <c r="AC370" s="456"/>
      <c r="AD370" s="456"/>
      <c r="AE370" s="456"/>
      <c r="AF370" s="456"/>
      <c r="AG370" s="456"/>
      <c r="AH370" s="456"/>
      <c r="AI370" s="456"/>
      <c r="AJ370" s="456"/>
      <c r="AK370" s="456"/>
      <c r="AL370" s="456"/>
      <c r="AM370" s="456"/>
      <c r="AN370" s="456"/>
      <c r="AO370" s="456"/>
    </row>
    <row r="371" spans="1:41" x14ac:dyDescent="0.2">
      <c r="A371" s="456"/>
      <c r="B371" s="456"/>
      <c r="C371" s="456"/>
      <c r="D371" s="456"/>
      <c r="E371" s="456"/>
      <c r="F371" s="456"/>
      <c r="G371" s="456"/>
      <c r="H371" s="456"/>
      <c r="I371" s="456"/>
      <c r="J371" s="456"/>
      <c r="K371" s="456"/>
      <c r="L371" s="456"/>
      <c r="M371" s="456"/>
      <c r="N371" s="456"/>
      <c r="O371" s="456"/>
      <c r="P371" s="456"/>
      <c r="Q371" s="456"/>
      <c r="R371" s="456"/>
      <c r="S371" s="456"/>
      <c r="T371" s="456"/>
      <c r="U371" s="456"/>
      <c r="V371" s="456"/>
      <c r="W371" s="456"/>
      <c r="X371" s="456"/>
      <c r="Y371" s="456"/>
      <c r="Z371" s="456"/>
      <c r="AA371" s="456"/>
      <c r="AB371" s="456"/>
      <c r="AC371" s="456"/>
      <c r="AD371" s="456"/>
      <c r="AE371" s="456"/>
      <c r="AF371" s="456"/>
      <c r="AG371" s="456"/>
      <c r="AH371" s="456"/>
      <c r="AI371" s="456"/>
      <c r="AJ371" s="456"/>
      <c r="AK371" s="456"/>
      <c r="AL371" s="456"/>
      <c r="AM371" s="456"/>
      <c r="AN371" s="456"/>
      <c r="AO371" s="456"/>
    </row>
    <row r="372" spans="1:41" x14ac:dyDescent="0.2">
      <c r="A372" s="456"/>
      <c r="B372" s="456"/>
      <c r="C372" s="456"/>
      <c r="D372" s="456"/>
      <c r="E372" s="456"/>
      <c r="F372" s="456"/>
      <c r="G372" s="456"/>
      <c r="H372" s="456"/>
      <c r="I372" s="456"/>
      <c r="J372" s="456"/>
      <c r="K372" s="456"/>
      <c r="L372" s="456"/>
      <c r="M372" s="456"/>
      <c r="N372" s="456"/>
      <c r="O372" s="456"/>
      <c r="P372" s="456"/>
      <c r="Q372" s="456"/>
      <c r="R372" s="456"/>
      <c r="S372" s="456"/>
      <c r="T372" s="456"/>
      <c r="U372" s="456"/>
      <c r="V372" s="456"/>
      <c r="W372" s="456"/>
      <c r="X372" s="456"/>
      <c r="Y372" s="456"/>
      <c r="Z372" s="456"/>
      <c r="AA372" s="456"/>
      <c r="AB372" s="456"/>
      <c r="AC372" s="456"/>
      <c r="AD372" s="456"/>
      <c r="AE372" s="456"/>
      <c r="AF372" s="456"/>
      <c r="AG372" s="456"/>
      <c r="AH372" s="456"/>
      <c r="AI372" s="456"/>
      <c r="AJ372" s="456"/>
      <c r="AK372" s="456"/>
      <c r="AL372" s="456"/>
      <c r="AM372" s="456"/>
      <c r="AN372" s="456"/>
      <c r="AO372" s="456"/>
    </row>
    <row r="373" spans="1:41" x14ac:dyDescent="0.2">
      <c r="A373" s="456"/>
      <c r="B373" s="456"/>
      <c r="C373" s="456"/>
      <c r="D373" s="456"/>
      <c r="E373" s="456"/>
      <c r="F373" s="456"/>
      <c r="G373" s="456"/>
      <c r="H373" s="456"/>
      <c r="I373" s="456"/>
      <c r="J373" s="456"/>
      <c r="K373" s="456"/>
      <c r="L373" s="456"/>
      <c r="M373" s="456"/>
      <c r="N373" s="456"/>
      <c r="O373" s="456"/>
      <c r="P373" s="456"/>
      <c r="Q373" s="456"/>
      <c r="R373" s="456"/>
      <c r="S373" s="456"/>
      <c r="T373" s="456"/>
      <c r="U373" s="456"/>
      <c r="V373" s="456"/>
      <c r="W373" s="456"/>
      <c r="X373" s="456"/>
      <c r="Y373" s="456"/>
      <c r="Z373" s="456"/>
      <c r="AA373" s="456"/>
      <c r="AB373" s="456"/>
      <c r="AC373" s="456"/>
      <c r="AD373" s="456"/>
      <c r="AE373" s="456"/>
      <c r="AF373" s="456"/>
      <c r="AG373" s="456"/>
      <c r="AH373" s="456"/>
      <c r="AI373" s="456"/>
      <c r="AJ373" s="456"/>
      <c r="AK373" s="456"/>
      <c r="AL373" s="456"/>
      <c r="AM373" s="456"/>
      <c r="AN373" s="456"/>
      <c r="AO373" s="456"/>
    </row>
    <row r="374" spans="1:41" x14ac:dyDescent="0.2">
      <c r="A374" s="456"/>
      <c r="B374" s="456"/>
      <c r="C374" s="456"/>
      <c r="D374" s="456"/>
      <c r="E374" s="456"/>
      <c r="F374" s="456"/>
      <c r="G374" s="456"/>
      <c r="H374" s="456"/>
      <c r="I374" s="456"/>
      <c r="J374" s="456"/>
      <c r="K374" s="456"/>
      <c r="L374" s="456"/>
      <c r="M374" s="456"/>
      <c r="N374" s="456"/>
      <c r="O374" s="456"/>
      <c r="P374" s="456"/>
      <c r="Q374" s="456"/>
      <c r="R374" s="456"/>
      <c r="S374" s="456"/>
      <c r="T374" s="456"/>
      <c r="U374" s="456"/>
      <c r="V374" s="456"/>
      <c r="W374" s="456"/>
      <c r="X374" s="456"/>
      <c r="Y374" s="456"/>
      <c r="Z374" s="456"/>
      <c r="AA374" s="456"/>
      <c r="AB374" s="456"/>
      <c r="AC374" s="456"/>
      <c r="AD374" s="456"/>
      <c r="AE374" s="456"/>
      <c r="AF374" s="456"/>
      <c r="AG374" s="456"/>
      <c r="AH374" s="456"/>
      <c r="AI374" s="456"/>
      <c r="AJ374" s="456"/>
      <c r="AK374" s="456"/>
      <c r="AL374" s="456"/>
      <c r="AM374" s="456"/>
      <c r="AN374" s="456"/>
      <c r="AO374" s="456"/>
    </row>
    <row r="375" spans="1:41" x14ac:dyDescent="0.2">
      <c r="A375" s="456"/>
      <c r="B375" s="456"/>
      <c r="C375" s="456"/>
      <c r="D375" s="456"/>
      <c r="E375" s="456"/>
      <c r="F375" s="456"/>
      <c r="G375" s="456"/>
      <c r="H375" s="456"/>
      <c r="I375" s="456"/>
      <c r="J375" s="456"/>
      <c r="K375" s="456"/>
      <c r="L375" s="456"/>
      <c r="M375" s="456"/>
      <c r="N375" s="456"/>
      <c r="O375" s="456"/>
      <c r="P375" s="456"/>
      <c r="Q375" s="456"/>
      <c r="R375" s="456"/>
      <c r="S375" s="456"/>
      <c r="T375" s="456"/>
      <c r="U375" s="456"/>
      <c r="V375" s="456"/>
      <c r="W375" s="456"/>
      <c r="X375" s="456"/>
      <c r="Y375" s="456"/>
      <c r="Z375" s="456"/>
      <c r="AA375" s="456"/>
      <c r="AB375" s="456"/>
      <c r="AC375" s="456"/>
      <c r="AD375" s="456"/>
      <c r="AE375" s="456"/>
      <c r="AF375" s="456"/>
      <c r="AG375" s="456"/>
      <c r="AH375" s="456"/>
      <c r="AI375" s="456"/>
      <c r="AJ375" s="456"/>
      <c r="AK375" s="456"/>
      <c r="AL375" s="456"/>
      <c r="AM375" s="456"/>
      <c r="AN375" s="456"/>
      <c r="AO375" s="456"/>
    </row>
    <row r="376" spans="1:41" x14ac:dyDescent="0.2">
      <c r="A376" s="456"/>
      <c r="B376" s="456"/>
      <c r="C376" s="456"/>
      <c r="D376" s="456"/>
      <c r="E376" s="456"/>
      <c r="F376" s="456"/>
      <c r="G376" s="456"/>
      <c r="H376" s="456"/>
      <c r="I376" s="456"/>
      <c r="J376" s="456"/>
      <c r="K376" s="456"/>
      <c r="L376" s="456"/>
      <c r="M376" s="456"/>
      <c r="N376" s="456"/>
      <c r="O376" s="456"/>
      <c r="P376" s="456"/>
      <c r="Q376" s="456"/>
      <c r="R376" s="456"/>
      <c r="S376" s="456"/>
      <c r="T376" s="456"/>
      <c r="U376" s="456"/>
      <c r="V376" s="456"/>
      <c r="W376" s="456"/>
      <c r="X376" s="456"/>
      <c r="Y376" s="456"/>
      <c r="Z376" s="456"/>
      <c r="AA376" s="456"/>
      <c r="AB376" s="456"/>
      <c r="AC376" s="456"/>
      <c r="AD376" s="456"/>
      <c r="AE376" s="456"/>
      <c r="AF376" s="456"/>
      <c r="AG376" s="456"/>
      <c r="AH376" s="456"/>
      <c r="AI376" s="456"/>
      <c r="AJ376" s="456"/>
      <c r="AK376" s="456"/>
      <c r="AL376" s="456"/>
      <c r="AM376" s="456"/>
      <c r="AN376" s="456"/>
      <c r="AO376" s="456"/>
    </row>
    <row r="377" spans="1:41" x14ac:dyDescent="0.2">
      <c r="A377" s="456"/>
      <c r="B377" s="456"/>
      <c r="C377" s="456"/>
      <c r="D377" s="456"/>
      <c r="E377" s="456"/>
      <c r="F377" s="456"/>
      <c r="G377" s="456"/>
      <c r="H377" s="456"/>
      <c r="I377" s="456"/>
      <c r="J377" s="456"/>
      <c r="K377" s="456"/>
      <c r="L377" s="456"/>
      <c r="M377" s="456"/>
      <c r="N377" s="456"/>
      <c r="O377" s="456"/>
      <c r="P377" s="456"/>
      <c r="Q377" s="456"/>
      <c r="R377" s="456"/>
      <c r="S377" s="456"/>
      <c r="T377" s="456"/>
      <c r="U377" s="456"/>
      <c r="V377" s="456"/>
      <c r="W377" s="456"/>
      <c r="X377" s="456"/>
      <c r="Y377" s="456"/>
      <c r="Z377" s="456"/>
      <c r="AA377" s="456"/>
      <c r="AB377" s="456"/>
      <c r="AC377" s="456"/>
      <c r="AD377" s="456"/>
      <c r="AE377" s="456"/>
      <c r="AF377" s="456"/>
      <c r="AG377" s="456"/>
      <c r="AH377" s="456"/>
      <c r="AI377" s="456"/>
      <c r="AJ377" s="456"/>
      <c r="AK377" s="456"/>
      <c r="AL377" s="456"/>
      <c r="AM377" s="456"/>
      <c r="AN377" s="456"/>
      <c r="AO377" s="456"/>
    </row>
    <row r="378" spans="1:41" x14ac:dyDescent="0.2">
      <c r="A378" s="456"/>
      <c r="B378" s="456"/>
      <c r="C378" s="456"/>
      <c r="D378" s="456"/>
      <c r="E378" s="456"/>
      <c r="F378" s="456"/>
      <c r="G378" s="456"/>
      <c r="H378" s="456"/>
      <c r="I378" s="456"/>
      <c r="J378" s="456"/>
      <c r="K378" s="456"/>
      <c r="L378" s="456"/>
      <c r="M378" s="456"/>
      <c r="N378" s="456"/>
      <c r="O378" s="456"/>
      <c r="P378" s="456"/>
      <c r="Q378" s="456"/>
      <c r="R378" s="456"/>
      <c r="S378" s="456"/>
      <c r="T378" s="456"/>
      <c r="U378" s="456"/>
      <c r="V378" s="456"/>
      <c r="W378" s="456"/>
      <c r="X378" s="456"/>
      <c r="Y378" s="456"/>
      <c r="Z378" s="456"/>
      <c r="AA378" s="456"/>
      <c r="AB378" s="456"/>
      <c r="AC378" s="456"/>
      <c r="AD378" s="456"/>
      <c r="AE378" s="456"/>
      <c r="AF378" s="456"/>
      <c r="AG378" s="456"/>
      <c r="AH378" s="456"/>
      <c r="AI378" s="456"/>
      <c r="AJ378" s="456"/>
      <c r="AK378" s="456"/>
      <c r="AL378" s="456"/>
      <c r="AM378" s="456"/>
      <c r="AN378" s="456"/>
      <c r="AO378" s="456"/>
    </row>
    <row r="379" spans="1:41" x14ac:dyDescent="0.2">
      <c r="A379" s="456"/>
      <c r="B379" s="456"/>
      <c r="C379" s="456"/>
      <c r="D379" s="456"/>
      <c r="E379" s="456"/>
      <c r="F379" s="456"/>
      <c r="G379" s="456"/>
      <c r="H379" s="456"/>
      <c r="I379" s="456"/>
      <c r="J379" s="456"/>
      <c r="K379" s="456"/>
      <c r="L379" s="456"/>
      <c r="M379" s="456"/>
      <c r="N379" s="456"/>
      <c r="O379" s="456"/>
      <c r="P379" s="456"/>
      <c r="Q379" s="456"/>
      <c r="R379" s="456"/>
      <c r="S379" s="456"/>
      <c r="T379" s="456"/>
      <c r="U379" s="456"/>
      <c r="V379" s="456"/>
      <c r="W379" s="456"/>
      <c r="X379" s="456"/>
      <c r="Y379" s="456"/>
      <c r="Z379" s="456"/>
      <c r="AA379" s="456"/>
      <c r="AB379" s="456"/>
      <c r="AC379" s="456"/>
      <c r="AD379" s="456"/>
      <c r="AE379" s="456"/>
      <c r="AF379" s="456"/>
      <c r="AG379" s="456"/>
      <c r="AH379" s="456"/>
      <c r="AI379" s="456"/>
      <c r="AJ379" s="456"/>
      <c r="AK379" s="456"/>
      <c r="AL379" s="456"/>
      <c r="AM379" s="456"/>
      <c r="AN379" s="456"/>
      <c r="AO379" s="456"/>
    </row>
    <row r="380" spans="1:41" x14ac:dyDescent="0.2">
      <c r="A380" s="456"/>
      <c r="B380" s="456"/>
      <c r="C380" s="456"/>
      <c r="D380" s="456"/>
      <c r="E380" s="456"/>
      <c r="F380" s="456"/>
      <c r="G380" s="456"/>
      <c r="H380" s="456"/>
      <c r="I380" s="456"/>
      <c r="J380" s="456"/>
      <c r="K380" s="456"/>
      <c r="L380" s="456"/>
      <c r="M380" s="456"/>
      <c r="N380" s="456"/>
      <c r="O380" s="456"/>
      <c r="P380" s="456"/>
      <c r="Q380" s="456"/>
      <c r="R380" s="456"/>
      <c r="S380" s="456"/>
      <c r="T380" s="456"/>
      <c r="U380" s="456"/>
      <c r="V380" s="456"/>
      <c r="W380" s="456"/>
      <c r="X380" s="456"/>
      <c r="Y380" s="456"/>
      <c r="Z380" s="456"/>
      <c r="AA380" s="456"/>
      <c r="AB380" s="456"/>
      <c r="AC380" s="456"/>
      <c r="AD380" s="456"/>
      <c r="AE380" s="456"/>
      <c r="AF380" s="456"/>
      <c r="AG380" s="456"/>
      <c r="AH380" s="456"/>
      <c r="AI380" s="456"/>
      <c r="AJ380" s="456"/>
      <c r="AK380" s="456"/>
      <c r="AL380" s="456"/>
      <c r="AM380" s="456"/>
      <c r="AN380" s="456"/>
      <c r="AO380" s="456"/>
    </row>
    <row r="381" spans="1:41" x14ac:dyDescent="0.2">
      <c r="A381" s="456"/>
      <c r="B381" s="456"/>
      <c r="C381" s="456"/>
      <c r="D381" s="456"/>
      <c r="E381" s="456"/>
      <c r="F381" s="456"/>
      <c r="G381" s="456"/>
      <c r="H381" s="456"/>
      <c r="I381" s="456"/>
      <c r="J381" s="456"/>
      <c r="K381" s="456"/>
      <c r="L381" s="456"/>
      <c r="M381" s="456"/>
      <c r="N381" s="456"/>
      <c r="O381" s="456"/>
      <c r="P381" s="456"/>
      <c r="Q381" s="456"/>
      <c r="R381" s="456"/>
      <c r="S381" s="456"/>
      <c r="T381" s="456"/>
      <c r="U381" s="456"/>
      <c r="V381" s="456"/>
      <c r="W381" s="456"/>
      <c r="X381" s="456"/>
      <c r="Y381" s="456"/>
      <c r="Z381" s="456"/>
      <c r="AA381" s="456"/>
      <c r="AB381" s="456"/>
      <c r="AC381" s="456"/>
      <c r="AD381" s="456"/>
      <c r="AE381" s="456"/>
      <c r="AF381" s="456"/>
      <c r="AG381" s="456"/>
      <c r="AH381" s="456"/>
      <c r="AI381" s="456"/>
      <c r="AJ381" s="456"/>
      <c r="AK381" s="456"/>
      <c r="AL381" s="456"/>
      <c r="AM381" s="456"/>
      <c r="AN381" s="456"/>
      <c r="AO381" s="456"/>
    </row>
    <row r="382" spans="1:41" x14ac:dyDescent="0.2">
      <c r="A382" s="456"/>
      <c r="B382" s="456"/>
      <c r="C382" s="456"/>
      <c r="D382" s="456"/>
      <c r="E382" s="456"/>
      <c r="F382" s="456"/>
      <c r="G382" s="456"/>
      <c r="H382" s="456"/>
      <c r="I382" s="456"/>
      <c r="J382" s="456"/>
      <c r="K382" s="456"/>
      <c r="L382" s="456"/>
      <c r="M382" s="456"/>
      <c r="N382" s="456"/>
      <c r="O382" s="456"/>
      <c r="P382" s="456"/>
      <c r="Q382" s="456"/>
      <c r="R382" s="456"/>
      <c r="S382" s="456"/>
      <c r="T382" s="456"/>
      <c r="U382" s="456"/>
      <c r="V382" s="456"/>
      <c r="W382" s="456"/>
      <c r="X382" s="456"/>
      <c r="Y382" s="456"/>
      <c r="Z382" s="456"/>
      <c r="AA382" s="456"/>
      <c r="AB382" s="456"/>
      <c r="AC382" s="456"/>
      <c r="AD382" s="456"/>
      <c r="AE382" s="456"/>
      <c r="AF382" s="456"/>
      <c r="AG382" s="456"/>
      <c r="AH382" s="456"/>
      <c r="AI382" s="456"/>
      <c r="AJ382" s="456"/>
      <c r="AK382" s="456"/>
      <c r="AL382" s="456"/>
      <c r="AM382" s="456"/>
      <c r="AN382" s="456"/>
      <c r="AO382" s="456"/>
    </row>
    <row r="383" spans="1:41" x14ac:dyDescent="0.2">
      <c r="A383" s="456"/>
      <c r="B383" s="456"/>
      <c r="C383" s="456"/>
      <c r="D383" s="456"/>
      <c r="E383" s="456"/>
      <c r="F383" s="456"/>
      <c r="G383" s="456"/>
      <c r="H383" s="456"/>
      <c r="I383" s="456"/>
      <c r="J383" s="456"/>
      <c r="K383" s="456"/>
      <c r="L383" s="456"/>
      <c r="M383" s="456"/>
      <c r="N383" s="456"/>
      <c r="O383" s="456"/>
      <c r="P383" s="456"/>
      <c r="Q383" s="456"/>
      <c r="R383" s="456"/>
      <c r="S383" s="456"/>
      <c r="T383" s="456"/>
      <c r="U383" s="456"/>
      <c r="V383" s="456"/>
      <c r="W383" s="456"/>
      <c r="X383" s="456"/>
      <c r="Y383" s="456"/>
      <c r="Z383" s="456"/>
      <c r="AA383" s="456"/>
      <c r="AB383" s="456"/>
      <c r="AC383" s="456"/>
      <c r="AD383" s="456"/>
      <c r="AE383" s="456"/>
      <c r="AF383" s="456"/>
      <c r="AG383" s="456"/>
      <c r="AH383" s="456"/>
      <c r="AI383" s="456"/>
      <c r="AJ383" s="456"/>
      <c r="AK383" s="456"/>
      <c r="AL383" s="456"/>
      <c r="AM383" s="456"/>
      <c r="AN383" s="456"/>
      <c r="AO383" s="456"/>
    </row>
    <row r="384" spans="1:41" x14ac:dyDescent="0.2">
      <c r="A384" s="456"/>
      <c r="B384" s="456"/>
      <c r="C384" s="456"/>
      <c r="D384" s="456"/>
      <c r="E384" s="456"/>
      <c r="F384" s="456"/>
      <c r="G384" s="456"/>
      <c r="H384" s="456"/>
      <c r="I384" s="456"/>
      <c r="J384" s="456"/>
      <c r="K384" s="456"/>
      <c r="L384" s="456"/>
      <c r="M384" s="456"/>
      <c r="N384" s="456"/>
      <c r="O384" s="456"/>
      <c r="P384" s="456"/>
      <c r="Q384" s="456"/>
      <c r="R384" s="456"/>
      <c r="S384" s="456"/>
      <c r="T384" s="456"/>
      <c r="U384" s="456"/>
      <c r="V384" s="456"/>
      <c r="W384" s="456"/>
      <c r="X384" s="456"/>
      <c r="Y384" s="456"/>
      <c r="Z384" s="456"/>
      <c r="AA384" s="456"/>
      <c r="AB384" s="456"/>
      <c r="AC384" s="456"/>
      <c r="AD384" s="456"/>
      <c r="AE384" s="456"/>
      <c r="AF384" s="456"/>
      <c r="AG384" s="456"/>
      <c r="AH384" s="456"/>
      <c r="AI384" s="456"/>
      <c r="AJ384" s="456"/>
      <c r="AK384" s="456"/>
      <c r="AL384" s="456"/>
      <c r="AM384" s="456"/>
      <c r="AN384" s="456"/>
      <c r="AO384" s="456"/>
    </row>
    <row r="385" spans="1:41" x14ac:dyDescent="0.2">
      <c r="A385" s="456"/>
      <c r="B385" s="456"/>
      <c r="C385" s="456"/>
      <c r="D385" s="456"/>
      <c r="E385" s="456"/>
      <c r="F385" s="456"/>
      <c r="G385" s="456"/>
      <c r="H385" s="456"/>
      <c r="I385" s="456"/>
      <c r="J385" s="456"/>
      <c r="K385" s="456"/>
      <c r="L385" s="456"/>
      <c r="M385" s="456"/>
      <c r="N385" s="456"/>
      <c r="O385" s="456"/>
      <c r="P385" s="456"/>
      <c r="Q385" s="456"/>
      <c r="R385" s="456"/>
      <c r="S385" s="456"/>
      <c r="T385" s="456"/>
      <c r="U385" s="456"/>
      <c r="V385" s="456"/>
      <c r="W385" s="456"/>
      <c r="X385" s="456"/>
      <c r="Y385" s="456"/>
      <c r="Z385" s="456"/>
      <c r="AA385" s="456"/>
      <c r="AB385" s="456"/>
      <c r="AC385" s="456"/>
      <c r="AD385" s="456"/>
      <c r="AE385" s="456"/>
      <c r="AF385" s="456"/>
      <c r="AG385" s="456"/>
      <c r="AH385" s="456"/>
      <c r="AI385" s="456"/>
      <c r="AJ385" s="456"/>
      <c r="AK385" s="456"/>
      <c r="AL385" s="456"/>
      <c r="AM385" s="456"/>
      <c r="AN385" s="456"/>
      <c r="AO385" s="456"/>
    </row>
    <row r="386" spans="1:41" x14ac:dyDescent="0.2">
      <c r="A386" s="456"/>
      <c r="B386" s="456"/>
      <c r="C386" s="456"/>
      <c r="D386" s="456"/>
      <c r="E386" s="456"/>
      <c r="F386" s="456"/>
      <c r="G386" s="456"/>
      <c r="H386" s="456"/>
      <c r="I386" s="456"/>
      <c r="J386" s="456"/>
      <c r="K386" s="456"/>
      <c r="L386" s="456"/>
      <c r="M386" s="456"/>
      <c r="N386" s="456"/>
      <c r="O386" s="456"/>
      <c r="P386" s="456"/>
      <c r="Q386" s="456"/>
      <c r="R386" s="456"/>
      <c r="S386" s="456"/>
      <c r="T386" s="456"/>
      <c r="U386" s="456"/>
      <c r="V386" s="456"/>
      <c r="W386" s="456"/>
      <c r="X386" s="456"/>
      <c r="Y386" s="456"/>
      <c r="Z386" s="456"/>
      <c r="AA386" s="456"/>
      <c r="AB386" s="456"/>
      <c r="AC386" s="456"/>
      <c r="AD386" s="456"/>
      <c r="AE386" s="456"/>
      <c r="AF386" s="456"/>
      <c r="AG386" s="456"/>
      <c r="AH386" s="456"/>
      <c r="AI386" s="456"/>
      <c r="AJ386" s="456"/>
      <c r="AK386" s="456"/>
      <c r="AL386" s="456"/>
      <c r="AM386" s="456"/>
      <c r="AN386" s="456"/>
      <c r="AO386" s="456"/>
    </row>
    <row r="387" spans="1:41" x14ac:dyDescent="0.2">
      <c r="A387" s="456"/>
      <c r="B387" s="456"/>
      <c r="C387" s="456"/>
      <c r="D387" s="456"/>
      <c r="E387" s="456"/>
      <c r="F387" s="456"/>
      <c r="G387" s="456"/>
      <c r="H387" s="456"/>
      <c r="I387" s="456"/>
      <c r="J387" s="456"/>
      <c r="K387" s="456"/>
      <c r="L387" s="456"/>
      <c r="M387" s="456"/>
      <c r="N387" s="456"/>
      <c r="O387" s="456"/>
      <c r="P387" s="456"/>
      <c r="Q387" s="456"/>
      <c r="R387" s="456"/>
      <c r="S387" s="456"/>
      <c r="T387" s="456"/>
      <c r="U387" s="456"/>
      <c r="V387" s="456"/>
      <c r="W387" s="456"/>
      <c r="X387" s="456"/>
      <c r="Y387" s="456"/>
      <c r="Z387" s="456"/>
      <c r="AA387" s="456"/>
      <c r="AB387" s="456"/>
      <c r="AC387" s="456"/>
      <c r="AD387" s="456"/>
      <c r="AE387" s="456"/>
      <c r="AF387" s="456"/>
      <c r="AG387" s="456"/>
      <c r="AH387" s="456"/>
      <c r="AI387" s="456"/>
      <c r="AJ387" s="456"/>
      <c r="AK387" s="456"/>
      <c r="AL387" s="456"/>
      <c r="AM387" s="456"/>
      <c r="AN387" s="456"/>
      <c r="AO387" s="456"/>
    </row>
    <row r="388" spans="1:41" x14ac:dyDescent="0.2">
      <c r="A388" s="456"/>
      <c r="B388" s="456"/>
      <c r="C388" s="456"/>
      <c r="D388" s="456"/>
      <c r="E388" s="456"/>
      <c r="F388" s="456"/>
      <c r="G388" s="456"/>
      <c r="H388" s="456"/>
      <c r="I388" s="456"/>
      <c r="J388" s="456"/>
      <c r="K388" s="456"/>
      <c r="L388" s="456"/>
      <c r="M388" s="456"/>
      <c r="N388" s="456"/>
      <c r="O388" s="456"/>
      <c r="P388" s="456"/>
      <c r="Q388" s="456"/>
      <c r="R388" s="456"/>
      <c r="S388" s="456"/>
      <c r="T388" s="456"/>
      <c r="U388" s="456"/>
      <c r="V388" s="456"/>
      <c r="W388" s="456"/>
      <c r="X388" s="456"/>
      <c r="Y388" s="456"/>
      <c r="Z388" s="456"/>
      <c r="AA388" s="456"/>
      <c r="AB388" s="456"/>
      <c r="AC388" s="456"/>
      <c r="AD388" s="456"/>
      <c r="AE388" s="456"/>
      <c r="AF388" s="456"/>
      <c r="AG388" s="456"/>
      <c r="AH388" s="456"/>
      <c r="AI388" s="456"/>
      <c r="AJ388" s="456"/>
      <c r="AK388" s="456"/>
      <c r="AL388" s="456"/>
      <c r="AM388" s="456"/>
      <c r="AN388" s="456"/>
      <c r="AO388" s="456"/>
    </row>
    <row r="389" spans="1:41" x14ac:dyDescent="0.2">
      <c r="A389" s="456"/>
      <c r="B389" s="456"/>
      <c r="C389" s="456"/>
      <c r="D389" s="456"/>
      <c r="E389" s="456"/>
      <c r="F389" s="456"/>
      <c r="G389" s="456"/>
      <c r="H389" s="456"/>
      <c r="I389" s="456"/>
      <c r="J389" s="456"/>
      <c r="K389" s="456"/>
      <c r="L389" s="456"/>
      <c r="M389" s="456"/>
      <c r="N389" s="456"/>
      <c r="O389" s="456"/>
      <c r="P389" s="456"/>
      <c r="Q389" s="456"/>
      <c r="R389" s="456"/>
      <c r="S389" s="456"/>
      <c r="T389" s="456"/>
      <c r="U389" s="456"/>
      <c r="V389" s="456"/>
      <c r="W389" s="456"/>
      <c r="X389" s="456"/>
      <c r="Y389" s="456"/>
      <c r="Z389" s="456"/>
      <c r="AA389" s="456"/>
      <c r="AB389" s="456"/>
      <c r="AC389" s="456"/>
      <c r="AD389" s="456"/>
      <c r="AE389" s="456"/>
      <c r="AF389" s="456"/>
      <c r="AG389" s="456"/>
      <c r="AH389" s="456"/>
      <c r="AI389" s="456"/>
      <c r="AJ389" s="456"/>
      <c r="AK389" s="456"/>
      <c r="AL389" s="456"/>
      <c r="AM389" s="456"/>
      <c r="AN389" s="456"/>
      <c r="AO389" s="456"/>
    </row>
    <row r="390" spans="1:41" x14ac:dyDescent="0.2">
      <c r="A390" s="456"/>
      <c r="B390" s="456"/>
      <c r="C390" s="456"/>
      <c r="D390" s="456"/>
      <c r="E390" s="456"/>
      <c r="F390" s="456"/>
      <c r="G390" s="456"/>
      <c r="H390" s="456"/>
      <c r="I390" s="456"/>
      <c r="J390" s="456"/>
      <c r="K390" s="456"/>
      <c r="L390" s="456"/>
      <c r="M390" s="456"/>
      <c r="N390" s="456"/>
      <c r="O390" s="456"/>
      <c r="P390" s="456"/>
      <c r="Q390" s="456"/>
      <c r="R390" s="456"/>
      <c r="S390" s="456"/>
      <c r="T390" s="456"/>
      <c r="U390" s="456"/>
      <c r="V390" s="456"/>
      <c r="W390" s="456"/>
      <c r="X390" s="456"/>
      <c r="Y390" s="456"/>
      <c r="Z390" s="456"/>
      <c r="AA390" s="456"/>
      <c r="AB390" s="456"/>
      <c r="AC390" s="456"/>
      <c r="AD390" s="456"/>
      <c r="AE390" s="456"/>
      <c r="AF390" s="456"/>
      <c r="AG390" s="456"/>
      <c r="AH390" s="456"/>
      <c r="AI390" s="456"/>
      <c r="AJ390" s="456"/>
      <c r="AK390" s="456"/>
      <c r="AL390" s="456"/>
      <c r="AM390" s="456"/>
      <c r="AN390" s="456"/>
      <c r="AO390" s="456"/>
    </row>
    <row r="391" spans="1:41" x14ac:dyDescent="0.2">
      <c r="A391" s="456"/>
      <c r="B391" s="456"/>
      <c r="C391" s="456"/>
      <c r="D391" s="456"/>
      <c r="E391" s="456"/>
      <c r="F391" s="456"/>
      <c r="G391" s="456"/>
      <c r="H391" s="456"/>
      <c r="I391" s="456"/>
      <c r="J391" s="456"/>
      <c r="K391" s="456"/>
      <c r="L391" s="456"/>
      <c r="M391" s="456"/>
      <c r="N391" s="456"/>
      <c r="O391" s="456"/>
      <c r="P391" s="456"/>
      <c r="Q391" s="456"/>
      <c r="R391" s="456"/>
      <c r="S391" s="456"/>
      <c r="T391" s="456"/>
      <c r="U391" s="456"/>
      <c r="V391" s="456"/>
      <c r="W391" s="456"/>
      <c r="X391" s="456"/>
      <c r="Y391" s="456"/>
      <c r="Z391" s="456"/>
      <c r="AA391" s="456"/>
      <c r="AB391" s="456"/>
      <c r="AC391" s="456"/>
      <c r="AD391" s="456"/>
      <c r="AE391" s="456"/>
      <c r="AF391" s="456"/>
      <c r="AG391" s="456"/>
      <c r="AH391" s="456"/>
      <c r="AI391" s="456"/>
      <c r="AJ391" s="456"/>
      <c r="AK391" s="456"/>
      <c r="AL391" s="456"/>
      <c r="AM391" s="456"/>
      <c r="AN391" s="456"/>
      <c r="AO391" s="456"/>
    </row>
    <row r="392" spans="1:41" x14ac:dyDescent="0.2">
      <c r="A392" s="456"/>
      <c r="B392" s="456"/>
      <c r="C392" s="456"/>
      <c r="D392" s="456"/>
      <c r="E392" s="456"/>
      <c r="F392" s="456"/>
      <c r="G392" s="456"/>
      <c r="H392" s="456"/>
      <c r="I392" s="456"/>
      <c r="J392" s="456"/>
      <c r="K392" s="456"/>
      <c r="L392" s="456"/>
      <c r="M392" s="456"/>
      <c r="N392" s="456"/>
      <c r="O392" s="456"/>
      <c r="P392" s="456"/>
      <c r="Q392" s="456"/>
      <c r="R392" s="456"/>
      <c r="S392" s="456"/>
      <c r="T392" s="456"/>
      <c r="U392" s="456"/>
      <c r="V392" s="456"/>
      <c r="W392" s="456"/>
      <c r="X392" s="456"/>
      <c r="Y392" s="456"/>
      <c r="Z392" s="456"/>
      <c r="AA392" s="456"/>
      <c r="AB392" s="456"/>
      <c r="AC392" s="456"/>
      <c r="AD392" s="456"/>
      <c r="AE392" s="456"/>
      <c r="AF392" s="456"/>
      <c r="AG392" s="456"/>
      <c r="AH392" s="456"/>
      <c r="AI392" s="456"/>
      <c r="AJ392" s="456"/>
      <c r="AK392" s="456"/>
      <c r="AL392" s="456"/>
      <c r="AM392" s="456"/>
      <c r="AN392" s="456"/>
      <c r="AO392" s="456"/>
    </row>
    <row r="393" spans="1:41" x14ac:dyDescent="0.2">
      <c r="A393" s="456"/>
      <c r="B393" s="456"/>
      <c r="C393" s="456"/>
      <c r="D393" s="456"/>
      <c r="E393" s="456"/>
      <c r="F393" s="456"/>
      <c r="G393" s="456"/>
      <c r="H393" s="456"/>
      <c r="I393" s="456"/>
      <c r="J393" s="456"/>
      <c r="K393" s="456"/>
      <c r="L393" s="456"/>
      <c r="M393" s="456"/>
      <c r="N393" s="456"/>
      <c r="O393" s="456"/>
      <c r="P393" s="456"/>
      <c r="Q393" s="456"/>
      <c r="R393" s="456"/>
      <c r="S393" s="456"/>
      <c r="T393" s="456"/>
      <c r="U393" s="456"/>
      <c r="V393" s="456"/>
      <c r="W393" s="456"/>
      <c r="X393" s="456"/>
      <c r="Y393" s="456"/>
      <c r="Z393" s="456"/>
      <c r="AA393" s="456"/>
      <c r="AB393" s="456"/>
      <c r="AC393" s="456"/>
      <c r="AD393" s="456"/>
      <c r="AE393" s="456"/>
      <c r="AF393" s="456"/>
      <c r="AG393" s="456"/>
      <c r="AH393" s="456"/>
      <c r="AI393" s="456"/>
      <c r="AJ393" s="456"/>
      <c r="AK393" s="456"/>
      <c r="AL393" s="456"/>
      <c r="AM393" s="456"/>
      <c r="AN393" s="456"/>
      <c r="AO393" s="456"/>
    </row>
    <row r="394" spans="1:41" x14ac:dyDescent="0.2">
      <c r="A394" s="456"/>
      <c r="B394" s="456"/>
      <c r="C394" s="456"/>
      <c r="D394" s="456"/>
      <c r="E394" s="456"/>
      <c r="F394" s="456"/>
      <c r="G394" s="456"/>
      <c r="H394" s="456"/>
      <c r="I394" s="456"/>
      <c r="J394" s="456"/>
      <c r="K394" s="456"/>
      <c r="L394" s="456"/>
      <c r="M394" s="456"/>
      <c r="N394" s="456"/>
      <c r="O394" s="456"/>
      <c r="P394" s="456"/>
      <c r="Q394" s="456"/>
      <c r="R394" s="456"/>
      <c r="S394" s="456"/>
      <c r="T394" s="456"/>
      <c r="U394" s="456"/>
      <c r="V394" s="456"/>
      <c r="W394" s="456"/>
      <c r="X394" s="456"/>
      <c r="Y394" s="456"/>
      <c r="Z394" s="456"/>
      <c r="AA394" s="456"/>
      <c r="AB394" s="456"/>
      <c r="AC394" s="456"/>
      <c r="AD394" s="456"/>
      <c r="AE394" s="456"/>
      <c r="AF394" s="456"/>
      <c r="AG394" s="456"/>
      <c r="AH394" s="456"/>
      <c r="AI394" s="456"/>
      <c r="AJ394" s="456"/>
      <c r="AK394" s="456"/>
      <c r="AL394" s="456"/>
      <c r="AM394" s="456"/>
      <c r="AN394" s="456"/>
      <c r="AO394" s="456"/>
    </row>
    <row r="395" spans="1:41" x14ac:dyDescent="0.2">
      <c r="A395" s="456"/>
      <c r="B395" s="456"/>
      <c r="C395" s="456"/>
      <c r="D395" s="456"/>
      <c r="E395" s="456"/>
      <c r="F395" s="456"/>
      <c r="G395" s="456"/>
      <c r="H395" s="456"/>
      <c r="I395" s="456"/>
      <c r="J395" s="456"/>
      <c r="K395" s="456"/>
      <c r="L395" s="456"/>
      <c r="M395" s="456"/>
      <c r="N395" s="456"/>
      <c r="O395" s="456"/>
      <c r="P395" s="456"/>
      <c r="Q395" s="456"/>
      <c r="R395" s="456"/>
      <c r="S395" s="456"/>
      <c r="T395" s="456"/>
      <c r="U395" s="456"/>
      <c r="V395" s="456"/>
      <c r="W395" s="456"/>
      <c r="X395" s="456"/>
      <c r="Y395" s="456"/>
      <c r="Z395" s="456"/>
      <c r="AA395" s="456"/>
      <c r="AB395" s="456"/>
      <c r="AC395" s="456"/>
      <c r="AD395" s="456"/>
      <c r="AE395" s="456"/>
      <c r="AF395" s="456"/>
      <c r="AG395" s="456"/>
      <c r="AH395" s="456"/>
      <c r="AI395" s="456"/>
      <c r="AJ395" s="456"/>
      <c r="AK395" s="456"/>
      <c r="AL395" s="456"/>
      <c r="AM395" s="456"/>
      <c r="AN395" s="456"/>
      <c r="AO395" s="456"/>
    </row>
    <row r="396" spans="1:41" x14ac:dyDescent="0.2">
      <c r="A396" s="456"/>
      <c r="B396" s="456"/>
      <c r="C396" s="456"/>
      <c r="D396" s="456"/>
      <c r="E396" s="456"/>
      <c r="F396" s="456"/>
      <c r="G396" s="456"/>
      <c r="H396" s="456"/>
      <c r="I396" s="456"/>
      <c r="J396" s="456"/>
      <c r="K396" s="456"/>
      <c r="L396" s="456"/>
      <c r="M396" s="456"/>
      <c r="N396" s="456"/>
      <c r="O396" s="456"/>
      <c r="P396" s="456"/>
      <c r="Q396" s="456"/>
      <c r="R396" s="456"/>
      <c r="S396" s="456"/>
      <c r="T396" s="456"/>
      <c r="U396" s="456"/>
      <c r="V396" s="456"/>
      <c r="W396" s="456"/>
      <c r="X396" s="456"/>
      <c r="Y396" s="456"/>
      <c r="Z396" s="456"/>
      <c r="AA396" s="456"/>
      <c r="AB396" s="456"/>
      <c r="AC396" s="456"/>
      <c r="AD396" s="456"/>
      <c r="AE396" s="456"/>
      <c r="AF396" s="456"/>
      <c r="AG396" s="456"/>
      <c r="AH396" s="456"/>
      <c r="AI396" s="456"/>
      <c r="AJ396" s="456"/>
      <c r="AK396" s="456"/>
      <c r="AL396" s="456"/>
      <c r="AM396" s="456"/>
      <c r="AN396" s="456"/>
      <c r="AO396" s="456"/>
    </row>
    <row r="397" spans="1:41" x14ac:dyDescent="0.2">
      <c r="A397" s="456"/>
      <c r="B397" s="456"/>
      <c r="C397" s="456"/>
      <c r="D397" s="456"/>
      <c r="E397" s="456"/>
      <c r="F397" s="456"/>
      <c r="G397" s="456"/>
      <c r="H397" s="456"/>
      <c r="I397" s="456"/>
      <c r="J397" s="456"/>
      <c r="K397" s="456"/>
      <c r="L397" s="456"/>
      <c r="M397" s="456"/>
      <c r="N397" s="456"/>
      <c r="O397" s="456"/>
      <c r="P397" s="456"/>
      <c r="Q397" s="456"/>
      <c r="R397" s="456"/>
      <c r="S397" s="456"/>
      <c r="T397" s="456"/>
      <c r="U397" s="456"/>
      <c r="V397" s="456"/>
      <c r="W397" s="456"/>
      <c r="X397" s="456"/>
      <c r="Y397" s="456"/>
      <c r="Z397" s="456"/>
      <c r="AA397" s="456"/>
      <c r="AB397" s="456"/>
      <c r="AC397" s="456"/>
      <c r="AD397" s="456"/>
      <c r="AE397" s="456"/>
      <c r="AF397" s="456"/>
      <c r="AG397" s="456"/>
      <c r="AH397" s="456"/>
      <c r="AI397" s="456"/>
      <c r="AJ397" s="456"/>
      <c r="AK397" s="456"/>
      <c r="AL397" s="456"/>
      <c r="AM397" s="456"/>
      <c r="AN397" s="456"/>
      <c r="AO397" s="456"/>
    </row>
    <row r="398" spans="1:41" x14ac:dyDescent="0.2">
      <c r="A398" s="456"/>
      <c r="B398" s="456"/>
      <c r="C398" s="456"/>
      <c r="D398" s="456"/>
      <c r="E398" s="456"/>
      <c r="F398" s="456"/>
      <c r="G398" s="456"/>
      <c r="H398" s="456"/>
      <c r="I398" s="456"/>
      <c r="J398" s="456"/>
      <c r="K398" s="456"/>
      <c r="L398" s="456"/>
      <c r="M398" s="456"/>
      <c r="N398" s="456"/>
      <c r="O398" s="456"/>
      <c r="P398" s="456"/>
      <c r="Q398" s="456"/>
      <c r="R398" s="456"/>
      <c r="S398" s="456"/>
      <c r="T398" s="456"/>
      <c r="U398" s="456"/>
      <c r="V398" s="456"/>
      <c r="W398" s="456"/>
      <c r="X398" s="456"/>
      <c r="Y398" s="456"/>
      <c r="Z398" s="456"/>
      <c r="AA398" s="456"/>
      <c r="AB398" s="456"/>
      <c r="AC398" s="456"/>
      <c r="AD398" s="456"/>
      <c r="AE398" s="456"/>
      <c r="AF398" s="456"/>
      <c r="AG398" s="456"/>
      <c r="AH398" s="456"/>
      <c r="AI398" s="456"/>
      <c r="AJ398" s="456"/>
      <c r="AK398" s="456"/>
      <c r="AL398" s="456"/>
      <c r="AM398" s="456"/>
      <c r="AN398" s="456"/>
      <c r="AO398" s="456"/>
    </row>
    <row r="399" spans="1:41" x14ac:dyDescent="0.2">
      <c r="A399" s="456"/>
      <c r="B399" s="456"/>
      <c r="C399" s="456"/>
      <c r="D399" s="456"/>
      <c r="E399" s="456"/>
      <c r="F399" s="456"/>
      <c r="G399" s="456"/>
      <c r="H399" s="456"/>
      <c r="I399" s="456"/>
      <c r="J399" s="456"/>
      <c r="K399" s="456"/>
      <c r="L399" s="456"/>
      <c r="M399" s="456"/>
      <c r="N399" s="456"/>
      <c r="O399" s="456"/>
      <c r="P399" s="456"/>
      <c r="Q399" s="456"/>
      <c r="R399" s="456"/>
      <c r="S399" s="456"/>
      <c r="T399" s="456"/>
      <c r="U399" s="456"/>
      <c r="V399" s="456"/>
      <c r="W399" s="456"/>
      <c r="X399" s="456"/>
      <c r="Y399" s="456"/>
      <c r="Z399" s="456"/>
      <c r="AA399" s="456"/>
      <c r="AB399" s="456"/>
      <c r="AC399" s="456"/>
      <c r="AD399" s="456"/>
      <c r="AE399" s="456"/>
      <c r="AF399" s="456"/>
      <c r="AG399" s="456"/>
      <c r="AH399" s="456"/>
      <c r="AI399" s="456"/>
      <c r="AJ399" s="456"/>
      <c r="AK399" s="456"/>
      <c r="AL399" s="456"/>
      <c r="AM399" s="456"/>
      <c r="AN399" s="456"/>
      <c r="AO399" s="456"/>
    </row>
    <row r="400" spans="1:41" x14ac:dyDescent="0.2">
      <c r="A400" s="456"/>
      <c r="B400" s="456"/>
      <c r="C400" s="456"/>
      <c r="D400" s="456"/>
      <c r="E400" s="456"/>
      <c r="F400" s="456"/>
      <c r="G400" s="456"/>
      <c r="H400" s="456"/>
      <c r="I400" s="456"/>
      <c r="J400" s="456"/>
      <c r="K400" s="456"/>
      <c r="L400" s="456"/>
      <c r="M400" s="456"/>
      <c r="N400" s="456"/>
      <c r="O400" s="456"/>
      <c r="P400" s="456"/>
      <c r="Q400" s="456"/>
      <c r="R400" s="456"/>
      <c r="S400" s="456"/>
      <c r="T400" s="456"/>
      <c r="U400" s="456"/>
      <c r="V400" s="456"/>
      <c r="W400" s="456"/>
      <c r="X400" s="456"/>
      <c r="Y400" s="456"/>
      <c r="Z400" s="456"/>
      <c r="AA400" s="456"/>
      <c r="AB400" s="456"/>
      <c r="AC400" s="456"/>
      <c r="AD400" s="456"/>
      <c r="AE400" s="456"/>
      <c r="AF400" s="456"/>
      <c r="AG400" s="456"/>
      <c r="AH400" s="456"/>
      <c r="AI400" s="456"/>
      <c r="AJ400" s="456"/>
      <c r="AK400" s="456"/>
      <c r="AL400" s="456"/>
      <c r="AM400" s="456"/>
      <c r="AN400" s="456"/>
      <c r="AO400" s="456"/>
    </row>
    <row r="401" spans="1:41" x14ac:dyDescent="0.2">
      <c r="A401" s="456"/>
      <c r="B401" s="456"/>
      <c r="C401" s="456"/>
      <c r="D401" s="456"/>
      <c r="E401" s="456"/>
      <c r="F401" s="456"/>
      <c r="G401" s="456"/>
      <c r="H401" s="456"/>
      <c r="I401" s="456"/>
      <c r="J401" s="456"/>
      <c r="K401" s="456"/>
      <c r="L401" s="456"/>
      <c r="M401" s="456"/>
      <c r="N401" s="456"/>
      <c r="O401" s="456"/>
      <c r="P401" s="456"/>
      <c r="Q401" s="456"/>
      <c r="R401" s="456"/>
      <c r="S401" s="456"/>
      <c r="T401" s="456"/>
      <c r="U401" s="456"/>
      <c r="V401" s="456"/>
      <c r="W401" s="456"/>
      <c r="X401" s="456"/>
      <c r="Y401" s="456"/>
      <c r="Z401" s="456"/>
      <c r="AA401" s="456"/>
      <c r="AB401" s="456"/>
      <c r="AC401" s="456"/>
      <c r="AD401" s="456"/>
      <c r="AE401" s="456"/>
      <c r="AF401" s="456"/>
      <c r="AG401" s="456"/>
      <c r="AH401" s="456"/>
      <c r="AI401" s="456"/>
      <c r="AJ401" s="456"/>
      <c r="AK401" s="456"/>
      <c r="AL401" s="456"/>
      <c r="AM401" s="456"/>
      <c r="AN401" s="456"/>
      <c r="AO401" s="456"/>
    </row>
    <row r="402" spans="1:41" x14ac:dyDescent="0.2">
      <c r="A402" s="456"/>
      <c r="B402" s="456"/>
      <c r="C402" s="456"/>
      <c r="D402" s="456"/>
      <c r="E402" s="456"/>
      <c r="F402" s="456"/>
      <c r="G402" s="456"/>
      <c r="H402" s="456"/>
      <c r="I402" s="456"/>
      <c r="J402" s="456"/>
      <c r="K402" s="456"/>
      <c r="L402" s="456"/>
      <c r="M402" s="456"/>
      <c r="N402" s="456"/>
      <c r="O402" s="456"/>
      <c r="P402" s="456"/>
      <c r="Q402" s="456"/>
      <c r="R402" s="456"/>
      <c r="S402" s="456"/>
      <c r="T402" s="456"/>
      <c r="U402" s="456"/>
      <c r="V402" s="456"/>
      <c r="W402" s="456"/>
      <c r="X402" s="456"/>
      <c r="Y402" s="456"/>
      <c r="Z402" s="456"/>
      <c r="AA402" s="456"/>
      <c r="AB402" s="456"/>
      <c r="AC402" s="456"/>
      <c r="AD402" s="456"/>
      <c r="AE402" s="456"/>
      <c r="AF402" s="456"/>
      <c r="AG402" s="456"/>
      <c r="AH402" s="456"/>
      <c r="AI402" s="456"/>
      <c r="AJ402" s="456"/>
      <c r="AK402" s="456"/>
      <c r="AL402" s="456"/>
      <c r="AM402" s="456"/>
      <c r="AN402" s="456"/>
      <c r="AO402" s="456"/>
    </row>
    <row r="403" spans="1:41" x14ac:dyDescent="0.2">
      <c r="A403" s="456"/>
      <c r="B403" s="456"/>
      <c r="C403" s="456"/>
      <c r="D403" s="456"/>
      <c r="E403" s="456"/>
      <c r="F403" s="456"/>
      <c r="G403" s="456"/>
      <c r="H403" s="456"/>
      <c r="I403" s="456"/>
      <c r="J403" s="456"/>
      <c r="K403" s="456"/>
      <c r="L403" s="456"/>
      <c r="M403" s="456"/>
      <c r="N403" s="456"/>
      <c r="O403" s="456"/>
      <c r="P403" s="456"/>
      <c r="Q403" s="456"/>
      <c r="R403" s="456"/>
      <c r="S403" s="456"/>
      <c r="T403" s="456"/>
      <c r="U403" s="456"/>
      <c r="V403" s="456"/>
      <c r="W403" s="456"/>
      <c r="X403" s="456"/>
      <c r="Y403" s="456"/>
      <c r="Z403" s="456"/>
      <c r="AA403" s="456"/>
      <c r="AB403" s="456"/>
      <c r="AC403" s="456"/>
      <c r="AD403" s="456"/>
      <c r="AE403" s="456"/>
      <c r="AF403" s="456"/>
      <c r="AG403" s="456"/>
      <c r="AH403" s="456"/>
      <c r="AI403" s="456"/>
      <c r="AJ403" s="456"/>
      <c r="AK403" s="456"/>
      <c r="AL403" s="456"/>
      <c r="AM403" s="456"/>
      <c r="AN403" s="456"/>
      <c r="AO403" s="456"/>
    </row>
  </sheetData>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39F8D-8529-4776-872D-422CB85CA74C}">
  <sheetPr codeName="Tabelle44">
    <pageSetUpPr fitToPage="1"/>
  </sheetPr>
  <dimension ref="A1:I52"/>
  <sheetViews>
    <sheetView showGridLines="0" zoomScaleNormal="100" workbookViewId="0"/>
  </sheetViews>
  <sheetFormatPr baseColWidth="10" defaultRowHeight="14.25" x14ac:dyDescent="0.2"/>
  <cols>
    <col min="1" max="1" width="33.625" style="456" customWidth="1"/>
    <col min="2" max="9" width="6.625" style="456" customWidth="1"/>
    <col min="10" max="16384" width="11" style="456"/>
  </cols>
  <sheetData>
    <row r="1" spans="1:9" ht="35.25" customHeight="1" x14ac:dyDescent="0.2">
      <c r="A1" s="256"/>
      <c r="B1" s="256"/>
      <c r="C1" s="256"/>
      <c r="D1" s="324"/>
      <c r="E1" s="324"/>
      <c r="F1" s="324"/>
      <c r="G1" s="324"/>
      <c r="H1" s="324"/>
      <c r="I1" s="509" t="s">
        <v>68</v>
      </c>
    </row>
    <row r="2" spans="1:9" ht="10.9" customHeight="1" x14ac:dyDescent="0.2">
      <c r="A2" s="257"/>
      <c r="B2" s="257"/>
      <c r="C2" s="257"/>
      <c r="D2" s="270"/>
      <c r="E2" s="270"/>
      <c r="F2" s="270"/>
      <c r="G2" s="270"/>
      <c r="H2" s="270"/>
      <c r="I2" s="257"/>
    </row>
    <row r="3" spans="1:9" ht="30" customHeight="1" x14ac:dyDescent="0.2">
      <c r="A3" s="623" t="s">
        <v>305</v>
      </c>
      <c r="B3" s="623"/>
      <c r="C3" s="623"/>
      <c r="D3" s="623"/>
      <c r="E3" s="623"/>
      <c r="F3" s="623"/>
      <c r="G3" s="623"/>
      <c r="H3" s="317"/>
      <c r="I3" s="317"/>
    </row>
    <row r="4" spans="1:9" ht="10.9" customHeight="1" x14ac:dyDescent="0.2">
      <c r="A4" s="258" t="str">
        <f>INDEX('Steuerung Klapplisten'!A80:A84,'Steuerung Klapplisten'!A79)</f>
        <v>AA Bonn</v>
      </c>
      <c r="B4" s="258"/>
      <c r="C4" s="258"/>
      <c r="D4" s="258"/>
      <c r="E4" s="260"/>
      <c r="F4" s="262"/>
      <c r="G4" s="260"/>
      <c r="H4" s="317"/>
      <c r="I4" s="264"/>
    </row>
    <row r="5" spans="1:9" ht="10.9" customHeight="1" x14ac:dyDescent="0.2">
      <c r="A5" s="457" t="s">
        <v>584</v>
      </c>
      <c r="B5" s="258"/>
      <c r="C5" s="258"/>
      <c r="D5" s="258"/>
      <c r="E5" s="260"/>
      <c r="F5" s="260"/>
      <c r="G5" s="317"/>
      <c r="H5" s="317"/>
      <c r="I5" s="263"/>
    </row>
    <row r="6" spans="1:9" ht="10.9" customHeight="1" x14ac:dyDescent="0.2">
      <c r="A6" s="332"/>
      <c r="B6" s="332"/>
      <c r="C6" s="332"/>
      <c r="D6" s="332"/>
      <c r="E6" s="332"/>
      <c r="F6" s="332"/>
      <c r="G6" s="332"/>
      <c r="H6" s="317"/>
      <c r="I6" s="317"/>
    </row>
    <row r="7" spans="1:9" ht="44.1" customHeight="1" x14ac:dyDescent="0.2">
      <c r="A7" s="612" t="s">
        <v>9</v>
      </c>
      <c r="B7" s="627" t="s">
        <v>580</v>
      </c>
      <c r="C7" s="628"/>
      <c r="D7" s="628"/>
      <c r="E7" s="628"/>
      <c r="F7" s="627" t="s">
        <v>509</v>
      </c>
      <c r="G7" s="629"/>
      <c r="H7" s="621" t="s">
        <v>510</v>
      </c>
      <c r="I7" s="622"/>
    </row>
    <row r="8" spans="1:9" ht="24" customHeight="1" x14ac:dyDescent="0.2">
      <c r="A8" s="613"/>
      <c r="B8" s="515" t="s">
        <v>6</v>
      </c>
      <c r="C8" s="515" t="s">
        <v>344</v>
      </c>
      <c r="D8" s="515" t="s">
        <v>208</v>
      </c>
      <c r="E8" s="515" t="s">
        <v>209</v>
      </c>
      <c r="F8" s="515" t="s">
        <v>8</v>
      </c>
      <c r="G8" s="51" t="s">
        <v>197</v>
      </c>
      <c r="H8" s="520" t="s">
        <v>8</v>
      </c>
      <c r="I8" s="520" t="s">
        <v>197</v>
      </c>
    </row>
    <row r="9" spans="1:9" ht="10.9" customHeight="1" x14ac:dyDescent="0.2">
      <c r="A9" s="613"/>
      <c r="B9" s="52">
        <v>1</v>
      </c>
      <c r="C9" s="52">
        <v>2</v>
      </c>
      <c r="D9" s="52">
        <v>3</v>
      </c>
      <c r="E9" s="52">
        <v>4</v>
      </c>
      <c r="F9" s="52">
        <v>5</v>
      </c>
      <c r="G9" s="211">
        <v>6</v>
      </c>
      <c r="H9" s="393">
        <v>7</v>
      </c>
      <c r="I9" s="137">
        <v>8</v>
      </c>
    </row>
    <row r="10" spans="1:9" x14ac:dyDescent="0.2">
      <c r="A10" s="36" t="s">
        <v>1</v>
      </c>
      <c r="B10" s="178">
        <f ca="1">OFFSET(IF('Steuerung Klapplisten'!$A$22=1,roh_2_2!A1,IF('Steuerung Klapplisten'!$A$22=2,roh_2_2!I1,IF('Steuerung Klapplisten'!$A$22=3,roh_2_2!Q1,IF('Steuerung Klapplisten'!$A$22=4,roh_2_2!Y1,roh_2_2!AG1)))),'Steuerung Klapplisten'!$A$79*'Steuerung Klapplisten'!$D$17-'Steuerung Klapplisten'!$D$17,0)</f>
        <v>1377</v>
      </c>
      <c r="C10" s="179">
        <v>100</v>
      </c>
      <c r="D10" s="180">
        <f ca="1">OFFSET(IF('Steuerung Klapplisten'!$A$22=1,roh_2_2!C1,IF('Steuerung Klapplisten'!$A$22=2,roh_2_2!K1,IF('Steuerung Klapplisten'!$A$22=3,roh_2_2!S1,IF('Steuerung Klapplisten'!$A$22=4,roh_2_2!AA1,roh_2_2!AI1)))),'Steuerung Klapplisten'!$A$79*'Steuerung Klapplisten'!$D$17-'Steuerung Klapplisten'!$D$17,0)</f>
        <v>857</v>
      </c>
      <c r="E10" s="185">
        <f ca="1">OFFSET(IF('Steuerung Klapplisten'!$A$22=1,roh_2_2!D1,IF('Steuerung Klapplisten'!$A$22=2,roh_2_2!L1,IF('Steuerung Klapplisten'!$A$22=3,roh_2_2!T1,IF('Steuerung Klapplisten'!$A$22=4,roh_2_2!AB1,roh_2_2!AJ1)))),'Steuerung Klapplisten'!$A$79*'Steuerung Klapplisten'!$D$17-'Steuerung Klapplisten'!$D$17,0)</f>
        <v>520</v>
      </c>
      <c r="F10" s="178">
        <f ca="1">OFFSET(IF('Steuerung Klapplisten'!$A$22=1,roh_2_2!E1,IF('Steuerung Klapplisten'!$A$22=2,roh_2_2!M1,IF('Steuerung Klapplisten'!$A$22=3,roh_2_2!U1,IF('Steuerung Klapplisten'!$A$22=4,roh_2_2!AC1,roh_2_2!AK1)))),'Steuerung Klapplisten'!$A$79*'Steuerung Klapplisten'!$D$17-'Steuerung Klapplisten'!$D$17,0)</f>
        <v>-210</v>
      </c>
      <c r="G10" s="183">
        <f ca="1">OFFSET(IF('Steuerung Klapplisten'!$A$22=1,roh_2_2!F1,IF('Steuerung Klapplisten'!$A$22=2,roh_2_2!N1,IF('Steuerung Klapplisten'!$A$22=3,roh_2_2!V1,IF('Steuerung Klapplisten'!$A$22=4,roh_2_2!AD1,roh_2_2!AL1)))),'Steuerung Klapplisten'!$A$79*'Steuerung Klapplisten'!$D$17-'Steuerung Klapplisten'!$D$17,0)</f>
        <v>-13.232514177700001</v>
      </c>
      <c r="H10" s="178">
        <f ca="1">OFFSET(IF('Steuerung Klapplisten'!$A$22=1,roh_2_2!G1,IF('Steuerung Klapplisten'!$A$22=2,roh_2_2!O1,IF('Steuerung Klapplisten'!$A$22=3,roh_2_2!W1,IF('Steuerung Klapplisten'!$A$22=4,roh_2_2!AE1,roh_2_2!AM1)))),'Steuerung Klapplisten'!$A$79*'Steuerung Klapplisten'!$D$17-'Steuerung Klapplisten'!$D$17,0)</f>
        <v>-410</v>
      </c>
      <c r="I10" s="183">
        <f ca="1">OFFSET(IF('Steuerung Klapplisten'!$A$22=1,roh_2_2!H1,IF('Steuerung Klapplisten'!$A$22=2,roh_2_2!P1,IF('Steuerung Klapplisten'!$A$22=3,roh_2_2!X1,IF('Steuerung Klapplisten'!$A$22=4,roh_2_2!AF1,roh_2_2!AN1)))),'Steuerung Klapplisten'!$A$79*'Steuerung Klapplisten'!$D$17-'Steuerung Klapplisten'!$D$17,0)</f>
        <v>-22.9434806939</v>
      </c>
    </row>
    <row r="11" spans="1:9" x14ac:dyDescent="0.2">
      <c r="A11" s="44" t="s">
        <v>352</v>
      </c>
      <c r="B11" s="41">
        <f ca="1">OFFSET(IF('Steuerung Klapplisten'!$A$22=1,roh_2_2!A2,IF('Steuerung Klapplisten'!$A$22=2,roh_2_2!I2,IF('Steuerung Klapplisten'!$A$22=3,roh_2_2!Q2,IF('Steuerung Klapplisten'!$A$22=4,roh_2_2!Y2,roh_2_2!AG2)))),'Steuerung Klapplisten'!$A$79*'Steuerung Klapplisten'!$D$17-'Steuerung Klapplisten'!$D$17,0)</f>
        <v>1248</v>
      </c>
      <c r="C11" s="42">
        <f ca="1">IF(ISNUMBER($B11),IF(AND(ISNUMBER($B$10),$B$10&lt;&gt;0),$B11/$B$10*100,"x"),"x")</f>
        <v>90.631808278867098</v>
      </c>
      <c r="D11" s="43">
        <f ca="1">OFFSET(IF('Steuerung Klapplisten'!$A$22=1,roh_2_2!C2,IF('Steuerung Klapplisten'!$A$22=2,roh_2_2!K2,IF('Steuerung Klapplisten'!$A$22=3,roh_2_2!S2,IF('Steuerung Klapplisten'!$A$22=4,roh_2_2!AA2,roh_2_2!AI2)))),'Steuerung Klapplisten'!$A$79*'Steuerung Klapplisten'!$D$17-'Steuerung Klapplisten'!$D$17,0)</f>
        <v>786</v>
      </c>
      <c r="E11" s="346">
        <f ca="1">OFFSET(IF('Steuerung Klapplisten'!$A$22=1,roh_2_2!D2,IF('Steuerung Klapplisten'!$A$22=2,roh_2_2!L2,IF('Steuerung Klapplisten'!$A$22=3,roh_2_2!T2,IF('Steuerung Klapplisten'!$A$22=4,roh_2_2!AB2,roh_2_2!AJ2)))),'Steuerung Klapplisten'!$A$79*'Steuerung Klapplisten'!$D$17-'Steuerung Klapplisten'!$D$17,0)</f>
        <v>462</v>
      </c>
      <c r="F11" s="41">
        <f ca="1">OFFSET(IF('Steuerung Klapplisten'!$A$22=1,roh_2_2!E2,IF('Steuerung Klapplisten'!$A$22=2,roh_2_2!M2,IF('Steuerung Klapplisten'!$A$22=3,roh_2_2!U2,IF('Steuerung Klapplisten'!$A$22=4,roh_2_2!AC2,roh_2_2!AK2)))),'Steuerung Klapplisten'!$A$79*'Steuerung Klapplisten'!$D$17-'Steuerung Klapplisten'!$D$17,0)</f>
        <v>-181</v>
      </c>
      <c r="G11" s="150">
        <f ca="1">OFFSET(IF('Steuerung Klapplisten'!$A$22=1,roh_2_2!F2,IF('Steuerung Klapplisten'!$A$22=2,roh_2_2!N2,IF('Steuerung Klapplisten'!$A$22=3,roh_2_2!V2,IF('Steuerung Klapplisten'!$A$22=4,roh_2_2!AD2,roh_2_2!AL2)))),'Steuerung Klapplisten'!$A$79*'Steuerung Klapplisten'!$D$17-'Steuerung Klapplisten'!$D$17,0)</f>
        <v>-12.666200140000001</v>
      </c>
      <c r="H11" s="41">
        <f ca="1">OFFSET(IF('Steuerung Klapplisten'!$A$22=1,roh_2_2!G2,IF('Steuerung Klapplisten'!$A$22=2,roh_2_2!O2,IF('Steuerung Klapplisten'!$A$22=3,roh_2_2!W2,IF('Steuerung Klapplisten'!$A$22=4,roh_2_2!AE2,roh_2_2!AM2)))),'Steuerung Klapplisten'!$A$79*'Steuerung Klapplisten'!$D$17-'Steuerung Klapplisten'!$D$17,0)</f>
        <v>-392</v>
      </c>
      <c r="I11" s="150">
        <f ca="1">OFFSET(IF('Steuerung Klapplisten'!$A$22=1,roh_2_2!H2,IF('Steuerung Klapplisten'!$A$22=2,roh_2_2!P2,IF('Steuerung Klapplisten'!$A$22=3,roh_2_2!X2,IF('Steuerung Klapplisten'!$A$22=4,roh_2_2!AF2,roh_2_2!AN2)))),'Steuerung Klapplisten'!$A$79*'Steuerung Klapplisten'!$D$17-'Steuerung Klapplisten'!$D$17,0)</f>
        <v>-23.9024390244</v>
      </c>
    </row>
    <row r="12" spans="1:9" x14ac:dyDescent="0.2">
      <c r="A12" s="45" t="s">
        <v>214</v>
      </c>
      <c r="B12" s="41">
        <f ca="1">OFFSET(IF('Steuerung Klapplisten'!$A$22=1,roh_2_2!A3,IF('Steuerung Klapplisten'!$A$22=2,roh_2_2!I3,IF('Steuerung Klapplisten'!$A$22=3,roh_2_2!Q3,IF('Steuerung Klapplisten'!$A$22=4,roh_2_2!Y3,roh_2_2!AG3)))),'Steuerung Klapplisten'!$A$79*'Steuerung Klapplisten'!$D$17-'Steuerung Klapplisten'!$D$17,0)</f>
        <v>203</v>
      </c>
      <c r="C12" s="42">
        <f t="shared" ref="C12:C15" ca="1" si="0">IF(ISNUMBER($B12),IF(AND(ISNUMBER($B$10),$B$10&lt;&gt;0),$B12/$B$10*100,"x"),"x")</f>
        <v>14.742193173565724</v>
      </c>
      <c r="D12" s="43">
        <f ca="1">OFFSET(IF('Steuerung Klapplisten'!$A$22=1,roh_2_2!C3,IF('Steuerung Klapplisten'!$A$22=2,roh_2_2!K3,IF('Steuerung Klapplisten'!$A$22=3,roh_2_2!S3,IF('Steuerung Klapplisten'!$A$22=4,roh_2_2!AA3,roh_2_2!AI3)))),'Steuerung Klapplisten'!$A$79*'Steuerung Klapplisten'!$D$17-'Steuerung Klapplisten'!$D$17,0)</f>
        <v>131</v>
      </c>
      <c r="E12" s="346">
        <f ca="1">OFFSET(IF('Steuerung Klapplisten'!$A$22=1,roh_2_2!D3,IF('Steuerung Klapplisten'!$A$22=2,roh_2_2!L3,IF('Steuerung Klapplisten'!$A$22=3,roh_2_2!T3,IF('Steuerung Klapplisten'!$A$22=4,roh_2_2!AB3,roh_2_2!AJ3)))),'Steuerung Klapplisten'!$A$79*'Steuerung Klapplisten'!$D$17-'Steuerung Klapplisten'!$D$17,0)</f>
        <v>72</v>
      </c>
      <c r="F12" s="41">
        <f ca="1">OFFSET(IF('Steuerung Klapplisten'!$A$22=1,roh_2_2!E3,IF('Steuerung Klapplisten'!$A$22=2,roh_2_2!M3,IF('Steuerung Klapplisten'!$A$22=3,roh_2_2!U3,IF('Steuerung Klapplisten'!$A$22=4,roh_2_2!AC3,roh_2_2!AK3)))),'Steuerung Klapplisten'!$A$79*'Steuerung Klapplisten'!$D$17-'Steuerung Klapplisten'!$D$17,0)</f>
        <v>-17</v>
      </c>
      <c r="G12" s="150">
        <f ca="1">OFFSET(IF('Steuerung Klapplisten'!$A$22=1,roh_2_2!F3,IF('Steuerung Klapplisten'!$A$22=2,roh_2_2!N3,IF('Steuerung Klapplisten'!$A$22=3,roh_2_2!V3,IF('Steuerung Klapplisten'!$A$22=4,roh_2_2!AD3,roh_2_2!AL3)))),'Steuerung Klapplisten'!$A$79*'Steuerung Klapplisten'!$D$17-'Steuerung Klapplisten'!$D$17,0)</f>
        <v>-7.7272727272999999</v>
      </c>
      <c r="H12" s="41">
        <f ca="1">OFFSET(IF('Steuerung Klapplisten'!$A$22=1,roh_2_2!G3,IF('Steuerung Klapplisten'!$A$22=2,roh_2_2!O3,IF('Steuerung Klapplisten'!$A$22=3,roh_2_2!W3,IF('Steuerung Klapplisten'!$A$22=4,roh_2_2!AE3,roh_2_2!AM3)))),'Steuerung Klapplisten'!$A$79*'Steuerung Klapplisten'!$D$17-'Steuerung Klapplisten'!$D$17,0)</f>
        <v>-61</v>
      </c>
      <c r="I12" s="150">
        <f ca="1">OFFSET(IF('Steuerung Klapplisten'!$A$22=1,roh_2_2!H3,IF('Steuerung Klapplisten'!$A$22=2,roh_2_2!P3,IF('Steuerung Klapplisten'!$A$22=3,roh_2_2!X3,IF('Steuerung Klapplisten'!$A$22=4,roh_2_2!AF3,roh_2_2!AN3)))),'Steuerung Klapplisten'!$A$79*'Steuerung Klapplisten'!$D$17-'Steuerung Klapplisten'!$D$17,0)</f>
        <v>-23.106060606100002</v>
      </c>
    </row>
    <row r="13" spans="1:9" x14ac:dyDescent="0.2">
      <c r="A13" s="45" t="s">
        <v>203</v>
      </c>
      <c r="B13" s="41">
        <f ca="1">OFFSET(IF('Steuerung Klapplisten'!$A$22=1,roh_2_2!A4,IF('Steuerung Klapplisten'!$A$22=2,roh_2_2!I4,IF('Steuerung Klapplisten'!$A$22=3,roh_2_2!Q4,IF('Steuerung Klapplisten'!$A$22=4,roh_2_2!Y4,roh_2_2!AG4)))),'Steuerung Klapplisten'!$A$79*'Steuerung Klapplisten'!$D$17-'Steuerung Klapplisten'!$D$17,0)</f>
        <v>436</v>
      </c>
      <c r="C13" s="42">
        <f t="shared" ca="1" si="0"/>
        <v>31.663035584604209</v>
      </c>
      <c r="D13" s="43">
        <f ca="1">OFFSET(IF('Steuerung Klapplisten'!$A$22=1,roh_2_2!C4,IF('Steuerung Klapplisten'!$A$22=2,roh_2_2!K4,IF('Steuerung Klapplisten'!$A$22=3,roh_2_2!S4,IF('Steuerung Klapplisten'!$A$22=4,roh_2_2!AA4,roh_2_2!AI4)))),'Steuerung Klapplisten'!$A$79*'Steuerung Klapplisten'!$D$17-'Steuerung Klapplisten'!$D$17,0)</f>
        <v>274</v>
      </c>
      <c r="E13" s="346">
        <f ca="1">OFFSET(IF('Steuerung Klapplisten'!$A$22=1,roh_2_2!D4,IF('Steuerung Klapplisten'!$A$22=2,roh_2_2!L4,IF('Steuerung Klapplisten'!$A$22=3,roh_2_2!T4,IF('Steuerung Klapplisten'!$A$22=4,roh_2_2!AB4,roh_2_2!AJ4)))),'Steuerung Klapplisten'!$A$79*'Steuerung Klapplisten'!$D$17-'Steuerung Klapplisten'!$D$17,0)</f>
        <v>162</v>
      </c>
      <c r="F13" s="41">
        <f ca="1">OFFSET(IF('Steuerung Klapplisten'!$A$22=1,roh_2_2!E4,IF('Steuerung Klapplisten'!$A$22=2,roh_2_2!M4,IF('Steuerung Klapplisten'!$A$22=3,roh_2_2!U4,IF('Steuerung Klapplisten'!$A$22=4,roh_2_2!AC4,roh_2_2!AK4)))),'Steuerung Klapplisten'!$A$79*'Steuerung Klapplisten'!$D$17-'Steuerung Klapplisten'!$D$17,0)</f>
        <v>7</v>
      </c>
      <c r="G13" s="150">
        <f ca="1">OFFSET(IF('Steuerung Klapplisten'!$A$22=1,roh_2_2!F4,IF('Steuerung Klapplisten'!$A$22=2,roh_2_2!N4,IF('Steuerung Klapplisten'!$A$22=3,roh_2_2!V4,IF('Steuerung Klapplisten'!$A$22=4,roh_2_2!AD4,roh_2_2!AL4)))),'Steuerung Klapplisten'!$A$79*'Steuerung Klapplisten'!$D$17-'Steuerung Klapplisten'!$D$17,0)</f>
        <v>1.6317016316999999</v>
      </c>
      <c r="H13" s="41">
        <f ca="1">OFFSET(IF('Steuerung Klapplisten'!$A$22=1,roh_2_2!G4,IF('Steuerung Klapplisten'!$A$22=2,roh_2_2!O4,IF('Steuerung Klapplisten'!$A$22=3,roh_2_2!W4,IF('Steuerung Klapplisten'!$A$22=4,roh_2_2!AE4,roh_2_2!AM4)))),'Steuerung Klapplisten'!$A$79*'Steuerung Klapplisten'!$D$17-'Steuerung Klapplisten'!$D$17,0)</f>
        <v>-129</v>
      </c>
      <c r="I13" s="150">
        <f ca="1">OFFSET(IF('Steuerung Klapplisten'!$A$22=1,roh_2_2!H4,IF('Steuerung Klapplisten'!$A$22=2,roh_2_2!P4,IF('Steuerung Klapplisten'!$A$22=3,roh_2_2!X4,IF('Steuerung Klapplisten'!$A$22=4,roh_2_2!AF4,roh_2_2!AN4)))),'Steuerung Klapplisten'!$A$79*'Steuerung Klapplisten'!$D$17-'Steuerung Klapplisten'!$D$17,0)</f>
        <v>-22.8318584071</v>
      </c>
    </row>
    <row r="14" spans="1:9" x14ac:dyDescent="0.2">
      <c r="A14" s="45" t="s">
        <v>215</v>
      </c>
      <c r="B14" s="41">
        <f ca="1">OFFSET(IF('Steuerung Klapplisten'!$A$22=1,roh_2_2!A5,IF('Steuerung Klapplisten'!$A$22=2,roh_2_2!I5,IF('Steuerung Klapplisten'!$A$22=3,roh_2_2!Q5,IF('Steuerung Klapplisten'!$A$22=4,roh_2_2!Y5,roh_2_2!AG5)))),'Steuerung Klapplisten'!$A$79*'Steuerung Klapplisten'!$D$17-'Steuerung Klapplisten'!$D$17,0)</f>
        <v>415</v>
      </c>
      <c r="C14" s="42">
        <f t="shared" ca="1" si="0"/>
        <v>30.137981118373276</v>
      </c>
      <c r="D14" s="43">
        <f ca="1">OFFSET(IF('Steuerung Klapplisten'!$A$22=1,roh_2_2!C5,IF('Steuerung Klapplisten'!$A$22=2,roh_2_2!K5,IF('Steuerung Klapplisten'!$A$22=3,roh_2_2!S5,IF('Steuerung Klapplisten'!$A$22=4,roh_2_2!AA5,roh_2_2!AI5)))),'Steuerung Klapplisten'!$A$79*'Steuerung Klapplisten'!$D$17-'Steuerung Klapplisten'!$D$17,0)</f>
        <v>263</v>
      </c>
      <c r="E14" s="346">
        <f ca="1">OFFSET(IF('Steuerung Klapplisten'!$A$22=1,roh_2_2!D5,IF('Steuerung Klapplisten'!$A$22=2,roh_2_2!L5,IF('Steuerung Klapplisten'!$A$22=3,roh_2_2!T5,IF('Steuerung Klapplisten'!$A$22=4,roh_2_2!AB5,roh_2_2!AJ5)))),'Steuerung Klapplisten'!$A$79*'Steuerung Klapplisten'!$D$17-'Steuerung Klapplisten'!$D$17,0)</f>
        <v>152</v>
      </c>
      <c r="F14" s="41">
        <f ca="1">OFFSET(IF('Steuerung Klapplisten'!$A$22=1,roh_2_2!E5,IF('Steuerung Klapplisten'!$A$22=2,roh_2_2!M5,IF('Steuerung Klapplisten'!$A$22=3,roh_2_2!U5,IF('Steuerung Klapplisten'!$A$22=4,roh_2_2!AC5,roh_2_2!AK5)))),'Steuerung Klapplisten'!$A$79*'Steuerung Klapplisten'!$D$17-'Steuerung Klapplisten'!$D$17,0)</f>
        <v>-91</v>
      </c>
      <c r="G14" s="150">
        <f ca="1">OFFSET(IF('Steuerung Klapplisten'!$A$22=1,roh_2_2!F5,IF('Steuerung Klapplisten'!$A$22=2,roh_2_2!N5,IF('Steuerung Klapplisten'!$A$22=3,roh_2_2!V5,IF('Steuerung Klapplisten'!$A$22=4,roh_2_2!AD5,roh_2_2!AL5)))),'Steuerung Klapplisten'!$A$79*'Steuerung Klapplisten'!$D$17-'Steuerung Klapplisten'!$D$17,0)</f>
        <v>-17.984189723299998</v>
      </c>
      <c r="H14" s="41">
        <f ca="1">OFFSET(IF('Steuerung Klapplisten'!$A$22=1,roh_2_2!G5,IF('Steuerung Klapplisten'!$A$22=2,roh_2_2!O5,IF('Steuerung Klapplisten'!$A$22=3,roh_2_2!W5,IF('Steuerung Klapplisten'!$A$22=4,roh_2_2!AE5,roh_2_2!AM5)))),'Steuerung Klapplisten'!$A$79*'Steuerung Klapplisten'!$D$17-'Steuerung Klapplisten'!$D$17,0)</f>
        <v>-146</v>
      </c>
      <c r="I14" s="150">
        <f ca="1">OFFSET(IF('Steuerung Klapplisten'!$A$22=1,roh_2_2!H5,IF('Steuerung Klapplisten'!$A$22=2,roh_2_2!P5,IF('Steuerung Klapplisten'!$A$22=3,roh_2_2!X5,IF('Steuerung Klapplisten'!$A$22=4,roh_2_2!AF5,roh_2_2!AN5)))),'Steuerung Klapplisten'!$A$79*'Steuerung Klapplisten'!$D$17-'Steuerung Klapplisten'!$D$17,0)</f>
        <v>-26.024955436700001</v>
      </c>
    </row>
    <row r="15" spans="1:9" x14ac:dyDescent="0.2">
      <c r="A15" s="45" t="s">
        <v>217</v>
      </c>
      <c r="B15" s="41">
        <f ca="1">OFFSET(IF('Steuerung Klapplisten'!$A$22=1,roh_2_2!A6,IF('Steuerung Klapplisten'!$A$22=2,roh_2_2!I6,IF('Steuerung Klapplisten'!$A$22=3,roh_2_2!Q6,IF('Steuerung Klapplisten'!$A$22=4,roh_2_2!Y6,roh_2_2!AG6)))),'Steuerung Klapplisten'!$A$79*'Steuerung Klapplisten'!$D$17-'Steuerung Klapplisten'!$D$17,0)</f>
        <v>194</v>
      </c>
      <c r="C15" s="42">
        <f t="shared" ca="1" si="0"/>
        <v>14.088598402323893</v>
      </c>
      <c r="D15" s="43">
        <f ca="1">OFFSET(IF('Steuerung Klapplisten'!$A$22=1,roh_2_2!C6,IF('Steuerung Klapplisten'!$A$22=2,roh_2_2!K6,IF('Steuerung Klapplisten'!$A$22=3,roh_2_2!S6,IF('Steuerung Klapplisten'!$A$22=4,roh_2_2!AA6,roh_2_2!AI6)))),'Steuerung Klapplisten'!$A$79*'Steuerung Klapplisten'!$D$17-'Steuerung Klapplisten'!$D$17,0)</f>
        <v>118</v>
      </c>
      <c r="E15" s="346">
        <f ca="1">OFFSET(IF('Steuerung Klapplisten'!$A$22=1,roh_2_2!D6,IF('Steuerung Klapplisten'!$A$22=2,roh_2_2!L6,IF('Steuerung Klapplisten'!$A$22=3,roh_2_2!T6,IF('Steuerung Klapplisten'!$A$22=4,roh_2_2!AB6,roh_2_2!AJ6)))),'Steuerung Klapplisten'!$A$79*'Steuerung Klapplisten'!$D$17-'Steuerung Klapplisten'!$D$17,0)</f>
        <v>76</v>
      </c>
      <c r="F15" s="41">
        <f ca="1">OFFSET(IF('Steuerung Klapplisten'!$A$22=1,roh_2_2!E6,IF('Steuerung Klapplisten'!$A$22=2,roh_2_2!M6,IF('Steuerung Klapplisten'!$A$22=3,roh_2_2!U6,IF('Steuerung Klapplisten'!$A$22=4,roh_2_2!AC6,roh_2_2!AK6)))),'Steuerung Klapplisten'!$A$79*'Steuerung Klapplisten'!$D$17-'Steuerung Klapplisten'!$D$17,0)</f>
        <v>-80</v>
      </c>
      <c r="G15" s="150">
        <f ca="1">OFFSET(IF('Steuerung Klapplisten'!$A$22=1,roh_2_2!F6,IF('Steuerung Klapplisten'!$A$22=2,roh_2_2!N6,IF('Steuerung Klapplisten'!$A$22=3,roh_2_2!V6,IF('Steuerung Klapplisten'!$A$22=4,roh_2_2!AD6,roh_2_2!AL6)))),'Steuerung Klapplisten'!$A$79*'Steuerung Klapplisten'!$D$17-'Steuerung Klapplisten'!$D$17,0)</f>
        <v>-29.197080291999999</v>
      </c>
      <c r="H15" s="41">
        <f ca="1">OFFSET(IF('Steuerung Klapplisten'!$A$22=1,roh_2_2!G6,IF('Steuerung Klapplisten'!$A$22=2,roh_2_2!O6,IF('Steuerung Klapplisten'!$A$22=3,roh_2_2!W6,IF('Steuerung Klapplisten'!$A$22=4,roh_2_2!AE6,roh_2_2!AM6)))),'Steuerung Klapplisten'!$A$79*'Steuerung Klapplisten'!$D$17-'Steuerung Klapplisten'!$D$17,0)</f>
        <v>-56</v>
      </c>
      <c r="I15" s="150">
        <f ca="1">OFFSET(IF('Steuerung Klapplisten'!$A$22=1,roh_2_2!H6,IF('Steuerung Klapplisten'!$A$22=2,roh_2_2!P6,IF('Steuerung Klapplisten'!$A$22=3,roh_2_2!X6,IF('Steuerung Klapplisten'!$A$22=4,roh_2_2!AF6,roh_2_2!AN6)))),'Steuerung Klapplisten'!$A$79*'Steuerung Klapplisten'!$D$17-'Steuerung Klapplisten'!$D$17,0)</f>
        <v>-22.4</v>
      </c>
    </row>
    <row r="16" spans="1:9" x14ac:dyDescent="0.2">
      <c r="A16" s="37" t="s">
        <v>2</v>
      </c>
      <c r="B16" s="41"/>
      <c r="C16" s="42"/>
      <c r="D16" s="43"/>
      <c r="E16" s="346"/>
      <c r="F16" s="41"/>
      <c r="G16" s="183"/>
      <c r="H16" s="41"/>
      <c r="I16" s="183"/>
    </row>
    <row r="17" spans="1:9" x14ac:dyDescent="0.2">
      <c r="A17" s="40" t="s">
        <v>37</v>
      </c>
      <c r="B17" s="41">
        <f ca="1">OFFSET(IF('Steuerung Klapplisten'!$A$22=1,roh_2_2!A8,IF('Steuerung Klapplisten'!$A$22=2,roh_2_2!I8,IF('Steuerung Klapplisten'!$A$22=3,roh_2_2!Q8,IF('Steuerung Klapplisten'!$A$22=4,roh_2_2!Y8,roh_2_2!AG8)))),'Steuerung Klapplisten'!$A$79*'Steuerung Klapplisten'!$D$17-'Steuerung Klapplisten'!$D$17,0)</f>
        <v>767</v>
      </c>
      <c r="C17" s="42">
        <f t="shared" ref="C17:C42" ca="1" si="1">IF(ISNUMBER($B17),IF(AND(ISNUMBER($B$10),$B$10&lt;&gt;0),$B17/$B$10*100,"x"),"x")</f>
        <v>55.700798838053743</v>
      </c>
      <c r="D17" s="43">
        <f ca="1">OFFSET(IF('Steuerung Klapplisten'!$A$22=1,roh_2_2!C8,IF('Steuerung Klapplisten'!$A$22=2,roh_2_2!K8,IF('Steuerung Klapplisten'!$A$22=3,roh_2_2!S8,IF('Steuerung Klapplisten'!$A$22=4,roh_2_2!AA8,roh_2_2!AI8)))),'Steuerung Klapplisten'!$A$79*'Steuerung Klapplisten'!$D$17-'Steuerung Klapplisten'!$D$17,0)</f>
        <v>494</v>
      </c>
      <c r="E17" s="346">
        <f ca="1">OFFSET(IF('Steuerung Klapplisten'!$A$22=1,roh_2_2!D8,IF('Steuerung Klapplisten'!$A$22=2,roh_2_2!L8,IF('Steuerung Klapplisten'!$A$22=3,roh_2_2!T8,IF('Steuerung Klapplisten'!$A$22=4,roh_2_2!AB8,roh_2_2!AJ8)))),'Steuerung Klapplisten'!$A$79*'Steuerung Klapplisten'!$D$17-'Steuerung Klapplisten'!$D$17,0)</f>
        <v>273</v>
      </c>
      <c r="F17" s="41">
        <f ca="1">OFFSET(IF('Steuerung Klapplisten'!$A$22=1,roh_2_2!E8,IF('Steuerung Klapplisten'!$A$22=2,roh_2_2!M8,IF('Steuerung Klapplisten'!$A$22=3,roh_2_2!U8,IF('Steuerung Klapplisten'!$A$22=4,roh_2_2!AC8,roh_2_2!AK8)))),'Steuerung Klapplisten'!$A$79*'Steuerung Klapplisten'!$D$17-'Steuerung Klapplisten'!$D$17,0)</f>
        <v>-70</v>
      </c>
      <c r="G17" s="150">
        <f ca="1">OFFSET(IF('Steuerung Klapplisten'!$A$22=1,roh_2_2!F8,IF('Steuerung Klapplisten'!$A$22=2,roh_2_2!N8,IF('Steuerung Klapplisten'!$A$22=3,roh_2_2!V8,IF('Steuerung Klapplisten'!$A$22=4,roh_2_2!AD8,roh_2_2!AL8)))),'Steuerung Klapplisten'!$A$79*'Steuerung Klapplisten'!$D$17-'Steuerung Klapplisten'!$D$17,0)</f>
        <v>-8.3632019115999991</v>
      </c>
      <c r="H17" s="41">
        <f ca="1">OFFSET(IF('Steuerung Klapplisten'!$A$22=1,roh_2_2!G8,IF('Steuerung Klapplisten'!$A$22=2,roh_2_2!O8,IF('Steuerung Klapplisten'!$A$22=3,roh_2_2!W8,IF('Steuerung Klapplisten'!$A$22=4,roh_2_2!AE8,roh_2_2!AM8)))),'Steuerung Klapplisten'!$A$79*'Steuerung Klapplisten'!$D$17-'Steuerung Klapplisten'!$D$17,0)</f>
        <v>-177</v>
      </c>
      <c r="I17" s="150">
        <f ca="1">OFFSET(IF('Steuerung Klapplisten'!$A$22=1,roh_2_2!H8,IF('Steuerung Klapplisten'!$A$22=2,roh_2_2!P8,IF('Steuerung Klapplisten'!$A$22=3,roh_2_2!X8,IF('Steuerung Klapplisten'!$A$22=4,roh_2_2!AF8,roh_2_2!AN8)))),'Steuerung Klapplisten'!$A$79*'Steuerung Klapplisten'!$D$17-'Steuerung Klapplisten'!$D$17,0)</f>
        <v>-18.75</v>
      </c>
    </row>
    <row r="18" spans="1:9" x14ac:dyDescent="0.2">
      <c r="A18" s="40" t="s">
        <v>210</v>
      </c>
      <c r="B18" s="41">
        <f ca="1">OFFSET(IF('Steuerung Klapplisten'!$A$22=1,roh_2_2!A9,IF('Steuerung Klapplisten'!$A$22=2,roh_2_2!I9,IF('Steuerung Klapplisten'!$A$22=3,roh_2_2!Q9,IF('Steuerung Klapplisten'!$A$22=4,roh_2_2!Y9,roh_2_2!AG9)))),'Steuerung Klapplisten'!$A$79*'Steuerung Klapplisten'!$D$17-'Steuerung Klapplisten'!$D$17,0)</f>
        <v>492</v>
      </c>
      <c r="C18" s="42">
        <f t="shared" ca="1" si="1"/>
        <v>35.729847494553383</v>
      </c>
      <c r="D18" s="43">
        <f ca="1">OFFSET(IF('Steuerung Klapplisten'!$A$22=1,roh_2_2!C9,IF('Steuerung Klapplisten'!$A$22=2,roh_2_2!K9,IF('Steuerung Klapplisten'!$A$22=3,roh_2_2!S9,IF('Steuerung Klapplisten'!$A$22=4,roh_2_2!AA9,roh_2_2!AI9)))),'Steuerung Klapplisten'!$A$79*'Steuerung Klapplisten'!$D$17-'Steuerung Klapplisten'!$D$17,0)</f>
        <v>294</v>
      </c>
      <c r="E18" s="346">
        <f ca="1">OFFSET(IF('Steuerung Klapplisten'!$A$22=1,roh_2_2!D9,IF('Steuerung Klapplisten'!$A$22=2,roh_2_2!L9,IF('Steuerung Klapplisten'!$A$22=3,roh_2_2!T9,IF('Steuerung Klapplisten'!$A$22=4,roh_2_2!AB9,roh_2_2!AJ9)))),'Steuerung Klapplisten'!$A$79*'Steuerung Klapplisten'!$D$17-'Steuerung Klapplisten'!$D$17,0)</f>
        <v>198</v>
      </c>
      <c r="F18" s="41">
        <f ca="1">OFFSET(IF('Steuerung Klapplisten'!$A$22=1,roh_2_2!E9,IF('Steuerung Klapplisten'!$A$22=2,roh_2_2!M9,IF('Steuerung Klapplisten'!$A$22=3,roh_2_2!U9,IF('Steuerung Klapplisten'!$A$22=4,roh_2_2!AC9,roh_2_2!AK9)))),'Steuerung Klapplisten'!$A$79*'Steuerung Klapplisten'!$D$17-'Steuerung Klapplisten'!$D$17,0)</f>
        <v>-139</v>
      </c>
      <c r="G18" s="150">
        <f ca="1">OFFSET(IF('Steuerung Klapplisten'!$A$22=1,roh_2_2!F9,IF('Steuerung Klapplisten'!$A$22=2,roh_2_2!N9,IF('Steuerung Klapplisten'!$A$22=3,roh_2_2!V9,IF('Steuerung Klapplisten'!$A$22=4,roh_2_2!AD9,roh_2_2!AL9)))),'Steuerung Klapplisten'!$A$79*'Steuerung Klapplisten'!$D$17-'Steuerung Klapplisten'!$D$17,0)</f>
        <v>-22.028526149000001</v>
      </c>
      <c r="H18" s="41">
        <f ca="1">OFFSET(IF('Steuerung Klapplisten'!$A$22=1,roh_2_2!G9,IF('Steuerung Klapplisten'!$A$22=2,roh_2_2!O9,IF('Steuerung Klapplisten'!$A$22=3,roh_2_2!W9,IF('Steuerung Klapplisten'!$A$22=4,roh_2_2!AE9,roh_2_2!AM9)))),'Steuerung Klapplisten'!$A$79*'Steuerung Klapplisten'!$D$17-'Steuerung Klapplisten'!$D$17,0)</f>
        <v>-209</v>
      </c>
      <c r="I18" s="150">
        <f ca="1">OFFSET(IF('Steuerung Klapplisten'!$A$22=1,roh_2_2!H9,IF('Steuerung Klapplisten'!$A$22=2,roh_2_2!P9,IF('Steuerung Klapplisten'!$A$22=3,roh_2_2!X9,IF('Steuerung Klapplisten'!$A$22=4,roh_2_2!AF9,roh_2_2!AN9)))),'Steuerung Klapplisten'!$A$79*'Steuerung Klapplisten'!$D$17-'Steuerung Klapplisten'!$D$17,0)</f>
        <v>-29.814550641899999</v>
      </c>
    </row>
    <row r="19" spans="1:9" x14ac:dyDescent="0.2">
      <c r="A19" s="40" t="s">
        <v>38</v>
      </c>
      <c r="B19" s="41">
        <f ca="1">OFFSET(IF('Steuerung Klapplisten'!$A$22=1,roh_2_2!A10,IF('Steuerung Klapplisten'!$A$22=2,roh_2_2!I10,IF('Steuerung Klapplisten'!$A$22=3,roh_2_2!Q10,IF('Steuerung Klapplisten'!$A$22=4,roh_2_2!Y10,roh_2_2!AG10)))),'Steuerung Klapplisten'!$A$79*'Steuerung Klapplisten'!$D$17-'Steuerung Klapplisten'!$D$17,0)</f>
        <v>118</v>
      </c>
      <c r="C19" s="42">
        <f t="shared" ca="1" si="1"/>
        <v>8.5693536673928836</v>
      </c>
      <c r="D19" s="43">
        <f ca="1">OFFSET(IF('Steuerung Klapplisten'!$A$22=1,roh_2_2!C10,IF('Steuerung Klapplisten'!$A$22=2,roh_2_2!K10,IF('Steuerung Klapplisten'!$A$22=3,roh_2_2!S10,IF('Steuerung Klapplisten'!$A$22=4,roh_2_2!AA10,roh_2_2!AI10)))),'Steuerung Klapplisten'!$A$79*'Steuerung Klapplisten'!$D$17-'Steuerung Klapplisten'!$D$17,0)</f>
        <v>69</v>
      </c>
      <c r="E19" s="346">
        <f ca="1">OFFSET(IF('Steuerung Klapplisten'!$A$22=1,roh_2_2!D10,IF('Steuerung Klapplisten'!$A$22=2,roh_2_2!L10,IF('Steuerung Klapplisten'!$A$22=3,roh_2_2!T10,IF('Steuerung Klapplisten'!$A$22=4,roh_2_2!AB10,roh_2_2!AJ10)))),'Steuerung Klapplisten'!$A$79*'Steuerung Klapplisten'!$D$17-'Steuerung Klapplisten'!$D$17,0)</f>
        <v>49</v>
      </c>
      <c r="F19" s="41">
        <f ca="1">OFFSET(IF('Steuerung Klapplisten'!$A$22=1,roh_2_2!E10,IF('Steuerung Klapplisten'!$A$22=2,roh_2_2!M10,IF('Steuerung Klapplisten'!$A$22=3,roh_2_2!U10,IF('Steuerung Klapplisten'!$A$22=4,roh_2_2!AC10,roh_2_2!AK10)))),'Steuerung Klapplisten'!$A$79*'Steuerung Klapplisten'!$D$17-'Steuerung Klapplisten'!$D$17,0)</f>
        <v>-1</v>
      </c>
      <c r="G19" s="150">
        <f ca="1">OFFSET(IF('Steuerung Klapplisten'!$A$22=1,roh_2_2!F10,IF('Steuerung Klapplisten'!$A$22=2,roh_2_2!N10,IF('Steuerung Klapplisten'!$A$22=3,roh_2_2!V10,IF('Steuerung Klapplisten'!$A$22=4,roh_2_2!AD10,roh_2_2!AL10)))),'Steuerung Klapplisten'!$A$79*'Steuerung Klapplisten'!$D$17-'Steuerung Klapplisten'!$D$17,0)</f>
        <v>-0.8403361345</v>
      </c>
      <c r="H19" s="41">
        <f ca="1">OFFSET(IF('Steuerung Klapplisten'!$A$22=1,roh_2_2!G10,IF('Steuerung Klapplisten'!$A$22=2,roh_2_2!O10,IF('Steuerung Klapplisten'!$A$22=3,roh_2_2!W10,IF('Steuerung Klapplisten'!$A$22=4,roh_2_2!AE10,roh_2_2!AM10)))),'Steuerung Klapplisten'!$A$79*'Steuerung Klapplisten'!$D$17-'Steuerung Klapplisten'!$D$17,0)</f>
        <v>-24</v>
      </c>
      <c r="I19" s="150">
        <f ca="1">OFFSET(IF('Steuerung Klapplisten'!$A$22=1,roh_2_2!H10,IF('Steuerung Klapplisten'!$A$22=2,roh_2_2!P10,IF('Steuerung Klapplisten'!$A$22=3,roh_2_2!X10,IF('Steuerung Klapplisten'!$A$22=4,roh_2_2!AF10,roh_2_2!AN10)))),'Steuerung Klapplisten'!$A$79*'Steuerung Klapplisten'!$D$17-'Steuerung Klapplisten'!$D$17,0)</f>
        <v>-16.9014084507</v>
      </c>
    </row>
    <row r="20" spans="1:9" x14ac:dyDescent="0.2">
      <c r="A20" s="37" t="s">
        <v>211</v>
      </c>
      <c r="B20" s="41"/>
      <c r="C20" s="42"/>
      <c r="D20" s="43"/>
      <c r="E20" s="346"/>
      <c r="F20" s="41"/>
      <c r="G20" s="183"/>
      <c r="H20" s="41"/>
      <c r="I20" s="183"/>
    </row>
    <row r="21" spans="1:9" x14ac:dyDescent="0.2">
      <c r="A21" s="40" t="s">
        <v>39</v>
      </c>
      <c r="B21" s="41">
        <f ca="1">OFFSET(IF('Steuerung Klapplisten'!$A$22=1,roh_2_2!A12,IF('Steuerung Klapplisten'!$A$22=2,roh_2_2!I12,IF('Steuerung Klapplisten'!$A$22=3,roh_2_2!Q12,IF('Steuerung Klapplisten'!$A$22=4,roh_2_2!Y12,roh_2_2!AG12)))),'Steuerung Klapplisten'!$A$79*'Steuerung Klapplisten'!$D$17-'Steuerung Klapplisten'!$D$17,0)</f>
        <v>1063</v>
      </c>
      <c r="C21" s="42">
        <f t="shared" ca="1" si="1"/>
        <v>77.196804647785044</v>
      </c>
      <c r="D21" s="43">
        <f ca="1">OFFSET(IF('Steuerung Klapplisten'!$A$22=1,roh_2_2!C12,IF('Steuerung Klapplisten'!$A$22=2,roh_2_2!K12,IF('Steuerung Klapplisten'!$A$22=3,roh_2_2!S12,IF('Steuerung Klapplisten'!$A$22=4,roh_2_2!AA12,roh_2_2!AI12)))),'Steuerung Klapplisten'!$A$79*'Steuerung Klapplisten'!$D$17-'Steuerung Klapplisten'!$D$17,0)</f>
        <v>666</v>
      </c>
      <c r="E21" s="346">
        <f ca="1">OFFSET(IF('Steuerung Klapplisten'!$A$22=1,roh_2_2!D12,IF('Steuerung Klapplisten'!$A$22=2,roh_2_2!L12,IF('Steuerung Klapplisten'!$A$22=3,roh_2_2!T12,IF('Steuerung Klapplisten'!$A$22=4,roh_2_2!AB12,roh_2_2!AJ12)))),'Steuerung Klapplisten'!$A$79*'Steuerung Klapplisten'!$D$17-'Steuerung Klapplisten'!$D$17,0)</f>
        <v>397</v>
      </c>
      <c r="F21" s="41">
        <f ca="1">OFFSET(IF('Steuerung Klapplisten'!$A$22=1,roh_2_2!E12,IF('Steuerung Klapplisten'!$A$22=2,roh_2_2!M12,IF('Steuerung Klapplisten'!$A$22=3,roh_2_2!U12,IF('Steuerung Klapplisten'!$A$22=4,roh_2_2!AC12,roh_2_2!AK12)))),'Steuerung Klapplisten'!$A$79*'Steuerung Klapplisten'!$D$17-'Steuerung Klapplisten'!$D$17,0)</f>
        <v>-151</v>
      </c>
      <c r="G21" s="150">
        <f ca="1">OFFSET(IF('Steuerung Klapplisten'!$A$22=1,roh_2_2!F12,IF('Steuerung Klapplisten'!$A$22=2,roh_2_2!N12,IF('Steuerung Klapplisten'!$A$22=3,roh_2_2!V12,IF('Steuerung Klapplisten'!$A$22=4,roh_2_2!AD12,roh_2_2!AL12)))),'Steuerung Klapplisten'!$A$79*'Steuerung Klapplisten'!$D$17-'Steuerung Klapplisten'!$D$17,0)</f>
        <v>-12.4382207578</v>
      </c>
      <c r="H21" s="41">
        <f ca="1">OFFSET(IF('Steuerung Klapplisten'!$A$22=1,roh_2_2!G12,IF('Steuerung Klapplisten'!$A$22=2,roh_2_2!O12,IF('Steuerung Klapplisten'!$A$22=3,roh_2_2!W12,IF('Steuerung Klapplisten'!$A$22=4,roh_2_2!AE12,roh_2_2!AM12)))),'Steuerung Klapplisten'!$A$79*'Steuerung Klapplisten'!$D$17-'Steuerung Klapplisten'!$D$17,0)</f>
        <v>-321</v>
      </c>
      <c r="I21" s="150">
        <f ca="1">OFFSET(IF('Steuerung Klapplisten'!$A$22=1,roh_2_2!H12,IF('Steuerung Klapplisten'!$A$22=2,roh_2_2!P12,IF('Steuerung Klapplisten'!$A$22=3,roh_2_2!X12,IF('Steuerung Klapplisten'!$A$22=4,roh_2_2!AF12,roh_2_2!AN12)))),'Steuerung Klapplisten'!$A$79*'Steuerung Klapplisten'!$D$17-'Steuerung Klapplisten'!$D$17,0)</f>
        <v>-23.193641618499999</v>
      </c>
    </row>
    <row r="22" spans="1:9" x14ac:dyDescent="0.2">
      <c r="A22" s="40" t="s">
        <v>212</v>
      </c>
      <c r="B22" s="41">
        <f ca="1">OFFSET(IF('Steuerung Klapplisten'!$A$22=1,roh_2_2!A13,IF('Steuerung Klapplisten'!$A$22=2,roh_2_2!I13,IF('Steuerung Klapplisten'!$A$22=3,roh_2_2!Q13,IF('Steuerung Klapplisten'!$A$22=4,roh_2_2!Y13,roh_2_2!AG13)))),'Steuerung Klapplisten'!$A$79*'Steuerung Klapplisten'!$D$17-'Steuerung Klapplisten'!$D$17,0)</f>
        <v>314</v>
      </c>
      <c r="C22" s="42">
        <f t="shared" ca="1" si="1"/>
        <v>22.80319535221496</v>
      </c>
      <c r="D22" s="43">
        <f ca="1">OFFSET(IF('Steuerung Klapplisten'!$A$22=1,roh_2_2!C13,IF('Steuerung Klapplisten'!$A$22=2,roh_2_2!K13,IF('Steuerung Klapplisten'!$A$22=3,roh_2_2!S13,IF('Steuerung Klapplisten'!$A$22=4,roh_2_2!AA13,roh_2_2!AI13)))),'Steuerung Klapplisten'!$A$79*'Steuerung Klapplisten'!$D$17-'Steuerung Klapplisten'!$D$17,0)</f>
        <v>191</v>
      </c>
      <c r="E22" s="346">
        <f ca="1">OFFSET(IF('Steuerung Klapplisten'!$A$22=1,roh_2_2!D13,IF('Steuerung Klapplisten'!$A$22=2,roh_2_2!L13,IF('Steuerung Klapplisten'!$A$22=3,roh_2_2!T13,IF('Steuerung Klapplisten'!$A$22=4,roh_2_2!AB13,roh_2_2!AJ13)))),'Steuerung Klapplisten'!$A$79*'Steuerung Klapplisten'!$D$17-'Steuerung Klapplisten'!$D$17,0)</f>
        <v>123</v>
      </c>
      <c r="F22" s="41">
        <f ca="1">OFFSET(IF('Steuerung Klapplisten'!$A$22=1,roh_2_2!E13,IF('Steuerung Klapplisten'!$A$22=2,roh_2_2!M13,IF('Steuerung Klapplisten'!$A$22=3,roh_2_2!U13,IF('Steuerung Klapplisten'!$A$22=4,roh_2_2!AC13,roh_2_2!AK13)))),'Steuerung Klapplisten'!$A$79*'Steuerung Klapplisten'!$D$17-'Steuerung Klapplisten'!$D$17,0)</f>
        <v>-59</v>
      </c>
      <c r="G22" s="150">
        <f ca="1">OFFSET(IF('Steuerung Klapplisten'!$A$22=1,roh_2_2!F13,IF('Steuerung Klapplisten'!$A$22=2,roh_2_2!N13,IF('Steuerung Klapplisten'!$A$22=3,roh_2_2!V13,IF('Steuerung Klapplisten'!$A$22=4,roh_2_2!AD13,roh_2_2!AL13)))),'Steuerung Klapplisten'!$A$79*'Steuerung Klapplisten'!$D$17-'Steuerung Klapplisten'!$D$17,0)</f>
        <v>-15.81769437</v>
      </c>
      <c r="H22" s="41">
        <f ca="1">OFFSET(IF('Steuerung Klapplisten'!$A$22=1,roh_2_2!G13,IF('Steuerung Klapplisten'!$A$22=2,roh_2_2!O13,IF('Steuerung Klapplisten'!$A$22=3,roh_2_2!W13,IF('Steuerung Klapplisten'!$A$22=4,roh_2_2!AE13,roh_2_2!AM13)))),'Steuerung Klapplisten'!$A$79*'Steuerung Klapplisten'!$D$17-'Steuerung Klapplisten'!$D$17,0)</f>
        <v>-89</v>
      </c>
      <c r="I22" s="150">
        <f ca="1">OFFSET(IF('Steuerung Klapplisten'!$A$22=1,roh_2_2!H13,IF('Steuerung Klapplisten'!$A$22=2,roh_2_2!P13,IF('Steuerung Klapplisten'!$A$22=3,roh_2_2!X13,IF('Steuerung Klapplisten'!$A$22=4,roh_2_2!AF13,roh_2_2!AN13)))),'Steuerung Klapplisten'!$A$79*'Steuerung Klapplisten'!$D$17-'Steuerung Klapplisten'!$D$17,0)</f>
        <v>-22.084367245700001</v>
      </c>
    </row>
    <row r="23" spans="1:9" x14ac:dyDescent="0.2">
      <c r="A23" s="44" t="s">
        <v>503</v>
      </c>
      <c r="B23" s="41">
        <f ca="1">OFFSET(IF('Steuerung Klapplisten'!$A$22=1,roh_2_2!A14,IF('Steuerung Klapplisten'!$A$22=2,roh_2_2!I14,IF('Steuerung Klapplisten'!$A$22=3,roh_2_2!Q14,IF('Steuerung Klapplisten'!$A$22=4,roh_2_2!Y14,roh_2_2!AG14)))),'Steuerung Klapplisten'!$A$79*'Steuerung Klapplisten'!$D$17-'Steuerung Klapplisten'!$D$17,0)</f>
        <v>131</v>
      </c>
      <c r="C23" s="42">
        <f t="shared" ca="1" si="1"/>
        <v>9.5134350036310824</v>
      </c>
      <c r="D23" s="43">
        <f ca="1">OFFSET(IF('Steuerung Klapplisten'!$A$22=1,roh_2_2!C14,IF('Steuerung Klapplisten'!$A$22=2,roh_2_2!K14,IF('Steuerung Klapplisten'!$A$22=3,roh_2_2!S14,IF('Steuerung Klapplisten'!$A$22=4,roh_2_2!AA14,roh_2_2!AI14)))),'Steuerung Klapplisten'!$A$79*'Steuerung Klapplisten'!$D$17-'Steuerung Klapplisten'!$D$17,0)</f>
        <v>77</v>
      </c>
      <c r="E23" s="346">
        <f ca="1">OFFSET(IF('Steuerung Klapplisten'!$A$22=1,roh_2_2!D14,IF('Steuerung Klapplisten'!$A$22=2,roh_2_2!L14,IF('Steuerung Klapplisten'!$A$22=3,roh_2_2!T14,IF('Steuerung Klapplisten'!$A$22=4,roh_2_2!AB14,roh_2_2!AJ14)))),'Steuerung Klapplisten'!$A$79*'Steuerung Klapplisten'!$D$17-'Steuerung Klapplisten'!$D$17,0)</f>
        <v>54</v>
      </c>
      <c r="F23" s="41">
        <f ca="1">OFFSET(IF('Steuerung Klapplisten'!$A$22=1,roh_2_2!E14,IF('Steuerung Klapplisten'!$A$22=2,roh_2_2!M14,IF('Steuerung Klapplisten'!$A$22=3,roh_2_2!U14,IF('Steuerung Klapplisten'!$A$22=4,roh_2_2!AC14,roh_2_2!AK14)))),'Steuerung Klapplisten'!$A$79*'Steuerung Klapplisten'!$D$17-'Steuerung Klapplisten'!$D$17,0)</f>
        <v>-45</v>
      </c>
      <c r="G23" s="150">
        <f ca="1">OFFSET(IF('Steuerung Klapplisten'!$A$22=1,roh_2_2!F14,IF('Steuerung Klapplisten'!$A$22=2,roh_2_2!N14,IF('Steuerung Klapplisten'!$A$22=3,roh_2_2!V14,IF('Steuerung Klapplisten'!$A$22=4,roh_2_2!AD14,roh_2_2!AL14)))),'Steuerung Klapplisten'!$A$79*'Steuerung Klapplisten'!$D$17-'Steuerung Klapplisten'!$D$17,0)</f>
        <v>-25.568181818199999</v>
      </c>
      <c r="H23" s="41">
        <f ca="1">OFFSET(IF('Steuerung Klapplisten'!$A$22=1,roh_2_2!G14,IF('Steuerung Klapplisten'!$A$22=2,roh_2_2!O14,IF('Steuerung Klapplisten'!$A$22=3,roh_2_2!W14,IF('Steuerung Klapplisten'!$A$22=4,roh_2_2!AE14,roh_2_2!AM14)))),'Steuerung Klapplisten'!$A$79*'Steuerung Klapplisten'!$D$17-'Steuerung Klapplisten'!$D$17,0)</f>
        <v>-60</v>
      </c>
      <c r="I23" s="150">
        <f ca="1">OFFSET(IF('Steuerung Klapplisten'!$A$22=1,roh_2_2!H14,IF('Steuerung Klapplisten'!$A$22=2,roh_2_2!P14,IF('Steuerung Klapplisten'!$A$22=3,roh_2_2!X14,IF('Steuerung Klapplisten'!$A$22=4,roh_2_2!AF14,roh_2_2!AN14)))),'Steuerung Klapplisten'!$A$79*'Steuerung Klapplisten'!$D$17-'Steuerung Klapplisten'!$D$17,0)</f>
        <v>-31.413612565400001</v>
      </c>
    </row>
    <row r="24" spans="1:9" x14ac:dyDescent="0.2">
      <c r="A24" s="37" t="s">
        <v>11</v>
      </c>
      <c r="B24" s="41"/>
      <c r="C24" s="42"/>
      <c r="D24" s="43"/>
      <c r="E24" s="346"/>
      <c r="F24" s="41"/>
      <c r="G24" s="183"/>
      <c r="H24" s="41"/>
      <c r="I24" s="183"/>
    </row>
    <row r="25" spans="1:9" x14ac:dyDescent="0.2">
      <c r="A25" s="40" t="s">
        <v>13</v>
      </c>
      <c r="B25" s="41">
        <f ca="1">OFFSET(IF('Steuerung Klapplisten'!$A$22=1,roh_2_2!A16,IF('Steuerung Klapplisten'!$A$22=2,roh_2_2!I16,IF('Steuerung Klapplisten'!$A$22=3,roh_2_2!Q16,IF('Steuerung Klapplisten'!$A$22=4,roh_2_2!Y16,roh_2_2!AG16)))),'Steuerung Klapplisten'!$A$79*'Steuerung Klapplisten'!$D$17-'Steuerung Klapplisten'!$D$17,0)</f>
        <v>29</v>
      </c>
      <c r="C25" s="42">
        <f t="shared" ca="1" si="1"/>
        <v>2.1060275962236745</v>
      </c>
      <c r="D25" s="43">
        <f ca="1">OFFSET(IF('Steuerung Klapplisten'!$A$22=1,roh_2_2!C16,IF('Steuerung Klapplisten'!$A$22=2,roh_2_2!K16,IF('Steuerung Klapplisten'!$A$22=3,roh_2_2!S16,IF('Steuerung Klapplisten'!$A$22=4,roh_2_2!AA16,roh_2_2!AI16)))),'Steuerung Klapplisten'!$A$79*'Steuerung Klapplisten'!$D$17-'Steuerung Klapplisten'!$D$17,0)</f>
        <v>20</v>
      </c>
      <c r="E25" s="346">
        <f ca="1">OFFSET(IF('Steuerung Klapplisten'!$A$22=1,roh_2_2!D16,IF('Steuerung Klapplisten'!$A$22=2,roh_2_2!L16,IF('Steuerung Klapplisten'!$A$22=3,roh_2_2!T16,IF('Steuerung Klapplisten'!$A$22=4,roh_2_2!AB16,roh_2_2!AJ16)))),'Steuerung Klapplisten'!$A$79*'Steuerung Klapplisten'!$D$17-'Steuerung Klapplisten'!$D$17,0)</f>
        <v>9</v>
      </c>
      <c r="F25" s="41">
        <f ca="1">OFFSET(IF('Steuerung Klapplisten'!$A$22=1,roh_2_2!E16,IF('Steuerung Klapplisten'!$A$22=2,roh_2_2!M16,IF('Steuerung Klapplisten'!$A$22=3,roh_2_2!U16,IF('Steuerung Klapplisten'!$A$22=4,roh_2_2!AC16,roh_2_2!AK16)))),'Steuerung Klapplisten'!$A$79*'Steuerung Klapplisten'!$D$17-'Steuerung Klapplisten'!$D$17,0)</f>
        <v>0</v>
      </c>
      <c r="G25" s="150">
        <f ca="1">OFFSET(IF('Steuerung Klapplisten'!$A$22=1,roh_2_2!F16,IF('Steuerung Klapplisten'!$A$22=2,roh_2_2!N16,IF('Steuerung Klapplisten'!$A$22=3,roh_2_2!V16,IF('Steuerung Klapplisten'!$A$22=4,roh_2_2!AD16,roh_2_2!AL16)))),'Steuerung Klapplisten'!$A$79*'Steuerung Klapplisten'!$D$17-'Steuerung Klapplisten'!$D$17,0)</f>
        <v>0</v>
      </c>
      <c r="H25" s="41">
        <f ca="1">OFFSET(IF('Steuerung Klapplisten'!$A$22=1,roh_2_2!G16,IF('Steuerung Klapplisten'!$A$22=2,roh_2_2!O16,IF('Steuerung Klapplisten'!$A$22=3,roh_2_2!W16,IF('Steuerung Klapplisten'!$A$22=4,roh_2_2!AE16,roh_2_2!AM16)))),'Steuerung Klapplisten'!$A$79*'Steuerung Klapplisten'!$D$17-'Steuerung Klapplisten'!$D$17,0)</f>
        <v>-12</v>
      </c>
      <c r="I25" s="150">
        <f ca="1">OFFSET(IF('Steuerung Klapplisten'!$A$22=1,roh_2_2!H16,IF('Steuerung Klapplisten'!$A$22=2,roh_2_2!P16,IF('Steuerung Klapplisten'!$A$22=3,roh_2_2!X16,IF('Steuerung Klapplisten'!$A$22=4,roh_2_2!AF16,roh_2_2!AN16)))),'Steuerung Klapplisten'!$A$79*'Steuerung Klapplisten'!$D$17-'Steuerung Klapplisten'!$D$17,0)</f>
        <v>-29.2682926829</v>
      </c>
    </row>
    <row r="26" spans="1:9" x14ac:dyDescent="0.2">
      <c r="A26" s="40" t="s">
        <v>12</v>
      </c>
      <c r="B26" s="41">
        <f ca="1">OFFSET(IF('Steuerung Klapplisten'!$A$22=1,roh_2_2!A17,IF('Steuerung Klapplisten'!$A$22=2,roh_2_2!I17,IF('Steuerung Klapplisten'!$A$22=3,roh_2_2!Q17,IF('Steuerung Klapplisten'!$A$22=4,roh_2_2!Y17,roh_2_2!AG17)))),'Steuerung Klapplisten'!$A$79*'Steuerung Klapplisten'!$D$17-'Steuerung Klapplisten'!$D$17,0)</f>
        <v>36</v>
      </c>
      <c r="C26" s="42">
        <f t="shared" ca="1" si="1"/>
        <v>2.6143790849673203</v>
      </c>
      <c r="D26" s="43">
        <f ca="1">OFFSET(IF('Steuerung Klapplisten'!$A$22=1,roh_2_2!C17,IF('Steuerung Klapplisten'!$A$22=2,roh_2_2!K17,IF('Steuerung Klapplisten'!$A$22=3,roh_2_2!S17,IF('Steuerung Klapplisten'!$A$22=4,roh_2_2!AA17,roh_2_2!AI17)))),'Steuerung Klapplisten'!$A$79*'Steuerung Klapplisten'!$D$17-'Steuerung Klapplisten'!$D$17,0)</f>
        <v>24</v>
      </c>
      <c r="E26" s="346">
        <f ca="1">OFFSET(IF('Steuerung Klapplisten'!$A$22=1,roh_2_2!D17,IF('Steuerung Klapplisten'!$A$22=2,roh_2_2!L17,IF('Steuerung Klapplisten'!$A$22=3,roh_2_2!T17,IF('Steuerung Klapplisten'!$A$22=4,roh_2_2!AB17,roh_2_2!AJ17)))),'Steuerung Klapplisten'!$A$79*'Steuerung Klapplisten'!$D$17-'Steuerung Klapplisten'!$D$17,0)</f>
        <v>12</v>
      </c>
      <c r="F26" s="41">
        <f ca="1">OFFSET(IF('Steuerung Klapplisten'!$A$22=1,roh_2_2!E17,IF('Steuerung Klapplisten'!$A$22=2,roh_2_2!M17,IF('Steuerung Klapplisten'!$A$22=3,roh_2_2!U17,IF('Steuerung Klapplisten'!$A$22=4,roh_2_2!AC17,roh_2_2!AK17)))),'Steuerung Klapplisten'!$A$79*'Steuerung Klapplisten'!$D$17-'Steuerung Klapplisten'!$D$17,0)</f>
        <v>-18</v>
      </c>
      <c r="G26" s="150">
        <f ca="1">OFFSET(IF('Steuerung Klapplisten'!$A$22=1,roh_2_2!F17,IF('Steuerung Klapplisten'!$A$22=2,roh_2_2!N17,IF('Steuerung Klapplisten'!$A$22=3,roh_2_2!V17,IF('Steuerung Klapplisten'!$A$22=4,roh_2_2!AD17,roh_2_2!AL17)))),'Steuerung Klapplisten'!$A$79*'Steuerung Klapplisten'!$D$17-'Steuerung Klapplisten'!$D$17,0)</f>
        <v>-33.333333333299997</v>
      </c>
      <c r="H26" s="41">
        <f ca="1">OFFSET(IF('Steuerung Klapplisten'!$A$22=1,roh_2_2!G17,IF('Steuerung Klapplisten'!$A$22=2,roh_2_2!O17,IF('Steuerung Klapplisten'!$A$22=3,roh_2_2!W17,IF('Steuerung Klapplisten'!$A$22=4,roh_2_2!AE17,roh_2_2!AM17)))),'Steuerung Klapplisten'!$A$79*'Steuerung Klapplisten'!$D$17-'Steuerung Klapplisten'!$D$17,0)</f>
        <v>-42</v>
      </c>
      <c r="I26" s="150">
        <f ca="1">OFFSET(IF('Steuerung Klapplisten'!$A$22=1,roh_2_2!H17,IF('Steuerung Klapplisten'!$A$22=2,roh_2_2!P17,IF('Steuerung Klapplisten'!$A$22=3,roh_2_2!X17,IF('Steuerung Klapplisten'!$A$22=4,roh_2_2!AF17,roh_2_2!AN17)))),'Steuerung Klapplisten'!$A$79*'Steuerung Klapplisten'!$D$17-'Steuerung Klapplisten'!$D$17,0)</f>
        <v>-53.846153846199996</v>
      </c>
    </row>
    <row r="27" spans="1:9" x14ac:dyDescent="0.2">
      <c r="A27" s="37" t="s">
        <v>3</v>
      </c>
      <c r="B27" s="41"/>
      <c r="C27" s="42"/>
      <c r="D27" s="43"/>
      <c r="E27" s="346"/>
      <c r="F27" s="41"/>
      <c r="G27" s="183"/>
      <c r="H27" s="41"/>
      <c r="I27" s="183"/>
    </row>
    <row r="28" spans="1:9" x14ac:dyDescent="0.2">
      <c r="A28" s="40" t="s">
        <v>213</v>
      </c>
      <c r="B28" s="41">
        <f ca="1">OFFSET(IF('Steuerung Klapplisten'!$A$22=1,roh_2_2!A19,IF('Steuerung Klapplisten'!$A$22=2,roh_2_2!I19,IF('Steuerung Klapplisten'!$A$22=3,roh_2_2!Q19,IF('Steuerung Klapplisten'!$A$22=4,roh_2_2!Y19,roh_2_2!AG19)))),'Steuerung Klapplisten'!$A$79*'Steuerung Klapplisten'!$D$17-'Steuerung Klapplisten'!$D$17,0)</f>
        <v>8</v>
      </c>
      <c r="C28" s="42">
        <f t="shared" ca="1" si="1"/>
        <v>0.58097312999273787</v>
      </c>
      <c r="D28" s="43" t="str">
        <f ca="1">OFFSET(IF('Steuerung Klapplisten'!$A$22=1,roh_2_2!C19,IF('Steuerung Klapplisten'!$A$22=2,roh_2_2!K19,IF('Steuerung Klapplisten'!$A$22=3,roh_2_2!S19,IF('Steuerung Klapplisten'!$A$22=4,roh_2_2!AA19,roh_2_2!AI19)))),'Steuerung Klapplisten'!$A$79*'Steuerung Klapplisten'!$D$17-'Steuerung Klapplisten'!$D$17,0)</f>
        <v>*</v>
      </c>
      <c r="E28" s="346" t="str">
        <f ca="1">OFFSET(IF('Steuerung Klapplisten'!$A$22=1,roh_2_2!D19,IF('Steuerung Klapplisten'!$A$22=2,roh_2_2!L19,IF('Steuerung Klapplisten'!$A$22=3,roh_2_2!T19,IF('Steuerung Klapplisten'!$A$22=4,roh_2_2!AB19,roh_2_2!AJ19)))),'Steuerung Klapplisten'!$A$79*'Steuerung Klapplisten'!$D$17-'Steuerung Klapplisten'!$D$17,0)</f>
        <v>*</v>
      </c>
      <c r="F28" s="41">
        <f ca="1">OFFSET(IF('Steuerung Klapplisten'!$A$22=1,roh_2_2!E19,IF('Steuerung Klapplisten'!$A$22=2,roh_2_2!M19,IF('Steuerung Klapplisten'!$A$22=3,roh_2_2!U19,IF('Steuerung Klapplisten'!$A$22=4,roh_2_2!AC19,roh_2_2!AK19)))),'Steuerung Klapplisten'!$A$79*'Steuerung Klapplisten'!$D$17-'Steuerung Klapplisten'!$D$17,0)</f>
        <v>0</v>
      </c>
      <c r="G28" s="150">
        <f ca="1">OFFSET(IF('Steuerung Klapplisten'!$A$22=1,roh_2_2!F19,IF('Steuerung Klapplisten'!$A$22=2,roh_2_2!N19,IF('Steuerung Klapplisten'!$A$22=3,roh_2_2!V19,IF('Steuerung Klapplisten'!$A$22=4,roh_2_2!AD19,roh_2_2!AL19)))),'Steuerung Klapplisten'!$A$79*'Steuerung Klapplisten'!$D$17-'Steuerung Klapplisten'!$D$17,0)</f>
        <v>0</v>
      </c>
      <c r="H28" s="41">
        <f ca="1">OFFSET(IF('Steuerung Klapplisten'!$A$22=1,roh_2_2!G19,IF('Steuerung Klapplisten'!$A$22=2,roh_2_2!O19,IF('Steuerung Klapplisten'!$A$22=3,roh_2_2!W19,IF('Steuerung Klapplisten'!$A$22=4,roh_2_2!AE19,roh_2_2!AM19)))),'Steuerung Klapplisten'!$A$79*'Steuerung Klapplisten'!$D$17-'Steuerung Klapplisten'!$D$17,0)</f>
        <v>-3</v>
      </c>
      <c r="I28" s="150">
        <f ca="1">OFFSET(IF('Steuerung Klapplisten'!$A$22=1,roh_2_2!H19,IF('Steuerung Klapplisten'!$A$22=2,roh_2_2!P19,IF('Steuerung Klapplisten'!$A$22=3,roh_2_2!X19,IF('Steuerung Klapplisten'!$A$22=4,roh_2_2!AF19,roh_2_2!AN19)))),'Steuerung Klapplisten'!$A$79*'Steuerung Klapplisten'!$D$17-'Steuerung Klapplisten'!$D$17,0)</f>
        <v>-27.272727272699999</v>
      </c>
    </row>
    <row r="29" spans="1:9" x14ac:dyDescent="0.2">
      <c r="A29" s="40" t="s">
        <v>40</v>
      </c>
      <c r="B29" s="41">
        <f ca="1">OFFSET(IF('Steuerung Klapplisten'!$A$22=1,roh_2_2!A20,IF('Steuerung Klapplisten'!$A$22=2,roh_2_2!I20,IF('Steuerung Klapplisten'!$A$22=3,roh_2_2!Q20,IF('Steuerung Klapplisten'!$A$22=4,roh_2_2!Y20,roh_2_2!AG20)))),'Steuerung Klapplisten'!$A$79*'Steuerung Klapplisten'!$D$17-'Steuerung Klapplisten'!$D$17,0)</f>
        <v>312</v>
      </c>
      <c r="C29" s="42">
        <f t="shared" ca="1" si="1"/>
        <v>22.657952069716774</v>
      </c>
      <c r="D29" s="43">
        <f ca="1">OFFSET(IF('Steuerung Klapplisten'!$A$22=1,roh_2_2!C20,IF('Steuerung Klapplisten'!$A$22=2,roh_2_2!K20,IF('Steuerung Klapplisten'!$A$22=3,roh_2_2!S20,IF('Steuerung Klapplisten'!$A$22=4,roh_2_2!AA20,roh_2_2!AI20)))),'Steuerung Klapplisten'!$A$79*'Steuerung Klapplisten'!$D$17-'Steuerung Klapplisten'!$D$17,0)</f>
        <v>213</v>
      </c>
      <c r="E29" s="346">
        <f ca="1">OFFSET(IF('Steuerung Klapplisten'!$A$22=1,roh_2_2!D20,IF('Steuerung Klapplisten'!$A$22=2,roh_2_2!L20,IF('Steuerung Klapplisten'!$A$22=3,roh_2_2!T20,IF('Steuerung Klapplisten'!$A$22=4,roh_2_2!AB20,roh_2_2!AJ20)))),'Steuerung Klapplisten'!$A$79*'Steuerung Klapplisten'!$D$17-'Steuerung Klapplisten'!$D$17,0)</f>
        <v>99</v>
      </c>
      <c r="F29" s="41">
        <f ca="1">OFFSET(IF('Steuerung Klapplisten'!$A$22=1,roh_2_2!E20,IF('Steuerung Klapplisten'!$A$22=2,roh_2_2!M20,IF('Steuerung Klapplisten'!$A$22=3,roh_2_2!U20,IF('Steuerung Klapplisten'!$A$22=4,roh_2_2!AC20,roh_2_2!AK20)))),'Steuerung Klapplisten'!$A$79*'Steuerung Klapplisten'!$D$17-'Steuerung Klapplisten'!$D$17,0)</f>
        <v>-16</v>
      </c>
      <c r="G29" s="150">
        <f ca="1">OFFSET(IF('Steuerung Klapplisten'!$A$22=1,roh_2_2!F20,IF('Steuerung Klapplisten'!$A$22=2,roh_2_2!N20,IF('Steuerung Klapplisten'!$A$22=3,roh_2_2!V20,IF('Steuerung Klapplisten'!$A$22=4,roh_2_2!AD20,roh_2_2!AL20)))),'Steuerung Klapplisten'!$A$79*'Steuerung Klapplisten'!$D$17-'Steuerung Klapplisten'!$D$17,0)</f>
        <v>-4.8780487805000003</v>
      </c>
      <c r="H29" s="41">
        <f ca="1">OFFSET(IF('Steuerung Klapplisten'!$A$22=1,roh_2_2!G20,IF('Steuerung Klapplisten'!$A$22=2,roh_2_2!O20,IF('Steuerung Klapplisten'!$A$22=3,roh_2_2!W20,IF('Steuerung Klapplisten'!$A$22=4,roh_2_2!AE20,roh_2_2!AM20)))),'Steuerung Klapplisten'!$A$79*'Steuerung Klapplisten'!$D$17-'Steuerung Klapplisten'!$D$17,0)</f>
        <v>-71</v>
      </c>
      <c r="I29" s="150">
        <f ca="1">OFFSET(IF('Steuerung Klapplisten'!$A$22=1,roh_2_2!H20,IF('Steuerung Klapplisten'!$A$22=2,roh_2_2!P20,IF('Steuerung Klapplisten'!$A$22=3,roh_2_2!X20,IF('Steuerung Klapplisten'!$A$22=4,roh_2_2!AF20,roh_2_2!AN20)))),'Steuerung Klapplisten'!$A$79*'Steuerung Klapplisten'!$D$17-'Steuerung Klapplisten'!$D$17,0)</f>
        <v>-18.537859007800002</v>
      </c>
    </row>
    <row r="30" spans="1:9" x14ac:dyDescent="0.2">
      <c r="A30" s="40" t="s">
        <v>41</v>
      </c>
      <c r="B30" s="41">
        <f ca="1">OFFSET(IF('Steuerung Klapplisten'!$A$22=1,roh_2_2!A21,IF('Steuerung Klapplisten'!$A$22=2,roh_2_2!I21,IF('Steuerung Klapplisten'!$A$22=3,roh_2_2!Q21,IF('Steuerung Klapplisten'!$A$22=4,roh_2_2!Y21,roh_2_2!AG21)))),'Steuerung Klapplisten'!$A$79*'Steuerung Klapplisten'!$D$17-'Steuerung Klapplisten'!$D$17,0)</f>
        <v>538</v>
      </c>
      <c r="C30" s="42">
        <f t="shared" ca="1" si="1"/>
        <v>39.070442992011614</v>
      </c>
      <c r="D30" s="43">
        <f ca="1">OFFSET(IF('Steuerung Klapplisten'!$A$22=1,roh_2_2!C21,IF('Steuerung Klapplisten'!$A$22=2,roh_2_2!K21,IF('Steuerung Klapplisten'!$A$22=3,roh_2_2!S21,IF('Steuerung Klapplisten'!$A$22=4,roh_2_2!AA21,roh_2_2!AI21)))),'Steuerung Klapplisten'!$A$79*'Steuerung Klapplisten'!$D$17-'Steuerung Klapplisten'!$D$17,0)</f>
        <v>332</v>
      </c>
      <c r="E30" s="346">
        <f ca="1">OFFSET(IF('Steuerung Klapplisten'!$A$22=1,roh_2_2!D21,IF('Steuerung Klapplisten'!$A$22=2,roh_2_2!L21,IF('Steuerung Klapplisten'!$A$22=3,roh_2_2!T21,IF('Steuerung Klapplisten'!$A$22=4,roh_2_2!AB21,roh_2_2!AJ21)))),'Steuerung Klapplisten'!$A$79*'Steuerung Klapplisten'!$D$17-'Steuerung Klapplisten'!$D$17,0)</f>
        <v>206</v>
      </c>
      <c r="F30" s="41">
        <f ca="1">OFFSET(IF('Steuerung Klapplisten'!$A$22=1,roh_2_2!E21,IF('Steuerung Klapplisten'!$A$22=2,roh_2_2!M21,IF('Steuerung Klapplisten'!$A$22=3,roh_2_2!U21,IF('Steuerung Klapplisten'!$A$22=4,roh_2_2!AC21,roh_2_2!AK21)))),'Steuerung Klapplisten'!$A$79*'Steuerung Klapplisten'!$D$17-'Steuerung Klapplisten'!$D$17,0)</f>
        <v>-61</v>
      </c>
      <c r="G30" s="150">
        <f ca="1">OFFSET(IF('Steuerung Klapplisten'!$A$22=1,roh_2_2!F21,IF('Steuerung Klapplisten'!$A$22=2,roh_2_2!N21,IF('Steuerung Klapplisten'!$A$22=3,roh_2_2!V21,IF('Steuerung Klapplisten'!$A$22=4,roh_2_2!AD21,roh_2_2!AL21)))),'Steuerung Klapplisten'!$A$79*'Steuerung Klapplisten'!$D$17-'Steuerung Klapplisten'!$D$17,0)</f>
        <v>-10.183639399</v>
      </c>
      <c r="H30" s="41">
        <f ca="1">OFFSET(IF('Steuerung Klapplisten'!$A$22=1,roh_2_2!G21,IF('Steuerung Klapplisten'!$A$22=2,roh_2_2!O21,IF('Steuerung Klapplisten'!$A$22=3,roh_2_2!W21,IF('Steuerung Klapplisten'!$A$22=4,roh_2_2!AE21,roh_2_2!AM21)))),'Steuerung Klapplisten'!$A$79*'Steuerung Klapplisten'!$D$17-'Steuerung Klapplisten'!$D$17,0)</f>
        <v>-99</v>
      </c>
      <c r="I30" s="150">
        <f ca="1">OFFSET(IF('Steuerung Klapplisten'!$A$22=1,roh_2_2!H21,IF('Steuerung Klapplisten'!$A$22=2,roh_2_2!P21,IF('Steuerung Klapplisten'!$A$22=3,roh_2_2!X21,IF('Steuerung Klapplisten'!$A$22=4,roh_2_2!AF21,roh_2_2!AN21)))),'Steuerung Klapplisten'!$A$79*'Steuerung Klapplisten'!$D$17-'Steuerung Klapplisten'!$D$17,0)</f>
        <v>-15.5416012559</v>
      </c>
    </row>
    <row r="31" spans="1:9" ht="14.25" customHeight="1" x14ac:dyDescent="0.2">
      <c r="A31" s="44" t="s">
        <v>216</v>
      </c>
      <c r="B31" s="41">
        <f ca="1">OFFSET(IF('Steuerung Klapplisten'!$A$22=1,roh_2_2!A22,IF('Steuerung Klapplisten'!$A$22=2,roh_2_2!I22,IF('Steuerung Klapplisten'!$A$22=3,roh_2_2!Q22,IF('Steuerung Klapplisten'!$A$22=4,roh_2_2!Y22,roh_2_2!AG22)))),'Steuerung Klapplisten'!$A$79*'Steuerung Klapplisten'!$D$17-'Steuerung Klapplisten'!$D$17,0)</f>
        <v>410</v>
      </c>
      <c r="C31" s="42">
        <f t="shared" ca="1" si="1"/>
        <v>29.774872912127815</v>
      </c>
      <c r="D31" s="43">
        <f ca="1">OFFSET(IF('Steuerung Klapplisten'!$A$22=1,roh_2_2!C22,IF('Steuerung Klapplisten'!$A$22=2,roh_2_2!K22,IF('Steuerung Klapplisten'!$A$22=3,roh_2_2!S22,IF('Steuerung Klapplisten'!$A$22=4,roh_2_2!AA22,roh_2_2!AI22)))),'Steuerung Klapplisten'!$A$79*'Steuerung Klapplisten'!$D$17-'Steuerung Klapplisten'!$D$17,0)</f>
        <v>240</v>
      </c>
      <c r="E31" s="346">
        <f ca="1">OFFSET(IF('Steuerung Klapplisten'!$A$22=1,roh_2_2!D22,IF('Steuerung Klapplisten'!$A$22=2,roh_2_2!L22,IF('Steuerung Klapplisten'!$A$22=3,roh_2_2!T22,IF('Steuerung Klapplisten'!$A$22=4,roh_2_2!AB22,roh_2_2!AJ22)))),'Steuerung Klapplisten'!$A$79*'Steuerung Klapplisten'!$D$17-'Steuerung Klapplisten'!$D$17,0)</f>
        <v>170</v>
      </c>
      <c r="F31" s="41">
        <f ca="1">OFFSET(IF('Steuerung Klapplisten'!$A$22=1,roh_2_2!E22,IF('Steuerung Klapplisten'!$A$22=2,roh_2_2!M22,IF('Steuerung Klapplisten'!$A$22=3,roh_2_2!U22,IF('Steuerung Klapplisten'!$A$22=4,roh_2_2!AC22,roh_2_2!AK22)))),'Steuerung Klapplisten'!$A$79*'Steuerung Klapplisten'!$D$17-'Steuerung Klapplisten'!$D$17,0)</f>
        <v>-66</v>
      </c>
      <c r="G31" s="150">
        <f ca="1">OFFSET(IF('Steuerung Klapplisten'!$A$22=1,roh_2_2!F22,IF('Steuerung Klapplisten'!$A$22=2,roh_2_2!N22,IF('Steuerung Klapplisten'!$A$22=3,roh_2_2!V22,IF('Steuerung Klapplisten'!$A$22=4,roh_2_2!AD22,roh_2_2!AL22)))),'Steuerung Klapplisten'!$A$79*'Steuerung Klapplisten'!$D$17-'Steuerung Klapplisten'!$D$17,0)</f>
        <v>-13.8655462185</v>
      </c>
      <c r="H31" s="41">
        <f ca="1">OFFSET(IF('Steuerung Klapplisten'!$A$22=1,roh_2_2!G22,IF('Steuerung Klapplisten'!$A$22=2,roh_2_2!O22,IF('Steuerung Klapplisten'!$A$22=3,roh_2_2!W22,IF('Steuerung Klapplisten'!$A$22=4,roh_2_2!AE22,roh_2_2!AM22)))),'Steuerung Klapplisten'!$A$79*'Steuerung Klapplisten'!$D$17-'Steuerung Klapplisten'!$D$17,0)</f>
        <v>-134</v>
      </c>
      <c r="I31" s="150">
        <f ca="1">OFFSET(IF('Steuerung Klapplisten'!$A$22=1,roh_2_2!H22,IF('Steuerung Klapplisten'!$A$22=2,roh_2_2!P22,IF('Steuerung Klapplisten'!$A$22=3,roh_2_2!X22,IF('Steuerung Klapplisten'!$A$22=4,roh_2_2!AF22,roh_2_2!AN22)))),'Steuerung Klapplisten'!$A$79*'Steuerung Klapplisten'!$D$17-'Steuerung Klapplisten'!$D$17,0)</f>
        <v>-24.632352941200001</v>
      </c>
    </row>
    <row r="32" spans="1:9" x14ac:dyDescent="0.2">
      <c r="A32" s="40" t="s">
        <v>14</v>
      </c>
      <c r="B32" s="41">
        <f ca="1">OFFSET(IF('Steuerung Klapplisten'!$A$22=1,roh_2_2!A23,IF('Steuerung Klapplisten'!$A$22=2,roh_2_2!I23,IF('Steuerung Klapplisten'!$A$22=3,roh_2_2!Q23,IF('Steuerung Klapplisten'!$A$22=4,roh_2_2!Y23,roh_2_2!AG23)))),'Steuerung Klapplisten'!$A$79*'Steuerung Klapplisten'!$D$17-'Steuerung Klapplisten'!$D$17,0)</f>
        <v>109</v>
      </c>
      <c r="C32" s="42">
        <f t="shared" ca="1" si="1"/>
        <v>7.9157588961510523</v>
      </c>
      <c r="D32" s="43" t="str">
        <f ca="1">OFFSET(IF('Steuerung Klapplisten'!$A$22=1,roh_2_2!C23,IF('Steuerung Klapplisten'!$A$22=2,roh_2_2!K23,IF('Steuerung Klapplisten'!$A$22=3,roh_2_2!S23,IF('Steuerung Klapplisten'!$A$22=4,roh_2_2!AA23,roh_2_2!AI23)))),'Steuerung Klapplisten'!$A$79*'Steuerung Klapplisten'!$D$17-'Steuerung Klapplisten'!$D$17,0)</f>
        <v>*</v>
      </c>
      <c r="E32" s="346" t="str">
        <f ca="1">OFFSET(IF('Steuerung Klapplisten'!$A$22=1,roh_2_2!D23,IF('Steuerung Klapplisten'!$A$22=2,roh_2_2!L23,IF('Steuerung Klapplisten'!$A$22=3,roh_2_2!T23,IF('Steuerung Klapplisten'!$A$22=4,roh_2_2!AB23,roh_2_2!AJ23)))),'Steuerung Klapplisten'!$A$79*'Steuerung Klapplisten'!$D$17-'Steuerung Klapplisten'!$D$17,0)</f>
        <v>*</v>
      </c>
      <c r="F32" s="41">
        <f ca="1">OFFSET(IF('Steuerung Klapplisten'!$A$22=1,roh_2_2!E23,IF('Steuerung Klapplisten'!$A$22=2,roh_2_2!M23,IF('Steuerung Klapplisten'!$A$22=3,roh_2_2!U23,IF('Steuerung Klapplisten'!$A$22=4,roh_2_2!AC23,roh_2_2!AK23)))),'Steuerung Klapplisten'!$A$79*'Steuerung Klapplisten'!$D$17-'Steuerung Klapplisten'!$D$17,0)</f>
        <v>-67</v>
      </c>
      <c r="G32" s="150">
        <f ca="1">OFFSET(IF('Steuerung Klapplisten'!$A$22=1,roh_2_2!F23,IF('Steuerung Klapplisten'!$A$22=2,roh_2_2!N23,IF('Steuerung Klapplisten'!$A$22=3,roh_2_2!V23,IF('Steuerung Klapplisten'!$A$22=4,roh_2_2!AD23,roh_2_2!AL23)))),'Steuerung Klapplisten'!$A$79*'Steuerung Klapplisten'!$D$17-'Steuerung Klapplisten'!$D$17,0)</f>
        <v>-38.068181818200003</v>
      </c>
      <c r="H32" s="41">
        <f ca="1">OFFSET(IF('Steuerung Klapplisten'!$A$22=1,roh_2_2!G23,IF('Steuerung Klapplisten'!$A$22=2,roh_2_2!O23,IF('Steuerung Klapplisten'!$A$22=3,roh_2_2!W23,IF('Steuerung Klapplisten'!$A$22=4,roh_2_2!AE23,roh_2_2!AM23)))),'Steuerung Klapplisten'!$A$79*'Steuerung Klapplisten'!$D$17-'Steuerung Klapplisten'!$D$17,0)</f>
        <v>-103</v>
      </c>
      <c r="I32" s="150">
        <f ca="1">OFFSET(IF('Steuerung Klapplisten'!$A$22=1,roh_2_2!H23,IF('Steuerung Klapplisten'!$A$22=2,roh_2_2!P23,IF('Steuerung Klapplisten'!$A$22=3,roh_2_2!X23,IF('Steuerung Klapplisten'!$A$22=4,roh_2_2!AF23,roh_2_2!AN23)))),'Steuerung Klapplisten'!$A$79*'Steuerung Klapplisten'!$D$17-'Steuerung Klapplisten'!$D$17,0)</f>
        <v>-48.584905660399997</v>
      </c>
    </row>
    <row r="33" spans="1:9" x14ac:dyDescent="0.2">
      <c r="A33" s="37" t="s">
        <v>4</v>
      </c>
      <c r="B33" s="41"/>
      <c r="C33" s="42"/>
      <c r="D33" s="43"/>
      <c r="E33" s="346"/>
      <c r="F33" s="41"/>
      <c r="G33" s="183"/>
      <c r="H33" s="41"/>
      <c r="I33" s="183"/>
    </row>
    <row r="34" spans="1:9" x14ac:dyDescent="0.2">
      <c r="A34" s="40" t="s">
        <v>36</v>
      </c>
      <c r="B34" s="41">
        <f ca="1">OFFSET(IF('Steuerung Klapplisten'!$A$22=1,roh_2_2!A25,IF('Steuerung Klapplisten'!$A$22=2,roh_2_2!I25,IF('Steuerung Klapplisten'!$A$22=3,roh_2_2!Q25,IF('Steuerung Klapplisten'!$A$22=4,roh_2_2!Y25,roh_2_2!AG25)))),'Steuerung Klapplisten'!$A$79*'Steuerung Klapplisten'!$D$17-'Steuerung Klapplisten'!$D$17,0)</f>
        <v>401</v>
      </c>
      <c r="C34" s="42">
        <f t="shared" ca="1" si="1"/>
        <v>29.121278140885988</v>
      </c>
      <c r="D34" s="43">
        <f ca="1">OFFSET(IF('Steuerung Klapplisten'!$A$22=1,roh_2_2!C25,IF('Steuerung Klapplisten'!$A$22=2,roh_2_2!K25,IF('Steuerung Klapplisten'!$A$22=3,roh_2_2!S25,IF('Steuerung Klapplisten'!$A$22=4,roh_2_2!AA25,roh_2_2!AI25)))),'Steuerung Klapplisten'!$A$79*'Steuerung Klapplisten'!$D$17-'Steuerung Klapplisten'!$D$17,0)</f>
        <v>242</v>
      </c>
      <c r="E34" s="346">
        <f ca="1">OFFSET(IF('Steuerung Klapplisten'!$A$22=1,roh_2_2!D25,IF('Steuerung Klapplisten'!$A$22=2,roh_2_2!L25,IF('Steuerung Klapplisten'!$A$22=3,roh_2_2!T25,IF('Steuerung Klapplisten'!$A$22=4,roh_2_2!AB25,roh_2_2!AJ25)))),'Steuerung Klapplisten'!$A$79*'Steuerung Klapplisten'!$D$17-'Steuerung Klapplisten'!$D$17,0)</f>
        <v>159</v>
      </c>
      <c r="F34" s="41">
        <f ca="1">OFFSET(IF('Steuerung Klapplisten'!$A$22=1,roh_2_2!E25,IF('Steuerung Klapplisten'!$A$22=2,roh_2_2!M25,IF('Steuerung Klapplisten'!$A$22=3,roh_2_2!U25,IF('Steuerung Klapplisten'!$A$22=4,roh_2_2!AC25,roh_2_2!AK25)))),'Steuerung Klapplisten'!$A$79*'Steuerung Klapplisten'!$D$17-'Steuerung Klapplisten'!$D$17,0)</f>
        <v>-78</v>
      </c>
      <c r="G34" s="150">
        <f ca="1">OFFSET(IF('Steuerung Klapplisten'!$A$22=1,roh_2_2!F25,IF('Steuerung Klapplisten'!$A$22=2,roh_2_2!N25,IF('Steuerung Klapplisten'!$A$22=3,roh_2_2!V25,IF('Steuerung Klapplisten'!$A$22=4,roh_2_2!AD25,roh_2_2!AL25)))),'Steuerung Klapplisten'!$A$79*'Steuerung Klapplisten'!$D$17-'Steuerung Klapplisten'!$D$17,0)</f>
        <v>-16.283924843400001</v>
      </c>
      <c r="H34" s="41">
        <f ca="1">OFFSET(IF('Steuerung Klapplisten'!$A$22=1,roh_2_2!G25,IF('Steuerung Klapplisten'!$A$22=2,roh_2_2!O25,IF('Steuerung Klapplisten'!$A$22=3,roh_2_2!W25,IF('Steuerung Klapplisten'!$A$22=4,roh_2_2!AE25,roh_2_2!AM25)))),'Steuerung Klapplisten'!$A$79*'Steuerung Klapplisten'!$D$17-'Steuerung Klapplisten'!$D$17,0)</f>
        <v>-94</v>
      </c>
      <c r="I34" s="150">
        <f ca="1">OFFSET(IF('Steuerung Klapplisten'!$A$22=1,roh_2_2!H25,IF('Steuerung Klapplisten'!$A$22=2,roh_2_2!P25,IF('Steuerung Klapplisten'!$A$22=3,roh_2_2!X25,IF('Steuerung Klapplisten'!$A$22=4,roh_2_2!AF25,roh_2_2!AN25)))),'Steuerung Klapplisten'!$A$79*'Steuerung Klapplisten'!$D$17-'Steuerung Klapplisten'!$D$17,0)</f>
        <v>-18.989898989899999</v>
      </c>
    </row>
    <row r="35" spans="1:9" x14ac:dyDescent="0.2">
      <c r="A35" s="40" t="s">
        <v>35</v>
      </c>
      <c r="B35" s="41">
        <f ca="1">OFFSET(IF('Steuerung Klapplisten'!$A$22=1,roh_2_2!A26,IF('Steuerung Klapplisten'!$A$22=2,roh_2_2!I26,IF('Steuerung Klapplisten'!$A$22=3,roh_2_2!Q26,IF('Steuerung Klapplisten'!$A$22=4,roh_2_2!Y26,roh_2_2!AG26)))),'Steuerung Klapplisten'!$A$79*'Steuerung Klapplisten'!$D$17-'Steuerung Klapplisten'!$D$17,0)</f>
        <v>789</v>
      </c>
      <c r="C35" s="42">
        <f t="shared" ca="1" si="1"/>
        <v>57.298474945533769</v>
      </c>
      <c r="D35" s="43">
        <f ca="1">OFFSET(IF('Steuerung Klapplisten'!$A$22=1,roh_2_2!C26,IF('Steuerung Klapplisten'!$A$22=2,roh_2_2!K26,IF('Steuerung Klapplisten'!$A$22=3,roh_2_2!S26,IF('Steuerung Klapplisten'!$A$22=4,roh_2_2!AA26,roh_2_2!AI26)))),'Steuerung Klapplisten'!$A$79*'Steuerung Klapplisten'!$D$17-'Steuerung Klapplisten'!$D$17,0)</f>
        <v>494</v>
      </c>
      <c r="E35" s="346">
        <f ca="1">OFFSET(IF('Steuerung Klapplisten'!$A$22=1,roh_2_2!D26,IF('Steuerung Klapplisten'!$A$22=2,roh_2_2!L26,IF('Steuerung Klapplisten'!$A$22=3,roh_2_2!T26,IF('Steuerung Klapplisten'!$A$22=4,roh_2_2!AB26,roh_2_2!AJ26)))),'Steuerung Klapplisten'!$A$79*'Steuerung Klapplisten'!$D$17-'Steuerung Klapplisten'!$D$17,0)</f>
        <v>295</v>
      </c>
      <c r="F35" s="41">
        <f ca="1">OFFSET(IF('Steuerung Klapplisten'!$A$22=1,roh_2_2!E26,IF('Steuerung Klapplisten'!$A$22=2,roh_2_2!M26,IF('Steuerung Klapplisten'!$A$22=3,roh_2_2!U26,IF('Steuerung Klapplisten'!$A$22=4,roh_2_2!AC26,roh_2_2!AK26)))),'Steuerung Klapplisten'!$A$79*'Steuerung Klapplisten'!$D$17-'Steuerung Klapplisten'!$D$17,0)</f>
        <v>-128</v>
      </c>
      <c r="G35" s="150">
        <f ca="1">OFFSET(IF('Steuerung Klapplisten'!$A$22=1,roh_2_2!F26,IF('Steuerung Klapplisten'!$A$22=2,roh_2_2!N26,IF('Steuerung Klapplisten'!$A$22=3,roh_2_2!V26,IF('Steuerung Klapplisten'!$A$22=4,roh_2_2!AD26,roh_2_2!AL26)))),'Steuerung Klapplisten'!$A$79*'Steuerung Klapplisten'!$D$17-'Steuerung Klapplisten'!$D$17,0)</f>
        <v>-13.958560523399999</v>
      </c>
      <c r="H35" s="41">
        <f ca="1">OFFSET(IF('Steuerung Klapplisten'!$A$22=1,roh_2_2!G26,IF('Steuerung Klapplisten'!$A$22=2,roh_2_2!O26,IF('Steuerung Klapplisten'!$A$22=3,roh_2_2!W26,IF('Steuerung Klapplisten'!$A$22=4,roh_2_2!AE26,roh_2_2!AM26)))),'Steuerung Klapplisten'!$A$79*'Steuerung Klapplisten'!$D$17-'Steuerung Klapplisten'!$D$17,0)</f>
        <v>-275</v>
      </c>
      <c r="I35" s="150">
        <f ca="1">OFFSET(IF('Steuerung Klapplisten'!$A$22=1,roh_2_2!H26,IF('Steuerung Klapplisten'!$A$22=2,roh_2_2!P26,IF('Steuerung Klapplisten'!$A$22=3,roh_2_2!X26,IF('Steuerung Klapplisten'!$A$22=4,roh_2_2!AF26,roh_2_2!AN26)))),'Steuerung Klapplisten'!$A$79*'Steuerung Klapplisten'!$D$17-'Steuerung Klapplisten'!$D$17,0)</f>
        <v>-25.845864661699999</v>
      </c>
    </row>
    <row r="36" spans="1:9" x14ac:dyDescent="0.2">
      <c r="A36" s="40" t="s">
        <v>34</v>
      </c>
      <c r="B36" s="41">
        <f ca="1">OFFSET(IF('Steuerung Klapplisten'!$A$22=1,roh_2_2!A27,IF('Steuerung Klapplisten'!$A$22=2,roh_2_2!I27,IF('Steuerung Klapplisten'!$A$22=3,roh_2_2!Q27,IF('Steuerung Klapplisten'!$A$22=4,roh_2_2!Y27,roh_2_2!AG27)))),'Steuerung Klapplisten'!$A$79*'Steuerung Klapplisten'!$D$17-'Steuerung Klapplisten'!$D$17,0)</f>
        <v>61</v>
      </c>
      <c r="C36" s="42">
        <f t="shared" ca="1" si="1"/>
        <v>4.4299201161946256</v>
      </c>
      <c r="D36" s="43">
        <f ca="1">OFFSET(IF('Steuerung Klapplisten'!$A$22=1,roh_2_2!C27,IF('Steuerung Klapplisten'!$A$22=2,roh_2_2!K27,IF('Steuerung Klapplisten'!$A$22=3,roh_2_2!S27,IF('Steuerung Klapplisten'!$A$22=4,roh_2_2!AA27,roh_2_2!AI27)))),'Steuerung Klapplisten'!$A$79*'Steuerung Klapplisten'!$D$17-'Steuerung Klapplisten'!$D$17,0)</f>
        <v>42</v>
      </c>
      <c r="E36" s="346">
        <f ca="1">OFFSET(IF('Steuerung Klapplisten'!$A$22=1,roh_2_2!D27,IF('Steuerung Klapplisten'!$A$22=2,roh_2_2!L27,IF('Steuerung Klapplisten'!$A$22=3,roh_2_2!T27,IF('Steuerung Klapplisten'!$A$22=4,roh_2_2!AB27,roh_2_2!AJ27)))),'Steuerung Klapplisten'!$A$79*'Steuerung Klapplisten'!$D$17-'Steuerung Klapplisten'!$D$17,0)</f>
        <v>19</v>
      </c>
      <c r="F36" s="41">
        <f ca="1">OFFSET(IF('Steuerung Klapplisten'!$A$22=1,roh_2_2!E27,IF('Steuerung Klapplisten'!$A$22=2,roh_2_2!M27,IF('Steuerung Klapplisten'!$A$22=3,roh_2_2!U27,IF('Steuerung Klapplisten'!$A$22=4,roh_2_2!AC27,roh_2_2!AK27)))),'Steuerung Klapplisten'!$A$79*'Steuerung Klapplisten'!$D$17-'Steuerung Klapplisten'!$D$17,0)</f>
        <v>-6</v>
      </c>
      <c r="G36" s="150">
        <f ca="1">OFFSET(IF('Steuerung Klapplisten'!$A$22=1,roh_2_2!F27,IF('Steuerung Klapplisten'!$A$22=2,roh_2_2!N27,IF('Steuerung Klapplisten'!$A$22=3,roh_2_2!V27,IF('Steuerung Klapplisten'!$A$22=4,roh_2_2!AD27,roh_2_2!AL27)))),'Steuerung Klapplisten'!$A$79*'Steuerung Klapplisten'!$D$17-'Steuerung Klapplisten'!$D$17,0)</f>
        <v>-8.9552238806000002</v>
      </c>
      <c r="H36" s="41">
        <f ca="1">OFFSET(IF('Steuerung Klapplisten'!$A$22=1,roh_2_2!G27,IF('Steuerung Klapplisten'!$A$22=2,roh_2_2!O27,IF('Steuerung Klapplisten'!$A$22=3,roh_2_2!W27,IF('Steuerung Klapplisten'!$A$22=4,roh_2_2!AE27,roh_2_2!AM27)))),'Steuerung Klapplisten'!$A$79*'Steuerung Klapplisten'!$D$17-'Steuerung Klapplisten'!$D$17,0)</f>
        <v>-33</v>
      </c>
      <c r="I36" s="150">
        <f ca="1">OFFSET(IF('Steuerung Klapplisten'!$A$22=1,roh_2_2!H27,IF('Steuerung Klapplisten'!$A$22=2,roh_2_2!P27,IF('Steuerung Klapplisten'!$A$22=3,roh_2_2!X27,IF('Steuerung Klapplisten'!$A$22=4,roh_2_2!AF27,roh_2_2!AN27)))),'Steuerung Klapplisten'!$A$79*'Steuerung Klapplisten'!$D$17-'Steuerung Klapplisten'!$D$17,0)</f>
        <v>-35.106382978699997</v>
      </c>
    </row>
    <row r="37" spans="1:9" x14ac:dyDescent="0.2">
      <c r="A37" s="40" t="s">
        <v>218</v>
      </c>
      <c r="B37" s="41">
        <f ca="1">OFFSET(IF('Steuerung Klapplisten'!$A$22=1,roh_2_2!A28,IF('Steuerung Klapplisten'!$A$22=2,roh_2_2!I28,IF('Steuerung Klapplisten'!$A$22=3,roh_2_2!Q28,IF('Steuerung Klapplisten'!$A$22=4,roh_2_2!Y28,roh_2_2!AG28)))),'Steuerung Klapplisten'!$A$79*'Steuerung Klapplisten'!$D$17-'Steuerung Klapplisten'!$D$17,0)</f>
        <v>110</v>
      </c>
      <c r="C37" s="42">
        <f t="shared" ca="1" si="1"/>
        <v>7.988380537400146</v>
      </c>
      <c r="D37" s="43">
        <f ca="1">OFFSET(IF('Steuerung Klapplisten'!$A$22=1,roh_2_2!C28,IF('Steuerung Klapplisten'!$A$22=2,roh_2_2!K28,IF('Steuerung Klapplisten'!$A$22=3,roh_2_2!S28,IF('Steuerung Klapplisten'!$A$22=4,roh_2_2!AA28,roh_2_2!AI28)))),'Steuerung Klapplisten'!$A$79*'Steuerung Klapplisten'!$D$17-'Steuerung Klapplisten'!$D$17,0)</f>
        <v>71</v>
      </c>
      <c r="E37" s="346">
        <f ca="1">OFFSET(IF('Steuerung Klapplisten'!$A$22=1,roh_2_2!D28,IF('Steuerung Klapplisten'!$A$22=2,roh_2_2!L28,IF('Steuerung Klapplisten'!$A$22=3,roh_2_2!T28,IF('Steuerung Klapplisten'!$A$22=4,roh_2_2!AB28,roh_2_2!AJ28)))),'Steuerung Klapplisten'!$A$79*'Steuerung Klapplisten'!$D$17-'Steuerung Klapplisten'!$D$17,0)</f>
        <v>39</v>
      </c>
      <c r="F37" s="41">
        <f ca="1">OFFSET(IF('Steuerung Klapplisten'!$A$22=1,roh_2_2!E28,IF('Steuerung Klapplisten'!$A$22=2,roh_2_2!M28,IF('Steuerung Klapplisten'!$A$22=3,roh_2_2!U28,IF('Steuerung Klapplisten'!$A$22=4,roh_2_2!AC28,roh_2_2!AK28)))),'Steuerung Klapplisten'!$A$79*'Steuerung Klapplisten'!$D$17-'Steuerung Klapplisten'!$D$17,0)</f>
        <v>-5</v>
      </c>
      <c r="G37" s="150">
        <f ca="1">OFFSET(IF('Steuerung Klapplisten'!$A$22=1,roh_2_2!F28,IF('Steuerung Klapplisten'!$A$22=2,roh_2_2!N28,IF('Steuerung Klapplisten'!$A$22=3,roh_2_2!V28,IF('Steuerung Klapplisten'!$A$22=4,roh_2_2!AD28,roh_2_2!AL28)))),'Steuerung Klapplisten'!$A$79*'Steuerung Klapplisten'!$D$17-'Steuerung Klapplisten'!$D$17,0)</f>
        <v>-4.3478260869999996</v>
      </c>
      <c r="H37" s="41">
        <f ca="1">OFFSET(IF('Steuerung Klapplisten'!$A$22=1,roh_2_2!G28,IF('Steuerung Klapplisten'!$A$22=2,roh_2_2!O28,IF('Steuerung Klapplisten'!$A$22=3,roh_2_2!W28,IF('Steuerung Klapplisten'!$A$22=4,roh_2_2!AE28,roh_2_2!AM28)))),'Steuerung Klapplisten'!$A$79*'Steuerung Klapplisten'!$D$17-'Steuerung Klapplisten'!$D$17,0)</f>
        <v>-8</v>
      </c>
      <c r="I37" s="150">
        <f ca="1">OFFSET(IF('Steuerung Klapplisten'!$A$22=1,roh_2_2!H28,IF('Steuerung Klapplisten'!$A$22=2,roh_2_2!P28,IF('Steuerung Klapplisten'!$A$22=3,roh_2_2!X28,IF('Steuerung Klapplisten'!$A$22=4,roh_2_2!AF28,roh_2_2!AN28)))),'Steuerung Klapplisten'!$A$79*'Steuerung Klapplisten'!$D$17-'Steuerung Klapplisten'!$D$17,0)</f>
        <v>-6.7796610168999996</v>
      </c>
    </row>
    <row r="38" spans="1:9" x14ac:dyDescent="0.2">
      <c r="A38" s="40" t="s">
        <v>14</v>
      </c>
      <c r="B38" s="41">
        <f ca="1">OFFSET(IF('Steuerung Klapplisten'!$A$22=1,roh_2_2!A29,IF('Steuerung Klapplisten'!$A$22=2,roh_2_2!I29,IF('Steuerung Klapplisten'!$A$22=3,roh_2_2!Q29,IF('Steuerung Klapplisten'!$A$22=4,roh_2_2!Y29,roh_2_2!AG29)))),'Steuerung Klapplisten'!$A$79*'Steuerung Klapplisten'!$D$17-'Steuerung Klapplisten'!$D$17,0)</f>
        <v>16</v>
      </c>
      <c r="C38" s="42">
        <f t="shared" ca="1" si="1"/>
        <v>1.1619462599854757</v>
      </c>
      <c r="D38" s="43">
        <f ca="1">OFFSET(IF('Steuerung Klapplisten'!$A$22=1,roh_2_2!C29,IF('Steuerung Klapplisten'!$A$22=2,roh_2_2!K29,IF('Steuerung Klapplisten'!$A$22=3,roh_2_2!S29,IF('Steuerung Klapplisten'!$A$22=4,roh_2_2!AA29,roh_2_2!AI29)))),'Steuerung Klapplisten'!$A$79*'Steuerung Klapplisten'!$D$17-'Steuerung Klapplisten'!$D$17,0)</f>
        <v>8</v>
      </c>
      <c r="E38" s="346">
        <f ca="1">OFFSET(IF('Steuerung Klapplisten'!$A$22=1,roh_2_2!D29,IF('Steuerung Klapplisten'!$A$22=2,roh_2_2!L29,IF('Steuerung Klapplisten'!$A$22=3,roh_2_2!T29,IF('Steuerung Klapplisten'!$A$22=4,roh_2_2!AB29,roh_2_2!AJ29)))),'Steuerung Klapplisten'!$A$79*'Steuerung Klapplisten'!$D$17-'Steuerung Klapplisten'!$D$17,0)</f>
        <v>8</v>
      </c>
      <c r="F38" s="41">
        <f ca="1">OFFSET(IF('Steuerung Klapplisten'!$A$22=1,roh_2_2!E29,IF('Steuerung Klapplisten'!$A$22=2,roh_2_2!M29,IF('Steuerung Klapplisten'!$A$22=3,roh_2_2!U29,IF('Steuerung Klapplisten'!$A$22=4,roh_2_2!AC29,roh_2_2!AK29)))),'Steuerung Klapplisten'!$A$79*'Steuerung Klapplisten'!$D$17-'Steuerung Klapplisten'!$D$17,0)</f>
        <v>7</v>
      </c>
      <c r="G38" s="150">
        <f ca="1">OFFSET(IF('Steuerung Klapplisten'!$A$22=1,roh_2_2!F29,IF('Steuerung Klapplisten'!$A$22=2,roh_2_2!N29,IF('Steuerung Klapplisten'!$A$22=3,roh_2_2!V29,IF('Steuerung Klapplisten'!$A$22=4,roh_2_2!AD29,roh_2_2!AL29)))),'Steuerung Klapplisten'!$A$79*'Steuerung Klapplisten'!$D$17-'Steuerung Klapplisten'!$D$17,0)</f>
        <v>77.777777777799997</v>
      </c>
      <c r="H38" s="41">
        <f ca="1">OFFSET(IF('Steuerung Klapplisten'!$A$22=1,roh_2_2!G29,IF('Steuerung Klapplisten'!$A$22=2,roh_2_2!O29,IF('Steuerung Klapplisten'!$A$22=3,roh_2_2!W29,IF('Steuerung Klapplisten'!$A$22=4,roh_2_2!AE29,roh_2_2!AM29)))),'Steuerung Klapplisten'!$A$79*'Steuerung Klapplisten'!$D$17-'Steuerung Klapplisten'!$D$17,0)</f>
        <v>0</v>
      </c>
      <c r="I38" s="150">
        <f ca="1">OFFSET(IF('Steuerung Klapplisten'!$A$22=1,roh_2_2!H29,IF('Steuerung Klapplisten'!$A$22=2,roh_2_2!P29,IF('Steuerung Klapplisten'!$A$22=3,roh_2_2!X29,IF('Steuerung Klapplisten'!$A$22=4,roh_2_2!AF29,roh_2_2!AN29)))),'Steuerung Klapplisten'!$A$79*'Steuerung Klapplisten'!$D$17-'Steuerung Klapplisten'!$D$17,0)</f>
        <v>0</v>
      </c>
    </row>
    <row r="39" spans="1:9" x14ac:dyDescent="0.2">
      <c r="A39" s="37" t="s">
        <v>5</v>
      </c>
      <c r="B39" s="41"/>
      <c r="C39" s="42"/>
      <c r="D39" s="43"/>
      <c r="E39" s="346"/>
      <c r="F39" s="41"/>
      <c r="G39" s="183"/>
      <c r="H39" s="41"/>
      <c r="I39" s="183"/>
    </row>
    <row r="40" spans="1:9" x14ac:dyDescent="0.2">
      <c r="A40" s="40" t="s">
        <v>33</v>
      </c>
      <c r="B40" s="41">
        <f ca="1">OFFSET(IF('Steuerung Klapplisten'!$A$22=1,roh_2_2!A31,IF('Steuerung Klapplisten'!$A$22=2,roh_2_2!I31,IF('Steuerung Klapplisten'!$A$22=3,roh_2_2!Q31,IF('Steuerung Klapplisten'!$A$22=4,roh_2_2!Y31,roh_2_2!AG31)))),'Steuerung Klapplisten'!$A$79*'Steuerung Klapplisten'!$D$17-'Steuerung Klapplisten'!$D$17,0)</f>
        <v>475</v>
      </c>
      <c r="C40" s="42">
        <f t="shared" ca="1" si="1"/>
        <v>34.495279593318813</v>
      </c>
      <c r="D40" s="43">
        <f ca="1">OFFSET(IF('Steuerung Klapplisten'!$A$22=1,roh_2_2!C31,IF('Steuerung Klapplisten'!$A$22=2,roh_2_2!K31,IF('Steuerung Klapplisten'!$A$22=3,roh_2_2!S31,IF('Steuerung Klapplisten'!$A$22=4,roh_2_2!AA31,roh_2_2!AI31)))),'Steuerung Klapplisten'!$A$79*'Steuerung Klapplisten'!$D$17-'Steuerung Klapplisten'!$D$17,0)</f>
        <v>306</v>
      </c>
      <c r="E40" s="346">
        <f ca="1">OFFSET(IF('Steuerung Klapplisten'!$A$22=1,roh_2_2!D31,IF('Steuerung Klapplisten'!$A$22=2,roh_2_2!L31,IF('Steuerung Klapplisten'!$A$22=3,roh_2_2!T31,IF('Steuerung Klapplisten'!$A$22=4,roh_2_2!AB31,roh_2_2!AJ31)))),'Steuerung Klapplisten'!$A$79*'Steuerung Klapplisten'!$D$17-'Steuerung Klapplisten'!$D$17,0)</f>
        <v>169</v>
      </c>
      <c r="F40" s="41">
        <f ca="1">OFFSET(IF('Steuerung Klapplisten'!$A$22=1,roh_2_2!E31,IF('Steuerung Klapplisten'!$A$22=2,roh_2_2!M31,IF('Steuerung Klapplisten'!$A$22=3,roh_2_2!U31,IF('Steuerung Klapplisten'!$A$22=4,roh_2_2!AC31,roh_2_2!AK31)))),'Steuerung Klapplisten'!$A$79*'Steuerung Klapplisten'!$D$17-'Steuerung Klapplisten'!$D$17,0)</f>
        <v>-26</v>
      </c>
      <c r="G40" s="150">
        <f ca="1">OFFSET(IF('Steuerung Klapplisten'!$A$22=1,roh_2_2!F31,IF('Steuerung Klapplisten'!$A$22=2,roh_2_2!N31,IF('Steuerung Klapplisten'!$A$22=3,roh_2_2!V31,IF('Steuerung Klapplisten'!$A$22=4,roh_2_2!AD31,roh_2_2!AL31)))),'Steuerung Klapplisten'!$A$79*'Steuerung Klapplisten'!$D$17-'Steuerung Klapplisten'!$D$17,0)</f>
        <v>-5.1896207585000003</v>
      </c>
      <c r="H40" s="41">
        <f ca="1">OFFSET(IF('Steuerung Klapplisten'!$A$22=1,roh_2_2!G31,IF('Steuerung Klapplisten'!$A$22=2,roh_2_2!O31,IF('Steuerung Klapplisten'!$A$22=3,roh_2_2!W31,IF('Steuerung Klapplisten'!$A$22=4,roh_2_2!AE31,roh_2_2!AM31)))),'Steuerung Klapplisten'!$A$79*'Steuerung Klapplisten'!$D$17-'Steuerung Klapplisten'!$D$17,0)</f>
        <v>-129</v>
      </c>
      <c r="I40" s="150">
        <f ca="1">OFFSET(IF('Steuerung Klapplisten'!$A$22=1,roh_2_2!H31,IF('Steuerung Klapplisten'!$A$22=2,roh_2_2!P31,IF('Steuerung Klapplisten'!$A$22=3,roh_2_2!X31,IF('Steuerung Klapplisten'!$A$22=4,roh_2_2!AF31,roh_2_2!AN31)))),'Steuerung Klapplisten'!$A$79*'Steuerung Klapplisten'!$D$17-'Steuerung Klapplisten'!$D$17,0)</f>
        <v>-21.357615893999998</v>
      </c>
    </row>
    <row r="41" spans="1:9" x14ac:dyDescent="0.2">
      <c r="A41" s="40" t="s">
        <v>32</v>
      </c>
      <c r="B41" s="41">
        <f ca="1">OFFSET(IF('Steuerung Klapplisten'!$A$22=1,roh_2_2!A32,IF('Steuerung Klapplisten'!$A$22=2,roh_2_2!I32,IF('Steuerung Klapplisten'!$A$22=3,roh_2_2!Q32,IF('Steuerung Klapplisten'!$A$22=4,roh_2_2!Y32,roh_2_2!AG32)))),'Steuerung Klapplisten'!$A$79*'Steuerung Klapplisten'!$D$17-'Steuerung Klapplisten'!$D$17,0)</f>
        <v>892</v>
      </c>
      <c r="C41" s="42">
        <f t="shared" ca="1" si="1"/>
        <v>64.778503994190274</v>
      </c>
      <c r="D41" s="43">
        <f ca="1">OFFSET(IF('Steuerung Klapplisten'!$A$22=1,roh_2_2!C32,IF('Steuerung Klapplisten'!$A$22=2,roh_2_2!K32,IF('Steuerung Klapplisten'!$A$22=3,roh_2_2!S32,IF('Steuerung Klapplisten'!$A$22=4,roh_2_2!AA32,roh_2_2!AI32)))),'Steuerung Klapplisten'!$A$79*'Steuerung Klapplisten'!$D$17-'Steuerung Klapplisten'!$D$17,0)</f>
        <v>545</v>
      </c>
      <c r="E41" s="346">
        <f ca="1">OFFSET(IF('Steuerung Klapplisten'!$A$22=1,roh_2_2!D32,IF('Steuerung Klapplisten'!$A$22=2,roh_2_2!L32,IF('Steuerung Klapplisten'!$A$22=3,roh_2_2!T32,IF('Steuerung Klapplisten'!$A$22=4,roh_2_2!AB32,roh_2_2!AJ32)))),'Steuerung Klapplisten'!$A$79*'Steuerung Klapplisten'!$D$17-'Steuerung Klapplisten'!$D$17,0)</f>
        <v>347</v>
      </c>
      <c r="F41" s="41">
        <f ca="1">OFFSET(IF('Steuerung Klapplisten'!$A$22=1,roh_2_2!E32,IF('Steuerung Klapplisten'!$A$22=2,roh_2_2!M32,IF('Steuerung Klapplisten'!$A$22=3,roh_2_2!U32,IF('Steuerung Klapplisten'!$A$22=4,roh_2_2!AC32,roh_2_2!AK32)))),'Steuerung Klapplisten'!$A$79*'Steuerung Klapplisten'!$D$17-'Steuerung Klapplisten'!$D$17,0)</f>
        <v>-190</v>
      </c>
      <c r="G41" s="150">
        <f ca="1">OFFSET(IF('Steuerung Klapplisten'!$A$22=1,roh_2_2!F32,IF('Steuerung Klapplisten'!$A$22=2,roh_2_2!N32,IF('Steuerung Klapplisten'!$A$22=3,roh_2_2!V32,IF('Steuerung Klapplisten'!$A$22=4,roh_2_2!AD32,roh_2_2!AL32)))),'Steuerung Klapplisten'!$A$79*'Steuerung Klapplisten'!$D$17-'Steuerung Klapplisten'!$D$17,0)</f>
        <v>-17.560073937199999</v>
      </c>
      <c r="H41" s="41">
        <f ca="1">OFFSET(IF('Steuerung Klapplisten'!$A$22=1,roh_2_2!G32,IF('Steuerung Klapplisten'!$A$22=2,roh_2_2!O32,IF('Steuerung Klapplisten'!$A$22=3,roh_2_2!W32,IF('Steuerung Klapplisten'!$A$22=4,roh_2_2!AE32,roh_2_2!AM32)))),'Steuerung Klapplisten'!$A$79*'Steuerung Klapplisten'!$D$17-'Steuerung Klapplisten'!$D$17,0)</f>
        <v>-282</v>
      </c>
      <c r="I41" s="150">
        <f ca="1">OFFSET(IF('Steuerung Klapplisten'!$A$22=1,roh_2_2!H32,IF('Steuerung Klapplisten'!$A$22=2,roh_2_2!P32,IF('Steuerung Klapplisten'!$A$22=3,roh_2_2!X32,IF('Steuerung Klapplisten'!$A$22=4,roh_2_2!AF32,roh_2_2!AN32)))),'Steuerung Klapplisten'!$A$79*'Steuerung Klapplisten'!$D$17-'Steuerung Klapplisten'!$D$17,0)</f>
        <v>-24.020442930200002</v>
      </c>
    </row>
    <row r="42" spans="1:9" x14ac:dyDescent="0.2">
      <c r="A42" s="40" t="s">
        <v>14</v>
      </c>
      <c r="B42" s="41">
        <f ca="1">OFFSET(IF('Steuerung Klapplisten'!$A$22=1,roh_2_2!A33,IF('Steuerung Klapplisten'!$A$22=2,roh_2_2!I33,IF('Steuerung Klapplisten'!$A$22=3,roh_2_2!Q33,IF('Steuerung Klapplisten'!$A$22=4,roh_2_2!Y33,roh_2_2!AG33)))),'Steuerung Klapplisten'!$A$79*'Steuerung Klapplisten'!$D$17-'Steuerung Klapplisten'!$D$17,0)</f>
        <v>10</v>
      </c>
      <c r="C42" s="42">
        <f t="shared" ca="1" si="1"/>
        <v>0.72621641249092228</v>
      </c>
      <c r="D42" s="43">
        <f ca="1">OFFSET(IF('Steuerung Klapplisten'!$A$22=1,roh_2_2!C33,IF('Steuerung Klapplisten'!$A$22=2,roh_2_2!K33,IF('Steuerung Klapplisten'!$A$22=3,roh_2_2!S33,IF('Steuerung Klapplisten'!$A$22=4,roh_2_2!AA33,roh_2_2!AI33)))),'Steuerung Klapplisten'!$A$79*'Steuerung Klapplisten'!$D$17-'Steuerung Klapplisten'!$D$17,0)</f>
        <v>6</v>
      </c>
      <c r="E42" s="346">
        <f ca="1">OFFSET(IF('Steuerung Klapplisten'!$A$22=1,roh_2_2!D33,IF('Steuerung Klapplisten'!$A$22=2,roh_2_2!L33,IF('Steuerung Klapplisten'!$A$22=3,roh_2_2!T33,IF('Steuerung Klapplisten'!$A$22=4,roh_2_2!AB33,roh_2_2!AJ33)))),'Steuerung Klapplisten'!$A$79*'Steuerung Klapplisten'!$D$17-'Steuerung Klapplisten'!$D$17,0)</f>
        <v>4</v>
      </c>
      <c r="F42" s="41">
        <f ca="1">OFFSET(IF('Steuerung Klapplisten'!$A$22=1,roh_2_2!E33,IF('Steuerung Klapplisten'!$A$22=2,roh_2_2!M33,IF('Steuerung Klapplisten'!$A$22=3,roh_2_2!U33,IF('Steuerung Klapplisten'!$A$22=4,roh_2_2!AC33,roh_2_2!AK33)))),'Steuerung Klapplisten'!$A$79*'Steuerung Klapplisten'!$D$17-'Steuerung Klapplisten'!$D$17,0)</f>
        <v>6</v>
      </c>
      <c r="G42" s="150">
        <f ca="1">OFFSET(IF('Steuerung Klapplisten'!$A$22=1,roh_2_2!F33,IF('Steuerung Klapplisten'!$A$22=2,roh_2_2!N33,IF('Steuerung Klapplisten'!$A$22=3,roh_2_2!V33,IF('Steuerung Klapplisten'!$A$22=4,roh_2_2!AD33,roh_2_2!AL33)))),'Steuerung Klapplisten'!$A$79*'Steuerung Klapplisten'!$D$17-'Steuerung Klapplisten'!$D$17,0)</f>
        <v>150</v>
      </c>
      <c r="H42" s="41">
        <f ca="1">OFFSET(IF('Steuerung Klapplisten'!$A$22=1,roh_2_2!G33,IF('Steuerung Klapplisten'!$A$22=2,roh_2_2!O33,IF('Steuerung Klapplisten'!$A$22=3,roh_2_2!W33,IF('Steuerung Klapplisten'!$A$22=4,roh_2_2!AE33,roh_2_2!AM33)))),'Steuerung Klapplisten'!$A$79*'Steuerung Klapplisten'!$D$17-'Steuerung Klapplisten'!$D$17,0)</f>
        <v>1</v>
      </c>
      <c r="I42" s="150">
        <f ca="1">OFFSET(IF('Steuerung Klapplisten'!$A$22=1,roh_2_2!H33,IF('Steuerung Klapplisten'!$A$22=2,roh_2_2!P33,IF('Steuerung Klapplisten'!$A$22=3,roh_2_2!X33,IF('Steuerung Klapplisten'!$A$22=4,roh_2_2!AF33,roh_2_2!AN33)))),'Steuerung Klapplisten'!$A$79*'Steuerung Klapplisten'!$D$17-'Steuerung Klapplisten'!$D$17,0)</f>
        <v>11.1111111111</v>
      </c>
    </row>
    <row r="43" spans="1:9" x14ac:dyDescent="0.2">
      <c r="A43" s="382"/>
      <c r="B43" s="383"/>
      <c r="C43" s="384"/>
      <c r="D43" s="383"/>
      <c r="E43" s="383"/>
      <c r="F43" s="383"/>
      <c r="G43" s="384"/>
      <c r="H43" s="385"/>
      <c r="I43" s="386" t="s">
        <v>10</v>
      </c>
    </row>
    <row r="44" spans="1:9" s="354" customFormat="1" ht="27.75" customHeight="1" x14ac:dyDescent="0.2">
      <c r="A44" s="620" t="s">
        <v>513</v>
      </c>
      <c r="B44" s="620"/>
      <c r="C44" s="620"/>
      <c r="D44" s="620"/>
      <c r="E44" s="620"/>
      <c r="F44" s="620"/>
      <c r="G44" s="620"/>
      <c r="H44" s="620"/>
      <c r="I44" s="620"/>
    </row>
    <row r="45" spans="1:9" s="354" customFormat="1" ht="26.25" customHeight="1" x14ac:dyDescent="0.2">
      <c r="A45" s="620" t="s">
        <v>524</v>
      </c>
      <c r="B45" s="620"/>
      <c r="C45" s="620"/>
      <c r="D45" s="620"/>
      <c r="E45" s="620"/>
      <c r="F45" s="620"/>
      <c r="G45" s="620"/>
      <c r="H45" s="620"/>
      <c r="I45" s="620"/>
    </row>
    <row r="46" spans="1:9" s="354" customFormat="1" ht="12.75" customHeight="1" x14ac:dyDescent="0.2">
      <c r="H46" s="357"/>
      <c r="I46" s="358"/>
    </row>
    <row r="47" spans="1:9" x14ac:dyDescent="0.2">
      <c r="H47" s="2"/>
      <c r="I47" s="3"/>
    </row>
    <row r="48" spans="1:9" x14ac:dyDescent="0.2">
      <c r="H48" s="2"/>
      <c r="I48" s="3"/>
    </row>
    <row r="49" spans="8:9" x14ac:dyDescent="0.2">
      <c r="H49" s="2"/>
      <c r="I49" s="3"/>
    </row>
    <row r="50" spans="8:9" x14ac:dyDescent="0.2">
      <c r="H50" s="2"/>
      <c r="I50" s="3"/>
    </row>
    <row r="51" spans="8:9" x14ac:dyDescent="0.2">
      <c r="H51" s="25"/>
      <c r="I51" s="25"/>
    </row>
    <row r="52" spans="8:9" x14ac:dyDescent="0.2">
      <c r="H52" s="25"/>
      <c r="I52" s="25"/>
    </row>
  </sheetData>
  <mergeCells count="7">
    <mergeCell ref="A44:I44"/>
    <mergeCell ref="A45:I45"/>
    <mergeCell ref="H7:I7"/>
    <mergeCell ref="A3:G3"/>
    <mergeCell ref="A7:A9"/>
    <mergeCell ref="B7:E7"/>
    <mergeCell ref="F7:G7"/>
  </mergeCells>
  <pageMargins left="0.7" right="0.7" top="0.78740157499999996" bottom="0.78740157499999996" header="0.3" footer="0.3"/>
  <pageSetup paperSize="9" scale="93" orientation="portrait" r:id="rId1"/>
  <colBreaks count="1" manualBreakCount="1">
    <brk id="7" max="36" man="1"/>
  </colBreaks>
  <drawing r:id="rId2"/>
  <legacyDrawing r:id="rId3"/>
  <mc:AlternateContent xmlns:mc="http://schemas.openxmlformats.org/markup-compatibility/2006">
    <mc:Choice Requires="x14">
      <controls>
        <mc:AlternateContent xmlns:mc="http://schemas.openxmlformats.org/markup-compatibility/2006">
          <mc:Choice Requires="x14">
            <control shapeId="92161" r:id="rId4" name="Drop Down 1">
              <controlPr defaultSize="0" autoLine="0" autoPict="0">
                <anchor moveWithCells="1">
                  <from>
                    <xdr:col>1</xdr:col>
                    <xdr:colOff>304800</xdr:colOff>
                    <xdr:row>3</xdr:row>
                    <xdr:rowOff>57150</xdr:rowOff>
                  </from>
                  <to>
                    <xdr:col>4</xdr:col>
                    <xdr:colOff>485775</xdr:colOff>
                    <xdr:row>5</xdr:row>
                    <xdr:rowOff>28575</xdr:rowOff>
                  </to>
                </anchor>
              </controlPr>
            </control>
          </mc:Choice>
        </mc:AlternateContent>
        <mc:AlternateContent xmlns:mc="http://schemas.openxmlformats.org/markup-compatibility/2006">
          <mc:Choice Requires="x14">
            <control shapeId="92162" r:id="rId5" name="Dropdown Gst">
              <controlPr defaultSize="0" autoLine="0" autoPict="0">
                <anchor moveWithCells="1">
                  <from>
                    <xdr:col>5</xdr:col>
                    <xdr:colOff>85725</xdr:colOff>
                    <xdr:row>3</xdr:row>
                    <xdr:rowOff>57150</xdr:rowOff>
                  </from>
                  <to>
                    <xdr:col>9</xdr:col>
                    <xdr:colOff>0</xdr:colOff>
                    <xdr:row>5</xdr:row>
                    <xdr:rowOff>9525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4">
    <tabColor rgb="FFFFC000"/>
  </sheetPr>
  <dimension ref="A1:BH429"/>
  <sheetViews>
    <sheetView workbookViewId="0">
      <selection sqref="A1:AO429"/>
    </sheetView>
  </sheetViews>
  <sheetFormatPr baseColWidth="10" defaultRowHeight="14.25" x14ac:dyDescent="0.2"/>
  <sheetData>
    <row r="1" spans="1:60" x14ac:dyDescent="0.2">
      <c r="A1" s="456">
        <v>1377</v>
      </c>
      <c r="B1" s="456">
        <v>0</v>
      </c>
      <c r="C1" s="456">
        <v>857</v>
      </c>
      <c r="D1" s="456">
        <v>520</v>
      </c>
      <c r="E1" s="456">
        <v>-210</v>
      </c>
      <c r="F1" s="456">
        <v>-13.232514177700001</v>
      </c>
      <c r="G1" s="456">
        <v>-410</v>
      </c>
      <c r="H1" s="456">
        <v>-22.9434806939</v>
      </c>
      <c r="I1" s="456">
        <v>175</v>
      </c>
      <c r="J1" s="456">
        <v>0</v>
      </c>
      <c r="K1" s="456">
        <v>112</v>
      </c>
      <c r="L1" s="456">
        <v>63</v>
      </c>
      <c r="M1" s="456">
        <v>-33</v>
      </c>
      <c r="N1" s="456">
        <v>-15.8653846154</v>
      </c>
      <c r="O1" s="456">
        <v>-58</v>
      </c>
      <c r="P1" s="456">
        <v>-24.892703862699999</v>
      </c>
      <c r="Q1" s="456">
        <v>275</v>
      </c>
      <c r="R1" s="456">
        <v>0</v>
      </c>
      <c r="S1" s="456">
        <v>168</v>
      </c>
      <c r="T1" s="456">
        <v>107</v>
      </c>
      <c r="U1" s="456">
        <v>-36</v>
      </c>
      <c r="V1" s="456">
        <v>-11.575562701000001</v>
      </c>
      <c r="W1" s="456">
        <v>-55</v>
      </c>
      <c r="X1" s="456">
        <v>-16.666666666699999</v>
      </c>
      <c r="Y1" s="456">
        <v>165</v>
      </c>
      <c r="Z1" s="456">
        <v>0</v>
      </c>
      <c r="AA1" s="456">
        <v>94</v>
      </c>
      <c r="AB1" s="456">
        <v>71</v>
      </c>
      <c r="AC1" s="456">
        <v>-23</v>
      </c>
      <c r="AD1" s="456">
        <v>-12.2340425532</v>
      </c>
      <c r="AE1" s="456">
        <v>-30</v>
      </c>
      <c r="AF1" s="456">
        <v>-15.3846153846</v>
      </c>
      <c r="AG1" s="456">
        <v>762</v>
      </c>
      <c r="AH1" s="456">
        <v>0</v>
      </c>
      <c r="AI1" s="456">
        <v>483</v>
      </c>
      <c r="AJ1" s="456">
        <v>279</v>
      </c>
      <c r="AK1" s="456">
        <v>-118</v>
      </c>
      <c r="AL1" s="456">
        <v>-13.4090909091</v>
      </c>
      <c r="AM1" s="456">
        <v>-267</v>
      </c>
      <c r="AN1" s="456">
        <v>-25.947521865900001</v>
      </c>
      <c r="AO1" s="456" t="s">
        <v>537</v>
      </c>
      <c r="AP1" s="254"/>
      <c r="AQ1" s="254"/>
      <c r="AR1" s="254"/>
      <c r="AS1" s="254"/>
      <c r="AT1" s="254"/>
      <c r="AU1" s="254"/>
      <c r="AV1" s="254"/>
      <c r="AW1" s="254"/>
      <c r="AX1" s="254"/>
      <c r="AY1" s="254"/>
      <c r="AZ1" s="254"/>
      <c r="BA1" s="254"/>
      <c r="BB1" s="254"/>
      <c r="BC1" s="254"/>
      <c r="BD1" s="254"/>
      <c r="BE1" s="254"/>
      <c r="BF1" s="254"/>
      <c r="BG1" s="254"/>
      <c r="BH1" s="254"/>
    </row>
    <row r="2" spans="1:60" x14ac:dyDescent="0.2">
      <c r="A2" s="456">
        <v>1248</v>
      </c>
      <c r="B2" s="456">
        <v>0</v>
      </c>
      <c r="C2" s="456">
        <v>786</v>
      </c>
      <c r="D2" s="456">
        <v>462</v>
      </c>
      <c r="E2" s="456">
        <v>-181</v>
      </c>
      <c r="F2" s="456">
        <v>-12.666200140000001</v>
      </c>
      <c r="G2" s="456">
        <v>-392</v>
      </c>
      <c r="H2" s="456">
        <v>-23.9024390244</v>
      </c>
      <c r="I2" s="456">
        <v>165</v>
      </c>
      <c r="J2" s="456">
        <v>0</v>
      </c>
      <c r="K2" s="456">
        <v>106</v>
      </c>
      <c r="L2" s="456">
        <v>59</v>
      </c>
      <c r="M2" s="456">
        <v>-29</v>
      </c>
      <c r="N2" s="456">
        <v>-14.948453608199999</v>
      </c>
      <c r="O2" s="456">
        <v>-48</v>
      </c>
      <c r="P2" s="456">
        <v>-22.535211267600001</v>
      </c>
      <c r="Q2" s="456">
        <v>246</v>
      </c>
      <c r="R2" s="456">
        <v>0</v>
      </c>
      <c r="S2" s="456">
        <v>152</v>
      </c>
      <c r="T2" s="456">
        <v>94</v>
      </c>
      <c r="U2" s="456">
        <v>-28</v>
      </c>
      <c r="V2" s="456">
        <v>-10.218978102199999</v>
      </c>
      <c r="W2" s="456">
        <v>-62</v>
      </c>
      <c r="X2" s="456">
        <v>-20.129870129899999</v>
      </c>
      <c r="Y2" s="456">
        <v>151</v>
      </c>
      <c r="Z2" s="456">
        <v>0</v>
      </c>
      <c r="AA2" s="456">
        <v>85</v>
      </c>
      <c r="AB2" s="456">
        <v>66</v>
      </c>
      <c r="AC2" s="456">
        <v>-20</v>
      </c>
      <c r="AD2" s="456">
        <v>-11.695906432699999</v>
      </c>
      <c r="AE2" s="456">
        <v>-34</v>
      </c>
      <c r="AF2" s="456">
        <v>-18.378378378400001</v>
      </c>
      <c r="AG2" s="456">
        <v>686</v>
      </c>
      <c r="AH2" s="456">
        <v>0</v>
      </c>
      <c r="AI2" s="456">
        <v>443</v>
      </c>
      <c r="AJ2" s="456">
        <v>243</v>
      </c>
      <c r="AK2" s="456">
        <v>-104</v>
      </c>
      <c r="AL2" s="456">
        <v>-13.164556962000001</v>
      </c>
      <c r="AM2" s="456">
        <v>-248</v>
      </c>
      <c r="AN2" s="456">
        <v>-26.552462526799999</v>
      </c>
      <c r="AO2" s="456" t="s">
        <v>537</v>
      </c>
      <c r="AP2" s="254"/>
      <c r="AQ2" s="254"/>
      <c r="AR2" s="254"/>
      <c r="AS2" s="254"/>
      <c r="AT2" s="254"/>
      <c r="AU2" s="254"/>
      <c r="AV2" s="254"/>
      <c r="AW2" s="254"/>
      <c r="AX2" s="254"/>
      <c r="AY2" s="254"/>
      <c r="AZ2" s="254"/>
      <c r="BA2" s="254"/>
      <c r="BB2" s="254"/>
      <c r="BC2" s="254"/>
      <c r="BD2" s="254"/>
      <c r="BE2" s="254"/>
      <c r="BF2" s="254"/>
      <c r="BG2" s="254"/>
      <c r="BH2" s="254"/>
    </row>
    <row r="3" spans="1:60" x14ac:dyDescent="0.2">
      <c r="A3" s="456">
        <v>203</v>
      </c>
      <c r="B3" s="456">
        <v>0</v>
      </c>
      <c r="C3" s="456">
        <v>131</v>
      </c>
      <c r="D3" s="456">
        <v>72</v>
      </c>
      <c r="E3" s="456">
        <v>-17</v>
      </c>
      <c r="F3" s="456">
        <v>-7.7272727272999999</v>
      </c>
      <c r="G3" s="456">
        <v>-61</v>
      </c>
      <c r="H3" s="456">
        <v>-23.106060606100002</v>
      </c>
      <c r="I3" s="456">
        <v>45</v>
      </c>
      <c r="J3" s="456">
        <v>0</v>
      </c>
      <c r="K3" s="456">
        <v>30</v>
      </c>
      <c r="L3" s="456">
        <v>15</v>
      </c>
      <c r="M3" s="456">
        <v>4</v>
      </c>
      <c r="N3" s="456">
        <v>9.7560975610000007</v>
      </c>
      <c r="O3" s="456">
        <v>4</v>
      </c>
      <c r="P3" s="456">
        <v>9.7560975610000007</v>
      </c>
      <c r="Q3" s="456">
        <v>36</v>
      </c>
      <c r="R3" s="456">
        <v>0</v>
      </c>
      <c r="S3" s="456">
        <v>29</v>
      </c>
      <c r="T3" s="456">
        <v>7</v>
      </c>
      <c r="U3" s="456">
        <v>-2</v>
      </c>
      <c r="V3" s="456">
        <v>-5.2631578947</v>
      </c>
      <c r="W3" s="456">
        <v>-17</v>
      </c>
      <c r="X3" s="456">
        <v>-32.075471698100003</v>
      </c>
      <c r="Y3" s="456">
        <v>44</v>
      </c>
      <c r="Z3" s="456">
        <v>0</v>
      </c>
      <c r="AA3" s="456">
        <v>21</v>
      </c>
      <c r="AB3" s="456">
        <v>23</v>
      </c>
      <c r="AC3" s="456">
        <v>-4</v>
      </c>
      <c r="AD3" s="456">
        <v>-8.3333333333000006</v>
      </c>
      <c r="AE3" s="456">
        <v>-25</v>
      </c>
      <c r="AF3" s="456">
        <v>-36.231884057999999</v>
      </c>
      <c r="AG3" s="456">
        <v>78</v>
      </c>
      <c r="AH3" s="456">
        <v>0</v>
      </c>
      <c r="AI3" s="456">
        <v>51</v>
      </c>
      <c r="AJ3" s="456">
        <v>27</v>
      </c>
      <c r="AK3" s="456">
        <v>-15</v>
      </c>
      <c r="AL3" s="456">
        <v>-16.129032258100001</v>
      </c>
      <c r="AM3" s="456">
        <v>-23</v>
      </c>
      <c r="AN3" s="456">
        <v>-22.772277227699998</v>
      </c>
      <c r="AO3" s="456" t="s">
        <v>537</v>
      </c>
      <c r="AP3" s="254"/>
      <c r="AQ3" s="254"/>
      <c r="AR3" s="254"/>
      <c r="AS3" s="254"/>
      <c r="AT3" s="254"/>
      <c r="AU3" s="254"/>
      <c r="AV3" s="254"/>
      <c r="AW3" s="254"/>
      <c r="AX3" s="254"/>
      <c r="AY3" s="254"/>
      <c r="AZ3" s="254"/>
      <c r="BA3" s="254"/>
      <c r="BB3" s="254"/>
      <c r="BC3" s="254"/>
      <c r="BD3" s="254"/>
      <c r="BE3" s="254"/>
      <c r="BF3" s="254"/>
      <c r="BG3" s="254"/>
      <c r="BH3" s="254"/>
    </row>
    <row r="4" spans="1:60" x14ac:dyDescent="0.2">
      <c r="A4" s="456">
        <v>436</v>
      </c>
      <c r="B4" s="456">
        <v>0</v>
      </c>
      <c r="C4" s="456">
        <v>274</v>
      </c>
      <c r="D4" s="456">
        <v>162</v>
      </c>
      <c r="E4" s="456">
        <v>7</v>
      </c>
      <c r="F4" s="456">
        <v>1.6317016316999999</v>
      </c>
      <c r="G4" s="456">
        <v>-129</v>
      </c>
      <c r="H4" s="456">
        <v>-22.8318584071</v>
      </c>
      <c r="I4" s="456">
        <v>58</v>
      </c>
      <c r="J4" s="456">
        <v>0</v>
      </c>
      <c r="K4" s="456">
        <v>33</v>
      </c>
      <c r="L4" s="456">
        <v>25</v>
      </c>
      <c r="M4" s="456">
        <v>4</v>
      </c>
      <c r="N4" s="456">
        <v>7.4074074074</v>
      </c>
      <c r="O4" s="456">
        <v>-23</v>
      </c>
      <c r="P4" s="456">
        <v>-28.395061728400002</v>
      </c>
      <c r="Q4" s="456">
        <v>59</v>
      </c>
      <c r="R4" s="456">
        <v>0</v>
      </c>
      <c r="S4" s="456">
        <v>39</v>
      </c>
      <c r="T4" s="456">
        <v>20</v>
      </c>
      <c r="U4" s="456">
        <v>3</v>
      </c>
      <c r="V4" s="456">
        <v>5.3571428571000004</v>
      </c>
      <c r="W4" s="456">
        <v>1</v>
      </c>
      <c r="X4" s="456">
        <v>1.724137931</v>
      </c>
      <c r="Y4" s="456">
        <v>32</v>
      </c>
      <c r="Z4" s="456">
        <v>0</v>
      </c>
      <c r="AA4" s="456">
        <v>22</v>
      </c>
      <c r="AB4" s="456">
        <v>10</v>
      </c>
      <c r="AC4" s="456">
        <v>-16</v>
      </c>
      <c r="AD4" s="456">
        <v>-33.333333333299997</v>
      </c>
      <c r="AE4" s="456">
        <v>-7</v>
      </c>
      <c r="AF4" s="456">
        <v>-17.948717948700001</v>
      </c>
      <c r="AG4" s="456">
        <v>287</v>
      </c>
      <c r="AH4" s="456">
        <v>0</v>
      </c>
      <c r="AI4" s="456">
        <v>180</v>
      </c>
      <c r="AJ4" s="456">
        <v>107</v>
      </c>
      <c r="AK4" s="456">
        <v>16</v>
      </c>
      <c r="AL4" s="456">
        <v>5.9040590406</v>
      </c>
      <c r="AM4" s="456">
        <v>-100</v>
      </c>
      <c r="AN4" s="456">
        <v>-25.8397932817</v>
      </c>
      <c r="AO4" s="456" t="s">
        <v>537</v>
      </c>
      <c r="AP4" s="254"/>
      <c r="AQ4" s="254"/>
      <c r="AR4" s="254"/>
      <c r="AS4" s="254"/>
      <c r="AT4" s="254"/>
      <c r="AU4" s="254"/>
      <c r="AV4" s="254"/>
      <c r="AW4" s="254"/>
      <c r="AX4" s="254"/>
      <c r="AY4" s="254"/>
      <c r="AZ4" s="254"/>
      <c r="BA4" s="254"/>
      <c r="BB4" s="254"/>
      <c r="BC4" s="254"/>
      <c r="BD4" s="254"/>
      <c r="BE4" s="254"/>
      <c r="BF4" s="254"/>
      <c r="BG4" s="254"/>
      <c r="BH4" s="254"/>
    </row>
    <row r="5" spans="1:60" x14ac:dyDescent="0.2">
      <c r="A5" s="456">
        <v>415</v>
      </c>
      <c r="B5" s="456">
        <v>0</v>
      </c>
      <c r="C5" s="456">
        <v>263</v>
      </c>
      <c r="D5" s="456">
        <v>152</v>
      </c>
      <c r="E5" s="456">
        <v>-91</v>
      </c>
      <c r="F5" s="456">
        <v>-17.984189723299998</v>
      </c>
      <c r="G5" s="456">
        <v>-146</v>
      </c>
      <c r="H5" s="456">
        <v>-26.024955436700001</v>
      </c>
      <c r="I5" s="456">
        <v>31</v>
      </c>
      <c r="J5" s="456">
        <v>0</v>
      </c>
      <c r="K5" s="456">
        <v>21</v>
      </c>
      <c r="L5" s="456">
        <v>10</v>
      </c>
      <c r="M5" s="456">
        <v>-31</v>
      </c>
      <c r="N5" s="456">
        <v>-50</v>
      </c>
      <c r="O5" s="456">
        <v>-27</v>
      </c>
      <c r="P5" s="456">
        <v>-46.551724137900003</v>
      </c>
      <c r="Q5" s="456">
        <v>75</v>
      </c>
      <c r="R5" s="456">
        <v>0</v>
      </c>
      <c r="S5" s="456">
        <v>43</v>
      </c>
      <c r="T5" s="456">
        <v>32</v>
      </c>
      <c r="U5" s="456">
        <v>-19</v>
      </c>
      <c r="V5" s="456">
        <v>-20.212765957399998</v>
      </c>
      <c r="W5" s="456">
        <v>-19</v>
      </c>
      <c r="X5" s="456">
        <v>-20.212765957399998</v>
      </c>
      <c r="Y5" s="456">
        <v>66</v>
      </c>
      <c r="Z5" s="456">
        <v>0</v>
      </c>
      <c r="AA5" s="456">
        <v>36</v>
      </c>
      <c r="AB5" s="456">
        <v>30</v>
      </c>
      <c r="AC5" s="456">
        <v>8</v>
      </c>
      <c r="AD5" s="456">
        <v>13.7931034483</v>
      </c>
      <c r="AE5" s="456">
        <v>-1</v>
      </c>
      <c r="AF5" s="456">
        <v>-1.4925373134</v>
      </c>
      <c r="AG5" s="456">
        <v>243</v>
      </c>
      <c r="AH5" s="456">
        <v>0</v>
      </c>
      <c r="AI5" s="456">
        <v>163</v>
      </c>
      <c r="AJ5" s="456">
        <v>80</v>
      </c>
      <c r="AK5" s="456">
        <v>-49</v>
      </c>
      <c r="AL5" s="456">
        <v>-16.780821917800001</v>
      </c>
      <c r="AM5" s="456">
        <v>-99</v>
      </c>
      <c r="AN5" s="456">
        <v>-28.947368421099998</v>
      </c>
      <c r="AO5" s="456" t="s">
        <v>537</v>
      </c>
      <c r="AP5" s="254"/>
      <c r="AQ5" s="254"/>
      <c r="AR5" s="254"/>
      <c r="AS5" s="254"/>
      <c r="AT5" s="254"/>
      <c r="AU5" s="254"/>
      <c r="AV5" s="254"/>
      <c r="AW5" s="254"/>
      <c r="AX5" s="254"/>
      <c r="AY5" s="254"/>
      <c r="AZ5" s="254"/>
      <c r="BA5" s="254"/>
      <c r="BB5" s="254"/>
      <c r="BC5" s="254"/>
      <c r="BD5" s="254"/>
      <c r="BE5" s="254"/>
      <c r="BF5" s="254"/>
      <c r="BG5" s="254"/>
      <c r="BH5" s="254"/>
    </row>
    <row r="6" spans="1:60" x14ac:dyDescent="0.2">
      <c r="A6" s="456">
        <v>194</v>
      </c>
      <c r="B6" s="456">
        <v>0</v>
      </c>
      <c r="C6" s="456">
        <v>118</v>
      </c>
      <c r="D6" s="456">
        <v>76</v>
      </c>
      <c r="E6" s="456">
        <v>-80</v>
      </c>
      <c r="F6" s="456">
        <v>-29.197080291999999</v>
      </c>
      <c r="G6" s="456">
        <v>-56</v>
      </c>
      <c r="H6" s="456">
        <v>-22.4</v>
      </c>
      <c r="I6" s="456">
        <v>31</v>
      </c>
      <c r="J6" s="456">
        <v>0</v>
      </c>
      <c r="K6" s="456">
        <v>22</v>
      </c>
      <c r="L6" s="456">
        <v>9</v>
      </c>
      <c r="M6" s="456">
        <v>-6</v>
      </c>
      <c r="N6" s="456">
        <v>-16.216216216199999</v>
      </c>
      <c r="O6" s="456">
        <v>-2</v>
      </c>
      <c r="P6" s="456">
        <v>-6.0606060605999996</v>
      </c>
      <c r="Q6" s="456">
        <v>76</v>
      </c>
      <c r="R6" s="456">
        <v>0</v>
      </c>
      <c r="S6" s="456">
        <v>41</v>
      </c>
      <c r="T6" s="456">
        <v>35</v>
      </c>
      <c r="U6" s="456">
        <v>-10</v>
      </c>
      <c r="V6" s="456">
        <v>-11.6279069767</v>
      </c>
      <c r="W6" s="456">
        <v>-27</v>
      </c>
      <c r="X6" s="456">
        <v>-26.213592233</v>
      </c>
      <c r="Y6" s="456">
        <v>9</v>
      </c>
      <c r="Z6" s="456">
        <v>0</v>
      </c>
      <c r="AA6" s="456">
        <v>6</v>
      </c>
      <c r="AB6" s="456">
        <v>3</v>
      </c>
      <c r="AC6" s="456">
        <v>-8</v>
      </c>
      <c r="AD6" s="456">
        <v>-47.058823529400001</v>
      </c>
      <c r="AE6" s="456">
        <v>-1</v>
      </c>
      <c r="AF6" s="456">
        <v>-10</v>
      </c>
      <c r="AG6" s="456">
        <v>78</v>
      </c>
      <c r="AH6" s="456">
        <v>0</v>
      </c>
      <c r="AI6" s="456">
        <v>49</v>
      </c>
      <c r="AJ6" s="456">
        <v>29</v>
      </c>
      <c r="AK6" s="456">
        <v>-56</v>
      </c>
      <c r="AL6" s="456">
        <v>-41.791044776100001</v>
      </c>
      <c r="AM6" s="456">
        <v>-26</v>
      </c>
      <c r="AN6" s="456">
        <v>-25</v>
      </c>
      <c r="AO6" s="456" t="s">
        <v>537</v>
      </c>
      <c r="AP6" s="254"/>
      <c r="AQ6" s="254"/>
      <c r="AR6" s="254"/>
      <c r="AS6" s="254"/>
      <c r="AT6" s="254"/>
      <c r="AU6" s="254"/>
      <c r="AV6" s="254"/>
      <c r="AW6" s="254"/>
      <c r="AX6" s="254"/>
      <c r="AY6" s="254"/>
      <c r="AZ6" s="254"/>
      <c r="BA6" s="254"/>
      <c r="BB6" s="254"/>
      <c r="BC6" s="254"/>
      <c r="BD6" s="254"/>
      <c r="BE6" s="254"/>
      <c r="BF6" s="254"/>
      <c r="BG6" s="254"/>
      <c r="BH6" s="254"/>
    </row>
    <row r="7" spans="1:60" x14ac:dyDescent="0.2">
      <c r="A7" s="456">
        <v>0</v>
      </c>
      <c r="B7" s="456">
        <v>0</v>
      </c>
      <c r="C7" s="456">
        <v>0</v>
      </c>
      <c r="D7" s="456">
        <v>0</v>
      </c>
      <c r="E7" s="456">
        <v>0</v>
      </c>
      <c r="F7" s="456">
        <v>0</v>
      </c>
      <c r="G7" s="456">
        <v>0</v>
      </c>
      <c r="H7" s="456">
        <v>0</v>
      </c>
      <c r="I7" s="456">
        <v>0</v>
      </c>
      <c r="J7" s="456">
        <v>0</v>
      </c>
      <c r="K7" s="456">
        <v>0</v>
      </c>
      <c r="L7" s="456">
        <v>0</v>
      </c>
      <c r="M7" s="456">
        <v>0</v>
      </c>
      <c r="N7" s="456">
        <v>0</v>
      </c>
      <c r="O7" s="456">
        <v>0</v>
      </c>
      <c r="P7" s="456">
        <v>0</v>
      </c>
      <c r="Q7" s="456">
        <v>0</v>
      </c>
      <c r="R7" s="456">
        <v>0</v>
      </c>
      <c r="S7" s="456">
        <v>0</v>
      </c>
      <c r="T7" s="456">
        <v>0</v>
      </c>
      <c r="U7" s="456">
        <v>0</v>
      </c>
      <c r="V7" s="456">
        <v>0</v>
      </c>
      <c r="W7" s="456">
        <v>0</v>
      </c>
      <c r="X7" s="456">
        <v>0</v>
      </c>
      <c r="Y7" s="456">
        <v>0</v>
      </c>
      <c r="Z7" s="456">
        <v>0</v>
      </c>
      <c r="AA7" s="456">
        <v>0</v>
      </c>
      <c r="AB7" s="456">
        <v>0</v>
      </c>
      <c r="AC7" s="456">
        <v>0</v>
      </c>
      <c r="AD7" s="456">
        <v>0</v>
      </c>
      <c r="AE7" s="456">
        <v>0</v>
      </c>
      <c r="AF7" s="456">
        <v>0</v>
      </c>
      <c r="AG7" s="456">
        <v>0</v>
      </c>
      <c r="AH7" s="456">
        <v>0</v>
      </c>
      <c r="AI7" s="456">
        <v>0</v>
      </c>
      <c r="AJ7" s="456">
        <v>0</v>
      </c>
      <c r="AK7" s="456">
        <v>0</v>
      </c>
      <c r="AL7" s="456">
        <v>0</v>
      </c>
      <c r="AM7" s="456">
        <v>0</v>
      </c>
      <c r="AN7" s="456">
        <v>0</v>
      </c>
      <c r="AO7" s="456" t="s">
        <v>537</v>
      </c>
      <c r="AP7" s="254"/>
      <c r="AQ7" s="254"/>
      <c r="AR7" s="254"/>
      <c r="AS7" s="254"/>
      <c r="AT7" s="254"/>
      <c r="AU7" s="254"/>
      <c r="AV7" s="254"/>
      <c r="AW7" s="254"/>
      <c r="AX7" s="254"/>
      <c r="AY7" s="254"/>
      <c r="AZ7" s="254"/>
      <c r="BA7" s="254"/>
      <c r="BB7" s="254"/>
      <c r="BC7" s="254"/>
      <c r="BD7" s="254"/>
      <c r="BE7" s="254"/>
      <c r="BF7" s="254"/>
      <c r="BG7" s="254"/>
      <c r="BH7" s="254"/>
    </row>
    <row r="8" spans="1:60" x14ac:dyDescent="0.2">
      <c r="A8" s="456">
        <v>767</v>
      </c>
      <c r="B8" s="456">
        <v>0</v>
      </c>
      <c r="C8" s="456">
        <v>494</v>
      </c>
      <c r="D8" s="456">
        <v>273</v>
      </c>
      <c r="E8" s="456">
        <v>-70</v>
      </c>
      <c r="F8" s="456">
        <v>-8.3632019115999991</v>
      </c>
      <c r="G8" s="456">
        <v>-177</v>
      </c>
      <c r="H8" s="456">
        <v>-18.75</v>
      </c>
      <c r="I8" s="456">
        <v>104</v>
      </c>
      <c r="J8" s="456">
        <v>0</v>
      </c>
      <c r="K8" s="456">
        <v>69</v>
      </c>
      <c r="L8" s="456">
        <v>35</v>
      </c>
      <c r="M8" s="456">
        <v>-12</v>
      </c>
      <c r="N8" s="456">
        <v>-10.344827586199999</v>
      </c>
      <c r="O8" s="456">
        <v>-12</v>
      </c>
      <c r="P8" s="456">
        <v>-10.344827586199999</v>
      </c>
      <c r="Q8" s="456">
        <v>128</v>
      </c>
      <c r="R8" s="456">
        <v>0</v>
      </c>
      <c r="S8" s="456">
        <v>82</v>
      </c>
      <c r="T8" s="456">
        <v>46</v>
      </c>
      <c r="U8" s="456">
        <v>-5</v>
      </c>
      <c r="V8" s="456">
        <v>-3.7593984962000002</v>
      </c>
      <c r="W8" s="456">
        <v>-13</v>
      </c>
      <c r="X8" s="456">
        <v>-9.2198581560000008</v>
      </c>
      <c r="Y8" s="456">
        <v>68</v>
      </c>
      <c r="Z8" s="456">
        <v>0</v>
      </c>
      <c r="AA8" s="456">
        <v>36</v>
      </c>
      <c r="AB8" s="456">
        <v>32</v>
      </c>
      <c r="AC8" s="456">
        <v>-20</v>
      </c>
      <c r="AD8" s="456">
        <v>-22.727272727300001</v>
      </c>
      <c r="AE8" s="456">
        <v>-13</v>
      </c>
      <c r="AF8" s="456">
        <v>-16.049382716</v>
      </c>
      <c r="AG8" s="456">
        <v>467</v>
      </c>
      <c r="AH8" s="456">
        <v>0</v>
      </c>
      <c r="AI8" s="456">
        <v>307</v>
      </c>
      <c r="AJ8" s="456">
        <v>160</v>
      </c>
      <c r="AK8" s="456">
        <v>-33</v>
      </c>
      <c r="AL8" s="456">
        <v>-6.6</v>
      </c>
      <c r="AM8" s="456">
        <v>-139</v>
      </c>
      <c r="AN8" s="456">
        <v>-22.9372937294</v>
      </c>
      <c r="AO8" s="456" t="s">
        <v>537</v>
      </c>
      <c r="AP8" s="254"/>
      <c r="AQ8" s="254"/>
      <c r="AR8" s="254"/>
      <c r="AS8" s="254"/>
      <c r="AT8" s="254"/>
      <c r="AU8" s="254"/>
      <c r="AV8" s="254"/>
      <c r="AW8" s="254"/>
      <c r="AX8" s="254"/>
      <c r="AY8" s="254"/>
      <c r="AZ8" s="254"/>
      <c r="BA8" s="254"/>
      <c r="BB8" s="254"/>
      <c r="BC8" s="254"/>
      <c r="BD8" s="254"/>
      <c r="BE8" s="254"/>
      <c r="BF8" s="254"/>
      <c r="BG8" s="254"/>
      <c r="BH8" s="254"/>
    </row>
    <row r="9" spans="1:60" x14ac:dyDescent="0.2">
      <c r="A9" s="456">
        <v>492</v>
      </c>
      <c r="B9" s="456">
        <v>0</v>
      </c>
      <c r="C9" s="456">
        <v>294</v>
      </c>
      <c r="D9" s="456">
        <v>198</v>
      </c>
      <c r="E9" s="456">
        <v>-139</v>
      </c>
      <c r="F9" s="456">
        <v>-22.028526149000001</v>
      </c>
      <c r="G9" s="456">
        <v>-209</v>
      </c>
      <c r="H9" s="456">
        <v>-29.814550641899999</v>
      </c>
      <c r="I9" s="456">
        <v>62</v>
      </c>
      <c r="J9" s="456">
        <v>0</v>
      </c>
      <c r="K9" s="456" t="s">
        <v>535</v>
      </c>
      <c r="L9" s="456" t="s">
        <v>535</v>
      </c>
      <c r="M9" s="456">
        <v>-21</v>
      </c>
      <c r="N9" s="456">
        <v>-25.301204819300001</v>
      </c>
      <c r="O9" s="456">
        <v>-37</v>
      </c>
      <c r="P9" s="456">
        <v>-37.373737373700003</v>
      </c>
      <c r="Q9" s="456">
        <v>106</v>
      </c>
      <c r="R9" s="456">
        <v>0</v>
      </c>
      <c r="S9" s="456">
        <v>63</v>
      </c>
      <c r="T9" s="456">
        <v>43</v>
      </c>
      <c r="U9" s="456">
        <v>-45</v>
      </c>
      <c r="V9" s="456">
        <v>-29.801324503299998</v>
      </c>
      <c r="W9" s="456">
        <v>-44</v>
      </c>
      <c r="X9" s="456">
        <v>-29.333333333300001</v>
      </c>
      <c r="Y9" s="456">
        <v>79</v>
      </c>
      <c r="Z9" s="456">
        <v>0</v>
      </c>
      <c r="AA9" s="456">
        <v>46</v>
      </c>
      <c r="AB9" s="456">
        <v>33</v>
      </c>
      <c r="AC9" s="456">
        <v>-2</v>
      </c>
      <c r="AD9" s="456">
        <v>-2.4691358024999999</v>
      </c>
      <c r="AE9" s="456">
        <v>-15</v>
      </c>
      <c r="AF9" s="456">
        <v>-15.9574468085</v>
      </c>
      <c r="AG9" s="456">
        <v>245</v>
      </c>
      <c r="AH9" s="456">
        <v>0</v>
      </c>
      <c r="AI9" s="456">
        <v>149</v>
      </c>
      <c r="AJ9" s="456">
        <v>96</v>
      </c>
      <c r="AK9" s="456">
        <v>-71</v>
      </c>
      <c r="AL9" s="456">
        <v>-22.468354430400002</v>
      </c>
      <c r="AM9" s="456">
        <v>-113</v>
      </c>
      <c r="AN9" s="456">
        <v>-31.564245810100001</v>
      </c>
      <c r="AO9" s="456" t="s">
        <v>537</v>
      </c>
      <c r="AP9" s="254"/>
      <c r="AQ9" s="254"/>
      <c r="AR9" s="254"/>
      <c r="AS9" s="254"/>
      <c r="AT9" s="254"/>
      <c r="AU9" s="254"/>
      <c r="AV9" s="254"/>
      <c r="AW9" s="254"/>
      <c r="AX9" s="254"/>
      <c r="AY9" s="254"/>
      <c r="AZ9" s="254"/>
      <c r="BA9" s="254"/>
      <c r="BB9" s="254"/>
      <c r="BC9" s="254"/>
      <c r="BD9" s="254"/>
      <c r="BE9" s="254"/>
      <c r="BF9" s="254"/>
      <c r="BG9" s="254"/>
      <c r="BH9" s="254"/>
    </row>
    <row r="10" spans="1:60" x14ac:dyDescent="0.2">
      <c r="A10" s="456">
        <v>118</v>
      </c>
      <c r="B10" s="456">
        <v>0</v>
      </c>
      <c r="C10" s="456">
        <v>69</v>
      </c>
      <c r="D10" s="456">
        <v>49</v>
      </c>
      <c r="E10" s="456">
        <v>-1</v>
      </c>
      <c r="F10" s="456">
        <v>-0.8403361345</v>
      </c>
      <c r="G10" s="456">
        <v>-24</v>
      </c>
      <c r="H10" s="456">
        <v>-16.9014084507</v>
      </c>
      <c r="I10" s="456">
        <v>9</v>
      </c>
      <c r="J10" s="456">
        <v>0</v>
      </c>
      <c r="K10" s="456" t="s">
        <v>535</v>
      </c>
      <c r="L10" s="456" t="s">
        <v>535</v>
      </c>
      <c r="M10" s="456">
        <v>0</v>
      </c>
      <c r="N10" s="456">
        <v>0</v>
      </c>
      <c r="O10" s="456">
        <v>-9</v>
      </c>
      <c r="P10" s="456">
        <v>-50</v>
      </c>
      <c r="Q10" s="456">
        <v>41</v>
      </c>
      <c r="R10" s="456">
        <v>0</v>
      </c>
      <c r="S10" s="456">
        <v>23</v>
      </c>
      <c r="T10" s="456">
        <v>18</v>
      </c>
      <c r="U10" s="456">
        <v>14</v>
      </c>
      <c r="V10" s="456">
        <v>51.851851851900001</v>
      </c>
      <c r="W10" s="456">
        <v>2</v>
      </c>
      <c r="X10" s="456">
        <v>5.1282051282000003</v>
      </c>
      <c r="Y10" s="456">
        <v>18</v>
      </c>
      <c r="Z10" s="456">
        <v>0</v>
      </c>
      <c r="AA10" s="456">
        <v>12</v>
      </c>
      <c r="AB10" s="456">
        <v>6</v>
      </c>
      <c r="AC10" s="456">
        <v>-1</v>
      </c>
      <c r="AD10" s="456">
        <v>-5.2631578947</v>
      </c>
      <c r="AE10" s="456">
        <v>-2</v>
      </c>
      <c r="AF10" s="456">
        <v>-10</v>
      </c>
      <c r="AG10" s="456">
        <v>50</v>
      </c>
      <c r="AH10" s="456">
        <v>0</v>
      </c>
      <c r="AI10" s="456">
        <v>27</v>
      </c>
      <c r="AJ10" s="456">
        <v>23</v>
      </c>
      <c r="AK10" s="456">
        <v>-14</v>
      </c>
      <c r="AL10" s="456">
        <v>-21.875</v>
      </c>
      <c r="AM10" s="456">
        <v>-15</v>
      </c>
      <c r="AN10" s="456">
        <v>-23.076923076900002</v>
      </c>
      <c r="AO10" s="456" t="s">
        <v>537</v>
      </c>
      <c r="AP10" s="254"/>
      <c r="AQ10" s="254"/>
      <c r="AR10" s="254"/>
      <c r="AS10" s="254"/>
      <c r="AT10" s="254"/>
      <c r="AU10" s="254"/>
      <c r="AV10" s="254"/>
      <c r="AW10" s="254"/>
      <c r="AX10" s="254"/>
      <c r="AY10" s="254"/>
      <c r="AZ10" s="254"/>
      <c r="BA10" s="254"/>
      <c r="BB10" s="254"/>
      <c r="BC10" s="254"/>
      <c r="BD10" s="254"/>
      <c r="BE10" s="254"/>
      <c r="BF10" s="254"/>
      <c r="BG10" s="254"/>
      <c r="BH10" s="254"/>
    </row>
    <row r="11" spans="1:60" x14ac:dyDescent="0.2">
      <c r="A11" s="456">
        <v>0</v>
      </c>
      <c r="B11" s="456">
        <v>0</v>
      </c>
      <c r="C11" s="456">
        <v>0</v>
      </c>
      <c r="D11" s="456">
        <v>0</v>
      </c>
      <c r="E11" s="456">
        <v>0</v>
      </c>
      <c r="F11" s="456">
        <v>0</v>
      </c>
      <c r="G11" s="456">
        <v>0</v>
      </c>
      <c r="H11" s="456">
        <v>0</v>
      </c>
      <c r="I11" s="456">
        <v>0</v>
      </c>
      <c r="J11" s="456">
        <v>0</v>
      </c>
      <c r="K11" s="456">
        <v>0</v>
      </c>
      <c r="L11" s="456">
        <v>0</v>
      </c>
      <c r="M11" s="456">
        <v>0</v>
      </c>
      <c r="N11" s="456">
        <v>0</v>
      </c>
      <c r="O11" s="456">
        <v>0</v>
      </c>
      <c r="P11" s="456">
        <v>0</v>
      </c>
      <c r="Q11" s="456">
        <v>0</v>
      </c>
      <c r="R11" s="456">
        <v>0</v>
      </c>
      <c r="S11" s="456">
        <v>0</v>
      </c>
      <c r="T11" s="456">
        <v>0</v>
      </c>
      <c r="U11" s="456">
        <v>0</v>
      </c>
      <c r="V11" s="456">
        <v>0</v>
      </c>
      <c r="W11" s="456">
        <v>0</v>
      </c>
      <c r="X11" s="456">
        <v>0</v>
      </c>
      <c r="Y11" s="456">
        <v>0</v>
      </c>
      <c r="Z11" s="456">
        <v>0</v>
      </c>
      <c r="AA11" s="456">
        <v>0</v>
      </c>
      <c r="AB11" s="456">
        <v>0</v>
      </c>
      <c r="AC11" s="456">
        <v>0</v>
      </c>
      <c r="AD11" s="456">
        <v>0</v>
      </c>
      <c r="AE11" s="456">
        <v>0</v>
      </c>
      <c r="AF11" s="456">
        <v>0</v>
      </c>
      <c r="AG11" s="456">
        <v>0</v>
      </c>
      <c r="AH11" s="456">
        <v>0</v>
      </c>
      <c r="AI11" s="456">
        <v>0</v>
      </c>
      <c r="AJ11" s="456">
        <v>0</v>
      </c>
      <c r="AK11" s="456">
        <v>0</v>
      </c>
      <c r="AL11" s="456">
        <v>0</v>
      </c>
      <c r="AM11" s="456">
        <v>0</v>
      </c>
      <c r="AN11" s="456">
        <v>0</v>
      </c>
      <c r="AO11" s="456" t="s">
        <v>537</v>
      </c>
      <c r="AP11" s="254"/>
      <c r="AQ11" s="254"/>
      <c r="AR11" s="254"/>
      <c r="AS11" s="254"/>
      <c r="AT11" s="254"/>
      <c r="AU11" s="254"/>
      <c r="AV11" s="254"/>
      <c r="AW11" s="254"/>
      <c r="AX11" s="254"/>
      <c r="AY11" s="254"/>
      <c r="AZ11" s="254"/>
      <c r="BA11" s="254"/>
      <c r="BB11" s="254"/>
      <c r="BC11" s="254"/>
      <c r="BD11" s="254"/>
      <c r="BE11" s="254"/>
      <c r="BF11" s="254"/>
      <c r="BG11" s="254"/>
      <c r="BH11" s="254"/>
    </row>
    <row r="12" spans="1:60" x14ac:dyDescent="0.2">
      <c r="A12" s="456">
        <v>1063</v>
      </c>
      <c r="B12" s="456">
        <v>0</v>
      </c>
      <c r="C12" s="456">
        <v>666</v>
      </c>
      <c r="D12" s="456">
        <v>397</v>
      </c>
      <c r="E12" s="456">
        <v>-151</v>
      </c>
      <c r="F12" s="456">
        <v>-12.4382207578</v>
      </c>
      <c r="G12" s="456">
        <v>-321</v>
      </c>
      <c r="H12" s="456">
        <v>-23.193641618499999</v>
      </c>
      <c r="I12" s="456">
        <v>146</v>
      </c>
      <c r="J12" s="456">
        <v>0</v>
      </c>
      <c r="K12" s="456">
        <v>95</v>
      </c>
      <c r="L12" s="456">
        <v>51</v>
      </c>
      <c r="M12" s="456">
        <v>-27</v>
      </c>
      <c r="N12" s="456">
        <v>-15.6069364162</v>
      </c>
      <c r="O12" s="456">
        <v>-50</v>
      </c>
      <c r="P12" s="456">
        <v>-25.510204081600001</v>
      </c>
      <c r="Q12" s="456">
        <v>211</v>
      </c>
      <c r="R12" s="456">
        <v>0</v>
      </c>
      <c r="S12" s="456">
        <v>130</v>
      </c>
      <c r="T12" s="456">
        <v>81</v>
      </c>
      <c r="U12" s="456">
        <v>-16</v>
      </c>
      <c r="V12" s="456">
        <v>-7.0484581498000001</v>
      </c>
      <c r="W12" s="456">
        <v>-42</v>
      </c>
      <c r="X12" s="456">
        <v>-16.6007905138</v>
      </c>
      <c r="Y12" s="456">
        <v>124</v>
      </c>
      <c r="Z12" s="456">
        <v>0</v>
      </c>
      <c r="AA12" s="456">
        <v>70</v>
      </c>
      <c r="AB12" s="456">
        <v>54</v>
      </c>
      <c r="AC12" s="456">
        <v>-19</v>
      </c>
      <c r="AD12" s="456">
        <v>-13.2867132867</v>
      </c>
      <c r="AE12" s="456">
        <v>-39</v>
      </c>
      <c r="AF12" s="456">
        <v>-23.926380368099998</v>
      </c>
      <c r="AG12" s="456">
        <v>582</v>
      </c>
      <c r="AH12" s="456">
        <v>0</v>
      </c>
      <c r="AI12" s="456">
        <v>371</v>
      </c>
      <c r="AJ12" s="456">
        <v>211</v>
      </c>
      <c r="AK12" s="456">
        <v>-89</v>
      </c>
      <c r="AL12" s="456">
        <v>-13.263785394899999</v>
      </c>
      <c r="AM12" s="456">
        <v>-190</v>
      </c>
      <c r="AN12" s="456">
        <v>-24.611398963700001</v>
      </c>
      <c r="AO12" s="456" t="s">
        <v>537</v>
      </c>
      <c r="AP12" s="254"/>
      <c r="AQ12" s="254"/>
      <c r="AR12" s="254"/>
      <c r="AS12" s="254"/>
      <c r="AT12" s="254"/>
      <c r="AU12" s="254"/>
      <c r="AV12" s="254"/>
      <c r="AW12" s="254"/>
      <c r="AX12" s="254"/>
      <c r="AY12" s="254"/>
      <c r="AZ12" s="254"/>
      <c r="BA12" s="254"/>
      <c r="BB12" s="254"/>
      <c r="BC12" s="254"/>
      <c r="BD12" s="254"/>
      <c r="BE12" s="254"/>
      <c r="BF12" s="254"/>
      <c r="BG12" s="254"/>
      <c r="BH12" s="254"/>
    </row>
    <row r="13" spans="1:60" x14ac:dyDescent="0.2">
      <c r="A13" s="456">
        <v>314</v>
      </c>
      <c r="B13" s="456">
        <v>0</v>
      </c>
      <c r="C13" s="456">
        <v>191</v>
      </c>
      <c r="D13" s="456">
        <v>123</v>
      </c>
      <c r="E13" s="456">
        <v>-59</v>
      </c>
      <c r="F13" s="456">
        <v>-15.81769437</v>
      </c>
      <c r="G13" s="456">
        <v>-89</v>
      </c>
      <c r="H13" s="456">
        <v>-22.084367245700001</v>
      </c>
      <c r="I13" s="456">
        <v>29</v>
      </c>
      <c r="J13" s="456">
        <v>0</v>
      </c>
      <c r="K13" s="456">
        <v>17</v>
      </c>
      <c r="L13" s="456">
        <v>12</v>
      </c>
      <c r="M13" s="456">
        <v>-6</v>
      </c>
      <c r="N13" s="456">
        <v>-17.142857142899999</v>
      </c>
      <c r="O13" s="456">
        <v>-8</v>
      </c>
      <c r="P13" s="456">
        <v>-21.621621621599999</v>
      </c>
      <c r="Q13" s="456">
        <v>64</v>
      </c>
      <c r="R13" s="456">
        <v>0</v>
      </c>
      <c r="S13" s="456">
        <v>38</v>
      </c>
      <c r="T13" s="456">
        <v>26</v>
      </c>
      <c r="U13" s="456">
        <v>-20</v>
      </c>
      <c r="V13" s="456">
        <v>-23.8095238095</v>
      </c>
      <c r="W13" s="456">
        <v>-13</v>
      </c>
      <c r="X13" s="456">
        <v>-16.883116883100001</v>
      </c>
      <c r="Y13" s="456">
        <v>41</v>
      </c>
      <c r="Z13" s="456">
        <v>0</v>
      </c>
      <c r="AA13" s="456">
        <v>24</v>
      </c>
      <c r="AB13" s="456">
        <v>17</v>
      </c>
      <c r="AC13" s="456">
        <v>-4</v>
      </c>
      <c r="AD13" s="456">
        <v>-8.8888888889000004</v>
      </c>
      <c r="AE13" s="456">
        <v>9</v>
      </c>
      <c r="AF13" s="456">
        <v>28.125</v>
      </c>
      <c r="AG13" s="456">
        <v>180</v>
      </c>
      <c r="AH13" s="456">
        <v>0</v>
      </c>
      <c r="AI13" s="456">
        <v>112</v>
      </c>
      <c r="AJ13" s="456">
        <v>68</v>
      </c>
      <c r="AK13" s="456">
        <v>-29</v>
      </c>
      <c r="AL13" s="456">
        <v>-13.8755980861</v>
      </c>
      <c r="AM13" s="456">
        <v>-77</v>
      </c>
      <c r="AN13" s="456">
        <v>-29.961089494199999</v>
      </c>
      <c r="AO13" s="456" t="s">
        <v>537</v>
      </c>
      <c r="AP13" s="254"/>
      <c r="AQ13" s="254"/>
      <c r="AR13" s="254"/>
      <c r="AS13" s="254"/>
      <c r="AT13" s="254"/>
      <c r="AU13" s="254"/>
      <c r="AV13" s="254"/>
      <c r="AW13" s="254"/>
      <c r="AX13" s="254"/>
      <c r="AY13" s="254"/>
      <c r="AZ13" s="254"/>
      <c r="BA13" s="254"/>
      <c r="BB13" s="254"/>
      <c r="BC13" s="254"/>
      <c r="BD13" s="254"/>
      <c r="BE13" s="254"/>
      <c r="BF13" s="254"/>
      <c r="BG13" s="254"/>
      <c r="BH13" s="254"/>
    </row>
    <row r="14" spans="1:60" x14ac:dyDescent="0.2">
      <c r="A14" s="456">
        <v>131</v>
      </c>
      <c r="B14" s="456">
        <v>0</v>
      </c>
      <c r="C14" s="456">
        <v>77</v>
      </c>
      <c r="D14" s="456">
        <v>54</v>
      </c>
      <c r="E14" s="456">
        <v>-45</v>
      </c>
      <c r="F14" s="456">
        <v>-25.568181818199999</v>
      </c>
      <c r="G14" s="456">
        <v>-60</v>
      </c>
      <c r="H14" s="456">
        <v>-31.413612565400001</v>
      </c>
      <c r="I14" s="456">
        <v>10</v>
      </c>
      <c r="J14" s="456">
        <v>0</v>
      </c>
      <c r="K14" s="456" t="s">
        <v>535</v>
      </c>
      <c r="L14" s="456" t="s">
        <v>535</v>
      </c>
      <c r="M14" s="456">
        <v>-5</v>
      </c>
      <c r="N14" s="456">
        <v>-33.333333333299997</v>
      </c>
      <c r="O14" s="456">
        <v>-5</v>
      </c>
      <c r="P14" s="456">
        <v>-33.333333333299997</v>
      </c>
      <c r="Q14" s="456">
        <v>25</v>
      </c>
      <c r="R14" s="456">
        <v>0</v>
      </c>
      <c r="S14" s="456">
        <v>18</v>
      </c>
      <c r="T14" s="456">
        <v>7</v>
      </c>
      <c r="U14" s="456">
        <v>-18</v>
      </c>
      <c r="V14" s="456">
        <v>-41.860465116299999</v>
      </c>
      <c r="W14" s="456">
        <v>-12</v>
      </c>
      <c r="X14" s="456">
        <v>-32.432432432399999</v>
      </c>
      <c r="Y14" s="456">
        <v>20</v>
      </c>
      <c r="Z14" s="456">
        <v>0</v>
      </c>
      <c r="AA14" s="456">
        <v>11</v>
      </c>
      <c r="AB14" s="456">
        <v>9</v>
      </c>
      <c r="AC14" s="456">
        <v>-1</v>
      </c>
      <c r="AD14" s="456">
        <v>-4.7619047619000003</v>
      </c>
      <c r="AE14" s="456">
        <v>4</v>
      </c>
      <c r="AF14" s="456">
        <v>25</v>
      </c>
      <c r="AG14" s="456">
        <v>76</v>
      </c>
      <c r="AH14" s="456">
        <v>0</v>
      </c>
      <c r="AI14" s="456">
        <v>46</v>
      </c>
      <c r="AJ14" s="456">
        <v>30</v>
      </c>
      <c r="AK14" s="456">
        <v>-21</v>
      </c>
      <c r="AL14" s="456">
        <v>-21.649484536100001</v>
      </c>
      <c r="AM14" s="456">
        <v>-47</v>
      </c>
      <c r="AN14" s="456">
        <v>-38.211382113799999</v>
      </c>
      <c r="AO14" s="456" t="s">
        <v>537</v>
      </c>
      <c r="AP14" s="254"/>
      <c r="AQ14" s="254"/>
      <c r="AR14" s="254"/>
      <c r="AS14" s="254"/>
      <c r="AT14" s="254"/>
      <c r="AU14" s="254"/>
      <c r="AV14" s="254"/>
      <c r="AW14" s="254"/>
      <c r="AX14" s="254"/>
      <c r="AY14" s="254"/>
      <c r="AZ14" s="254"/>
      <c r="BA14" s="254"/>
      <c r="BB14" s="254"/>
      <c r="BC14" s="254"/>
      <c r="BD14" s="254"/>
      <c r="BE14" s="254"/>
      <c r="BF14" s="254"/>
      <c r="BG14" s="254"/>
      <c r="BH14" s="254"/>
    </row>
    <row r="15" spans="1:60" x14ac:dyDescent="0.2">
      <c r="A15" s="456">
        <v>0</v>
      </c>
      <c r="B15" s="456">
        <v>0</v>
      </c>
      <c r="C15" s="456">
        <v>0</v>
      </c>
      <c r="D15" s="456">
        <v>0</v>
      </c>
      <c r="E15" s="456">
        <v>0</v>
      </c>
      <c r="F15" s="456">
        <v>0</v>
      </c>
      <c r="G15" s="456">
        <v>0</v>
      </c>
      <c r="H15" s="456">
        <v>0</v>
      </c>
      <c r="I15" s="456">
        <v>0</v>
      </c>
      <c r="J15" s="456">
        <v>0</v>
      </c>
      <c r="K15" s="456">
        <v>0</v>
      </c>
      <c r="L15" s="456">
        <v>0</v>
      </c>
      <c r="M15" s="456">
        <v>0</v>
      </c>
      <c r="N15" s="456">
        <v>0</v>
      </c>
      <c r="O15" s="456">
        <v>0</v>
      </c>
      <c r="P15" s="456">
        <v>0</v>
      </c>
      <c r="Q15" s="456">
        <v>0</v>
      </c>
      <c r="R15" s="456">
        <v>0</v>
      </c>
      <c r="S15" s="456">
        <v>0</v>
      </c>
      <c r="T15" s="456">
        <v>0</v>
      </c>
      <c r="U15" s="456">
        <v>0</v>
      </c>
      <c r="V15" s="456">
        <v>0</v>
      </c>
      <c r="W15" s="456">
        <v>0</v>
      </c>
      <c r="X15" s="456">
        <v>0</v>
      </c>
      <c r="Y15" s="456">
        <v>0</v>
      </c>
      <c r="Z15" s="456">
        <v>0</v>
      </c>
      <c r="AA15" s="456">
        <v>0</v>
      </c>
      <c r="AB15" s="456">
        <v>0</v>
      </c>
      <c r="AC15" s="456">
        <v>0</v>
      </c>
      <c r="AD15" s="456">
        <v>0</v>
      </c>
      <c r="AE15" s="456">
        <v>0</v>
      </c>
      <c r="AF15" s="456">
        <v>0</v>
      </c>
      <c r="AG15" s="456">
        <v>0</v>
      </c>
      <c r="AH15" s="456">
        <v>0</v>
      </c>
      <c r="AI15" s="456">
        <v>0</v>
      </c>
      <c r="AJ15" s="456">
        <v>0</v>
      </c>
      <c r="AK15" s="456">
        <v>0</v>
      </c>
      <c r="AL15" s="456">
        <v>0</v>
      </c>
      <c r="AM15" s="456">
        <v>0</v>
      </c>
      <c r="AN15" s="456">
        <v>0</v>
      </c>
      <c r="AO15" s="456" t="s">
        <v>537</v>
      </c>
      <c r="AP15" s="254"/>
      <c r="AQ15" s="254"/>
      <c r="AR15" s="254"/>
      <c r="AS15" s="254"/>
      <c r="AT15" s="254"/>
      <c r="AU15" s="254"/>
      <c r="AV15" s="254"/>
      <c r="AW15" s="254"/>
      <c r="AX15" s="254"/>
      <c r="AY15" s="254"/>
      <c r="AZ15" s="254"/>
      <c r="BA15" s="254"/>
      <c r="BB15" s="254"/>
      <c r="BC15" s="254"/>
      <c r="BD15" s="254"/>
      <c r="BE15" s="254"/>
      <c r="BF15" s="254"/>
      <c r="BG15" s="254"/>
      <c r="BH15" s="254"/>
    </row>
    <row r="16" spans="1:60" x14ac:dyDescent="0.2">
      <c r="A16" s="456">
        <v>29</v>
      </c>
      <c r="B16" s="456">
        <v>0</v>
      </c>
      <c r="C16" s="456">
        <v>20</v>
      </c>
      <c r="D16" s="456">
        <v>9</v>
      </c>
      <c r="E16" s="456">
        <v>0</v>
      </c>
      <c r="F16" s="456">
        <v>0</v>
      </c>
      <c r="G16" s="456">
        <v>-12</v>
      </c>
      <c r="H16" s="456">
        <v>-29.2682926829</v>
      </c>
      <c r="I16" s="456" t="s">
        <v>535</v>
      </c>
      <c r="J16" s="456">
        <v>0</v>
      </c>
      <c r="K16" s="456" t="s">
        <v>535</v>
      </c>
      <c r="L16" s="456" t="s">
        <v>535</v>
      </c>
      <c r="M16" s="456">
        <v>-1</v>
      </c>
      <c r="N16" s="456">
        <v>-20</v>
      </c>
      <c r="O16" s="456">
        <v>-1</v>
      </c>
      <c r="P16" s="456">
        <v>-20</v>
      </c>
      <c r="Q16" s="456">
        <v>12</v>
      </c>
      <c r="R16" s="456">
        <v>0</v>
      </c>
      <c r="S16" s="456">
        <v>8</v>
      </c>
      <c r="T16" s="456">
        <v>4</v>
      </c>
      <c r="U16" s="456">
        <v>9</v>
      </c>
      <c r="V16" s="456" t="s">
        <v>536</v>
      </c>
      <c r="W16" s="456">
        <v>1</v>
      </c>
      <c r="X16" s="456">
        <v>9.0909090909000003</v>
      </c>
      <c r="Y16" s="456">
        <v>4</v>
      </c>
      <c r="Z16" s="456">
        <v>0</v>
      </c>
      <c r="AA16" s="456" t="s">
        <v>535</v>
      </c>
      <c r="AB16" s="456" t="s">
        <v>535</v>
      </c>
      <c r="AC16" s="456">
        <v>2</v>
      </c>
      <c r="AD16" s="456">
        <v>100</v>
      </c>
      <c r="AE16" s="456">
        <v>-4</v>
      </c>
      <c r="AF16" s="456">
        <v>-50</v>
      </c>
      <c r="AG16" s="456">
        <v>9</v>
      </c>
      <c r="AH16" s="456">
        <v>0</v>
      </c>
      <c r="AI16" s="456" t="s">
        <v>535</v>
      </c>
      <c r="AJ16" s="456" t="s">
        <v>535</v>
      </c>
      <c r="AK16" s="456">
        <v>-10</v>
      </c>
      <c r="AL16" s="456">
        <v>-52.631578947400001</v>
      </c>
      <c r="AM16" s="456">
        <v>-8</v>
      </c>
      <c r="AN16" s="456">
        <v>-47.058823529400001</v>
      </c>
      <c r="AO16" s="456" t="s">
        <v>537</v>
      </c>
      <c r="AP16" s="254"/>
      <c r="AQ16" s="254"/>
      <c r="AR16" s="254"/>
      <c r="AS16" s="254"/>
      <c r="AT16" s="254"/>
      <c r="AU16" s="254"/>
      <c r="AV16" s="254"/>
      <c r="AW16" s="254"/>
      <c r="AX16" s="254"/>
      <c r="AY16" s="254"/>
      <c r="AZ16" s="254"/>
      <c r="BA16" s="254"/>
      <c r="BB16" s="254"/>
      <c r="BC16" s="254"/>
      <c r="BD16" s="254"/>
      <c r="BE16" s="254"/>
      <c r="BF16" s="254"/>
      <c r="BG16" s="254"/>
      <c r="BH16" s="254"/>
    </row>
    <row r="17" spans="1:60" x14ac:dyDescent="0.2">
      <c r="A17" s="456">
        <v>36</v>
      </c>
      <c r="B17" s="456">
        <v>0</v>
      </c>
      <c r="C17" s="456">
        <v>24</v>
      </c>
      <c r="D17" s="456">
        <v>12</v>
      </c>
      <c r="E17" s="456">
        <v>-18</v>
      </c>
      <c r="F17" s="456">
        <v>-33.333333333299997</v>
      </c>
      <c r="G17" s="456">
        <v>-42</v>
      </c>
      <c r="H17" s="456">
        <v>-53.846153846199996</v>
      </c>
      <c r="I17" s="456" t="s">
        <v>535</v>
      </c>
      <c r="J17" s="456">
        <v>0</v>
      </c>
      <c r="K17" s="456" t="s">
        <v>535</v>
      </c>
      <c r="L17" s="456">
        <v>0</v>
      </c>
      <c r="M17" s="456">
        <v>-7</v>
      </c>
      <c r="N17" s="456">
        <v>-77.777777777799997</v>
      </c>
      <c r="O17" s="456">
        <v>-7</v>
      </c>
      <c r="P17" s="456">
        <v>-77.777777777799997</v>
      </c>
      <c r="Q17" s="456">
        <v>7</v>
      </c>
      <c r="R17" s="456">
        <v>0</v>
      </c>
      <c r="S17" s="456" t="s">
        <v>535</v>
      </c>
      <c r="T17" s="456" t="s">
        <v>535</v>
      </c>
      <c r="U17" s="456">
        <v>0</v>
      </c>
      <c r="V17" s="456">
        <v>0</v>
      </c>
      <c r="W17" s="456">
        <v>-7</v>
      </c>
      <c r="X17" s="456">
        <v>-50</v>
      </c>
      <c r="Y17" s="456">
        <v>9</v>
      </c>
      <c r="Z17" s="456">
        <v>0</v>
      </c>
      <c r="AA17" s="456">
        <v>4</v>
      </c>
      <c r="AB17" s="456">
        <v>5</v>
      </c>
      <c r="AC17" s="456">
        <v>1</v>
      </c>
      <c r="AD17" s="456">
        <v>12.5</v>
      </c>
      <c r="AE17" s="456">
        <v>-22</v>
      </c>
      <c r="AF17" s="456">
        <v>-70.967741935500001</v>
      </c>
      <c r="AG17" s="456">
        <v>18</v>
      </c>
      <c r="AH17" s="456">
        <v>0</v>
      </c>
      <c r="AI17" s="456">
        <v>14</v>
      </c>
      <c r="AJ17" s="456">
        <v>4</v>
      </c>
      <c r="AK17" s="456">
        <v>-12</v>
      </c>
      <c r="AL17" s="456">
        <v>-40</v>
      </c>
      <c r="AM17" s="456">
        <v>-6</v>
      </c>
      <c r="AN17" s="456">
        <v>-25</v>
      </c>
      <c r="AO17" s="456" t="s">
        <v>537</v>
      </c>
      <c r="AP17" s="254"/>
      <c r="AQ17" s="254"/>
      <c r="AR17" s="254"/>
      <c r="AS17" s="254"/>
      <c r="AT17" s="254"/>
      <c r="AU17" s="254"/>
      <c r="AV17" s="254"/>
      <c r="AW17" s="254"/>
      <c r="AX17" s="254"/>
      <c r="AY17" s="254"/>
      <c r="AZ17" s="254"/>
      <c r="BA17" s="254"/>
      <c r="BB17" s="254"/>
      <c r="BC17" s="254"/>
      <c r="BD17" s="254"/>
      <c r="BE17" s="254"/>
      <c r="BF17" s="254"/>
      <c r="BG17" s="254"/>
      <c r="BH17" s="254"/>
    </row>
    <row r="18" spans="1:60" x14ac:dyDescent="0.2">
      <c r="A18" s="456">
        <v>0</v>
      </c>
      <c r="B18" s="456">
        <v>0</v>
      </c>
      <c r="C18" s="456">
        <v>0</v>
      </c>
      <c r="D18" s="456">
        <v>0</v>
      </c>
      <c r="E18" s="456">
        <v>0</v>
      </c>
      <c r="F18" s="456">
        <v>0</v>
      </c>
      <c r="G18" s="456">
        <v>0</v>
      </c>
      <c r="H18" s="456">
        <v>0</v>
      </c>
      <c r="I18" s="456">
        <v>0</v>
      </c>
      <c r="J18" s="456">
        <v>0</v>
      </c>
      <c r="K18" s="456">
        <v>0</v>
      </c>
      <c r="L18" s="456">
        <v>0</v>
      </c>
      <c r="M18" s="456">
        <v>0</v>
      </c>
      <c r="N18" s="456">
        <v>0</v>
      </c>
      <c r="O18" s="456">
        <v>0</v>
      </c>
      <c r="P18" s="456">
        <v>0</v>
      </c>
      <c r="Q18" s="456">
        <v>0</v>
      </c>
      <c r="R18" s="456">
        <v>0</v>
      </c>
      <c r="S18" s="456">
        <v>0</v>
      </c>
      <c r="T18" s="456">
        <v>0</v>
      </c>
      <c r="U18" s="456">
        <v>0</v>
      </c>
      <c r="V18" s="456">
        <v>0</v>
      </c>
      <c r="W18" s="456">
        <v>0</v>
      </c>
      <c r="X18" s="456">
        <v>0</v>
      </c>
      <c r="Y18" s="456">
        <v>0</v>
      </c>
      <c r="Z18" s="456">
        <v>0</v>
      </c>
      <c r="AA18" s="456">
        <v>0</v>
      </c>
      <c r="AB18" s="456">
        <v>0</v>
      </c>
      <c r="AC18" s="456">
        <v>0</v>
      </c>
      <c r="AD18" s="456">
        <v>0</v>
      </c>
      <c r="AE18" s="456">
        <v>0</v>
      </c>
      <c r="AF18" s="456">
        <v>0</v>
      </c>
      <c r="AG18" s="456">
        <v>0</v>
      </c>
      <c r="AH18" s="456">
        <v>0</v>
      </c>
      <c r="AI18" s="456">
        <v>0</v>
      </c>
      <c r="AJ18" s="456">
        <v>0</v>
      </c>
      <c r="AK18" s="456">
        <v>0</v>
      </c>
      <c r="AL18" s="456">
        <v>0</v>
      </c>
      <c r="AM18" s="456">
        <v>0</v>
      </c>
      <c r="AN18" s="456">
        <v>0</v>
      </c>
      <c r="AO18" s="456" t="s">
        <v>537</v>
      </c>
      <c r="AP18" s="254"/>
      <c r="AQ18" s="254"/>
      <c r="AR18" s="254"/>
      <c r="AS18" s="254"/>
      <c r="AT18" s="254"/>
      <c r="AU18" s="254"/>
      <c r="AV18" s="254"/>
      <c r="AW18" s="254"/>
      <c r="AX18" s="254"/>
      <c r="AY18" s="254"/>
      <c r="AZ18" s="254"/>
      <c r="BA18" s="254"/>
      <c r="BB18" s="254"/>
      <c r="BC18" s="254"/>
      <c r="BD18" s="254"/>
      <c r="BE18" s="254"/>
      <c r="BF18" s="254"/>
      <c r="BG18" s="254"/>
      <c r="BH18" s="254"/>
    </row>
    <row r="19" spans="1:60" x14ac:dyDescent="0.2">
      <c r="A19" s="456">
        <v>8</v>
      </c>
      <c r="B19" s="456">
        <v>0</v>
      </c>
      <c r="C19" s="456" t="s">
        <v>535</v>
      </c>
      <c r="D19" s="456" t="s">
        <v>535</v>
      </c>
      <c r="E19" s="456">
        <v>0</v>
      </c>
      <c r="F19" s="456">
        <v>0</v>
      </c>
      <c r="G19" s="456">
        <v>-3</v>
      </c>
      <c r="H19" s="456">
        <v>-27.272727272699999</v>
      </c>
      <c r="I19" s="456">
        <v>0</v>
      </c>
      <c r="J19" s="456">
        <v>0</v>
      </c>
      <c r="K19" s="456">
        <v>0</v>
      </c>
      <c r="L19" s="456">
        <v>0</v>
      </c>
      <c r="M19" s="456">
        <v>0</v>
      </c>
      <c r="N19" s="456">
        <v>0</v>
      </c>
      <c r="O19" s="456">
        <v>-1</v>
      </c>
      <c r="P19" s="456">
        <v>-100</v>
      </c>
      <c r="Q19" s="456">
        <v>3</v>
      </c>
      <c r="R19" s="456">
        <v>0</v>
      </c>
      <c r="S19" s="456">
        <v>3</v>
      </c>
      <c r="T19" s="456">
        <v>0</v>
      </c>
      <c r="U19" s="456">
        <v>3</v>
      </c>
      <c r="V19" s="456">
        <v>0</v>
      </c>
      <c r="W19" s="456">
        <v>-2</v>
      </c>
      <c r="X19" s="456">
        <v>-40</v>
      </c>
      <c r="Y19" s="456" t="s">
        <v>535</v>
      </c>
      <c r="Z19" s="456">
        <v>0</v>
      </c>
      <c r="AA19" s="456" t="s">
        <v>535</v>
      </c>
      <c r="AB19" s="456" t="s">
        <v>535</v>
      </c>
      <c r="AC19" s="456">
        <v>0</v>
      </c>
      <c r="AD19" s="456">
        <v>0</v>
      </c>
      <c r="AE19" s="456">
        <v>1</v>
      </c>
      <c r="AF19" s="456">
        <v>50</v>
      </c>
      <c r="AG19" s="456" t="s">
        <v>535</v>
      </c>
      <c r="AH19" s="456">
        <v>0</v>
      </c>
      <c r="AI19" s="456" t="s">
        <v>535</v>
      </c>
      <c r="AJ19" s="456">
        <v>0</v>
      </c>
      <c r="AK19" s="456">
        <v>-3</v>
      </c>
      <c r="AL19" s="456">
        <v>-60</v>
      </c>
      <c r="AM19" s="456">
        <v>-1</v>
      </c>
      <c r="AN19" s="456">
        <v>-33.333333333299997</v>
      </c>
      <c r="AO19" s="456" t="s">
        <v>537</v>
      </c>
      <c r="AP19" s="254"/>
      <c r="AQ19" s="254"/>
      <c r="AR19" s="254"/>
      <c r="AS19" s="254"/>
      <c r="AT19" s="254"/>
      <c r="AU19" s="254"/>
      <c r="AV19" s="254"/>
      <c r="AW19" s="254"/>
      <c r="AX19" s="254"/>
      <c r="AY19" s="254"/>
      <c r="AZ19" s="254"/>
      <c r="BA19" s="254"/>
      <c r="BB19" s="254"/>
      <c r="BC19" s="254"/>
      <c r="BD19" s="254"/>
      <c r="BE19" s="254"/>
      <c r="BF19" s="254"/>
      <c r="BG19" s="254"/>
      <c r="BH19" s="254"/>
    </row>
    <row r="20" spans="1:60" x14ac:dyDescent="0.2">
      <c r="A20" s="456">
        <v>312</v>
      </c>
      <c r="B20" s="456">
        <v>0</v>
      </c>
      <c r="C20" s="456">
        <v>213</v>
      </c>
      <c r="D20" s="456">
        <v>99</v>
      </c>
      <c r="E20" s="456">
        <v>-16</v>
      </c>
      <c r="F20" s="456">
        <v>-4.8780487805000003</v>
      </c>
      <c r="G20" s="456">
        <v>-71</v>
      </c>
      <c r="H20" s="456">
        <v>-18.537859007800002</v>
      </c>
      <c r="I20" s="456">
        <v>36</v>
      </c>
      <c r="J20" s="456">
        <v>0</v>
      </c>
      <c r="K20" s="456">
        <v>26</v>
      </c>
      <c r="L20" s="456">
        <v>10</v>
      </c>
      <c r="M20" s="456">
        <v>4</v>
      </c>
      <c r="N20" s="456">
        <v>12.5</v>
      </c>
      <c r="O20" s="456">
        <v>-6</v>
      </c>
      <c r="P20" s="456">
        <v>-14.285714285699999</v>
      </c>
      <c r="Q20" s="456">
        <v>70</v>
      </c>
      <c r="R20" s="456">
        <v>0</v>
      </c>
      <c r="S20" s="456">
        <v>46</v>
      </c>
      <c r="T20" s="456">
        <v>24</v>
      </c>
      <c r="U20" s="456">
        <v>4</v>
      </c>
      <c r="V20" s="456">
        <v>6.0606060605999996</v>
      </c>
      <c r="W20" s="456">
        <v>-5</v>
      </c>
      <c r="X20" s="456">
        <v>-6.6666666667000003</v>
      </c>
      <c r="Y20" s="456">
        <v>31</v>
      </c>
      <c r="Z20" s="456">
        <v>0</v>
      </c>
      <c r="AA20" s="456">
        <v>22</v>
      </c>
      <c r="AB20" s="456">
        <v>9</v>
      </c>
      <c r="AC20" s="456">
        <v>-5</v>
      </c>
      <c r="AD20" s="456">
        <v>-13.8888888889</v>
      </c>
      <c r="AE20" s="456">
        <v>-11</v>
      </c>
      <c r="AF20" s="456">
        <v>-26.1904761905</v>
      </c>
      <c r="AG20" s="456">
        <v>175</v>
      </c>
      <c r="AH20" s="456">
        <v>0</v>
      </c>
      <c r="AI20" s="456">
        <v>119</v>
      </c>
      <c r="AJ20" s="456">
        <v>56</v>
      </c>
      <c r="AK20" s="456">
        <v>-19</v>
      </c>
      <c r="AL20" s="456">
        <v>-9.7938144329999997</v>
      </c>
      <c r="AM20" s="456">
        <v>-49</v>
      </c>
      <c r="AN20" s="456">
        <v>-21.875</v>
      </c>
      <c r="AO20" s="456" t="s">
        <v>537</v>
      </c>
      <c r="AP20" s="254"/>
      <c r="AQ20" s="254"/>
      <c r="AR20" s="254"/>
      <c r="AS20" s="254"/>
      <c r="AT20" s="254"/>
      <c r="AU20" s="254"/>
      <c r="AV20" s="254"/>
      <c r="AW20" s="254"/>
      <c r="AX20" s="254"/>
      <c r="AY20" s="254"/>
      <c r="AZ20" s="254"/>
      <c r="BA20" s="254"/>
      <c r="BB20" s="254"/>
      <c r="BC20" s="254"/>
      <c r="BD20" s="254"/>
      <c r="BE20" s="254"/>
      <c r="BF20" s="254"/>
      <c r="BG20" s="254"/>
      <c r="BH20" s="254"/>
    </row>
    <row r="21" spans="1:60" x14ac:dyDescent="0.2">
      <c r="A21" s="456">
        <v>538</v>
      </c>
      <c r="B21" s="456">
        <v>0</v>
      </c>
      <c r="C21" s="456">
        <v>332</v>
      </c>
      <c r="D21" s="456">
        <v>206</v>
      </c>
      <c r="E21" s="456">
        <v>-61</v>
      </c>
      <c r="F21" s="456">
        <v>-10.183639399</v>
      </c>
      <c r="G21" s="456">
        <v>-99</v>
      </c>
      <c r="H21" s="456">
        <v>-15.5416012559</v>
      </c>
      <c r="I21" s="456">
        <v>56</v>
      </c>
      <c r="J21" s="456">
        <v>0</v>
      </c>
      <c r="K21" s="456">
        <v>33</v>
      </c>
      <c r="L21" s="456">
        <v>23</v>
      </c>
      <c r="M21" s="456">
        <v>-16</v>
      </c>
      <c r="N21" s="456">
        <v>-22.222222222199999</v>
      </c>
      <c r="O21" s="456">
        <v>-8</v>
      </c>
      <c r="P21" s="456">
        <v>-12.5</v>
      </c>
      <c r="Q21" s="456">
        <v>85</v>
      </c>
      <c r="R21" s="456">
        <v>0</v>
      </c>
      <c r="S21" s="456">
        <v>50</v>
      </c>
      <c r="T21" s="456">
        <v>35</v>
      </c>
      <c r="U21" s="456">
        <v>-27</v>
      </c>
      <c r="V21" s="456">
        <v>-24.107142857100001</v>
      </c>
      <c r="W21" s="456">
        <v>-20</v>
      </c>
      <c r="X21" s="456">
        <v>-19.047619047600001</v>
      </c>
      <c r="Y21" s="456">
        <v>52</v>
      </c>
      <c r="Z21" s="456">
        <v>0</v>
      </c>
      <c r="AA21" s="456">
        <v>30</v>
      </c>
      <c r="AB21" s="456">
        <v>22</v>
      </c>
      <c r="AC21" s="456">
        <v>-2</v>
      </c>
      <c r="AD21" s="456">
        <v>-3.7037037037</v>
      </c>
      <c r="AE21" s="456">
        <v>0</v>
      </c>
      <c r="AF21" s="456">
        <v>0</v>
      </c>
      <c r="AG21" s="456">
        <v>345</v>
      </c>
      <c r="AH21" s="456">
        <v>0</v>
      </c>
      <c r="AI21" s="456">
        <v>219</v>
      </c>
      <c r="AJ21" s="456">
        <v>126</v>
      </c>
      <c r="AK21" s="456">
        <v>-16</v>
      </c>
      <c r="AL21" s="456">
        <v>-4.432132964</v>
      </c>
      <c r="AM21" s="456">
        <v>-71</v>
      </c>
      <c r="AN21" s="456">
        <v>-17.067307692300002</v>
      </c>
      <c r="AO21" s="456" t="s">
        <v>537</v>
      </c>
      <c r="AP21" s="254"/>
      <c r="AQ21" s="254"/>
      <c r="AR21" s="254"/>
      <c r="AS21" s="254"/>
      <c r="AT21" s="254"/>
      <c r="AU21" s="254"/>
      <c r="AV21" s="254"/>
      <c r="AW21" s="254"/>
      <c r="AX21" s="254"/>
      <c r="AY21" s="254"/>
      <c r="AZ21" s="254"/>
      <c r="BA21" s="254"/>
      <c r="BB21" s="254"/>
      <c r="BC21" s="254"/>
      <c r="BD21" s="254"/>
      <c r="BE21" s="254"/>
      <c r="BF21" s="254"/>
      <c r="BG21" s="254"/>
      <c r="BH21" s="254"/>
    </row>
    <row r="22" spans="1:60" x14ac:dyDescent="0.2">
      <c r="A22" s="456">
        <v>410</v>
      </c>
      <c r="B22" s="456">
        <v>0</v>
      </c>
      <c r="C22" s="456">
        <v>240</v>
      </c>
      <c r="D22" s="456">
        <v>170</v>
      </c>
      <c r="E22" s="456">
        <v>-66</v>
      </c>
      <c r="F22" s="456">
        <v>-13.8655462185</v>
      </c>
      <c r="G22" s="456">
        <v>-134</v>
      </c>
      <c r="H22" s="456">
        <v>-24.632352941200001</v>
      </c>
      <c r="I22" s="456">
        <v>69</v>
      </c>
      <c r="J22" s="456">
        <v>0</v>
      </c>
      <c r="K22" s="456">
        <v>44</v>
      </c>
      <c r="L22" s="456">
        <v>25</v>
      </c>
      <c r="M22" s="456">
        <v>-7</v>
      </c>
      <c r="N22" s="456">
        <v>-9.2105263157999993</v>
      </c>
      <c r="O22" s="456">
        <v>-29</v>
      </c>
      <c r="P22" s="456">
        <v>-29.591836734699999</v>
      </c>
      <c r="Q22" s="456">
        <v>83</v>
      </c>
      <c r="R22" s="456">
        <v>0</v>
      </c>
      <c r="S22" s="456">
        <v>46</v>
      </c>
      <c r="T22" s="456">
        <v>37</v>
      </c>
      <c r="U22" s="456">
        <v>-14</v>
      </c>
      <c r="V22" s="456">
        <v>-14.432989690699999</v>
      </c>
      <c r="W22" s="456">
        <v>-10</v>
      </c>
      <c r="X22" s="456">
        <v>-10.752688171999999</v>
      </c>
      <c r="Y22" s="456">
        <v>64</v>
      </c>
      <c r="Z22" s="456">
        <v>0</v>
      </c>
      <c r="AA22" s="456">
        <v>34</v>
      </c>
      <c r="AB22" s="456">
        <v>30</v>
      </c>
      <c r="AC22" s="456">
        <v>-9</v>
      </c>
      <c r="AD22" s="456">
        <v>-12.3287671233</v>
      </c>
      <c r="AE22" s="456">
        <v>2</v>
      </c>
      <c r="AF22" s="456">
        <v>3.2258064516</v>
      </c>
      <c r="AG22" s="456">
        <v>194</v>
      </c>
      <c r="AH22" s="456">
        <v>0</v>
      </c>
      <c r="AI22" s="456">
        <v>116</v>
      </c>
      <c r="AJ22" s="456">
        <v>78</v>
      </c>
      <c r="AK22" s="456">
        <v>-36</v>
      </c>
      <c r="AL22" s="456">
        <v>-15.652173913</v>
      </c>
      <c r="AM22" s="456">
        <v>-97</v>
      </c>
      <c r="AN22" s="456">
        <v>-33.333333333299997</v>
      </c>
      <c r="AO22" s="456" t="s">
        <v>537</v>
      </c>
      <c r="AP22" s="254"/>
      <c r="AQ22" s="254"/>
      <c r="AR22" s="254"/>
      <c r="AS22" s="254"/>
      <c r="AT22" s="254"/>
      <c r="AU22" s="254"/>
      <c r="AV22" s="254"/>
      <c r="AW22" s="254"/>
      <c r="AX22" s="254"/>
      <c r="AY22" s="254"/>
      <c r="AZ22" s="254"/>
      <c r="BA22" s="254"/>
      <c r="BB22" s="254"/>
      <c r="BC22" s="254"/>
      <c r="BD22" s="254"/>
      <c r="BE22" s="254"/>
      <c r="BF22" s="254"/>
      <c r="BG22" s="254"/>
      <c r="BH22" s="254"/>
    </row>
    <row r="23" spans="1:60" x14ac:dyDescent="0.2">
      <c r="A23" s="456">
        <v>109</v>
      </c>
      <c r="B23" s="456">
        <v>0</v>
      </c>
      <c r="C23" s="456" t="s">
        <v>535</v>
      </c>
      <c r="D23" s="456" t="s">
        <v>535</v>
      </c>
      <c r="E23" s="456">
        <v>-67</v>
      </c>
      <c r="F23" s="456">
        <v>-38.068181818200003</v>
      </c>
      <c r="G23" s="456">
        <v>-103</v>
      </c>
      <c r="H23" s="456">
        <v>-48.584905660399997</v>
      </c>
      <c r="I23" s="456">
        <v>14</v>
      </c>
      <c r="J23" s="456">
        <v>0</v>
      </c>
      <c r="K23" s="456">
        <v>9</v>
      </c>
      <c r="L23" s="456">
        <v>5</v>
      </c>
      <c r="M23" s="456">
        <v>-14</v>
      </c>
      <c r="N23" s="456">
        <v>-50</v>
      </c>
      <c r="O23" s="456">
        <v>-14</v>
      </c>
      <c r="P23" s="456">
        <v>-50</v>
      </c>
      <c r="Q23" s="456">
        <v>34</v>
      </c>
      <c r="R23" s="456">
        <v>0</v>
      </c>
      <c r="S23" s="456">
        <v>23</v>
      </c>
      <c r="T23" s="456">
        <v>11</v>
      </c>
      <c r="U23" s="456">
        <v>-2</v>
      </c>
      <c r="V23" s="456">
        <v>-5.5555555555999998</v>
      </c>
      <c r="W23" s="456">
        <v>-18</v>
      </c>
      <c r="X23" s="456">
        <v>-34.615384615400004</v>
      </c>
      <c r="Y23" s="456" t="s">
        <v>535</v>
      </c>
      <c r="Z23" s="456">
        <v>0</v>
      </c>
      <c r="AA23" s="456" t="s">
        <v>535</v>
      </c>
      <c r="AB23" s="456" t="s">
        <v>535</v>
      </c>
      <c r="AC23" s="456">
        <v>-7</v>
      </c>
      <c r="AD23" s="456">
        <v>-31.818181818199999</v>
      </c>
      <c r="AE23" s="456">
        <v>-22</v>
      </c>
      <c r="AF23" s="456">
        <v>-59.459459459500003</v>
      </c>
      <c r="AG23" s="456" t="s">
        <v>535</v>
      </c>
      <c r="AH23" s="456">
        <v>0</v>
      </c>
      <c r="AI23" s="456" t="s">
        <v>535</v>
      </c>
      <c r="AJ23" s="456">
        <v>19</v>
      </c>
      <c r="AK23" s="456">
        <v>-44</v>
      </c>
      <c r="AL23" s="456">
        <v>-48.888888888899999</v>
      </c>
      <c r="AM23" s="456">
        <v>-49</v>
      </c>
      <c r="AN23" s="456">
        <v>-51.578947368400001</v>
      </c>
      <c r="AO23" s="456" t="s">
        <v>537</v>
      </c>
      <c r="AP23" s="254"/>
      <c r="AQ23" s="254"/>
      <c r="AR23" s="254"/>
      <c r="AS23" s="254"/>
      <c r="AT23" s="254"/>
      <c r="AU23" s="254"/>
      <c r="AV23" s="254"/>
      <c r="AW23" s="254"/>
      <c r="AX23" s="254"/>
      <c r="AY23" s="254"/>
      <c r="AZ23" s="254"/>
      <c r="BA23" s="254"/>
      <c r="BB23" s="254"/>
      <c r="BC23" s="254"/>
      <c r="BD23" s="254"/>
      <c r="BE23" s="254"/>
      <c r="BF23" s="254"/>
      <c r="BG23" s="254"/>
      <c r="BH23" s="254"/>
    </row>
    <row r="24" spans="1:60" x14ac:dyDescent="0.2">
      <c r="A24" s="456">
        <v>0</v>
      </c>
      <c r="B24" s="456">
        <v>0</v>
      </c>
      <c r="C24" s="456">
        <v>0</v>
      </c>
      <c r="D24" s="456">
        <v>0</v>
      </c>
      <c r="E24" s="456">
        <v>0</v>
      </c>
      <c r="F24" s="456">
        <v>0</v>
      </c>
      <c r="G24" s="456">
        <v>0</v>
      </c>
      <c r="H24" s="456">
        <v>0</v>
      </c>
      <c r="I24" s="456">
        <v>0</v>
      </c>
      <c r="J24" s="456">
        <v>0</v>
      </c>
      <c r="K24" s="456">
        <v>0</v>
      </c>
      <c r="L24" s="456">
        <v>0</v>
      </c>
      <c r="M24" s="456">
        <v>0</v>
      </c>
      <c r="N24" s="456">
        <v>0</v>
      </c>
      <c r="O24" s="456">
        <v>0</v>
      </c>
      <c r="P24" s="456">
        <v>0</v>
      </c>
      <c r="Q24" s="456">
        <v>0</v>
      </c>
      <c r="R24" s="456">
        <v>0</v>
      </c>
      <c r="S24" s="456">
        <v>0</v>
      </c>
      <c r="T24" s="456">
        <v>0</v>
      </c>
      <c r="U24" s="456">
        <v>0</v>
      </c>
      <c r="V24" s="456">
        <v>0</v>
      </c>
      <c r="W24" s="456">
        <v>0</v>
      </c>
      <c r="X24" s="456">
        <v>0</v>
      </c>
      <c r="Y24" s="456">
        <v>0</v>
      </c>
      <c r="Z24" s="456">
        <v>0</v>
      </c>
      <c r="AA24" s="456">
        <v>0</v>
      </c>
      <c r="AB24" s="456">
        <v>0</v>
      </c>
      <c r="AC24" s="456">
        <v>0</v>
      </c>
      <c r="AD24" s="456">
        <v>0</v>
      </c>
      <c r="AE24" s="456">
        <v>0</v>
      </c>
      <c r="AF24" s="456">
        <v>0</v>
      </c>
      <c r="AG24" s="456">
        <v>0</v>
      </c>
      <c r="AH24" s="456">
        <v>0</v>
      </c>
      <c r="AI24" s="456">
        <v>0</v>
      </c>
      <c r="AJ24" s="456">
        <v>0</v>
      </c>
      <c r="AK24" s="456">
        <v>0</v>
      </c>
      <c r="AL24" s="456">
        <v>0</v>
      </c>
      <c r="AM24" s="456">
        <v>0</v>
      </c>
      <c r="AN24" s="456">
        <v>0</v>
      </c>
      <c r="AO24" s="456" t="s">
        <v>537</v>
      </c>
      <c r="AP24" s="254"/>
      <c r="AQ24" s="254"/>
      <c r="AR24" s="254"/>
      <c r="AS24" s="254"/>
      <c r="AT24" s="254"/>
      <c r="AU24" s="254"/>
      <c r="AV24" s="254"/>
      <c r="AW24" s="254"/>
      <c r="AX24" s="254"/>
      <c r="AY24" s="254"/>
      <c r="AZ24" s="254"/>
      <c r="BA24" s="254"/>
      <c r="BB24" s="254"/>
      <c r="BC24" s="254"/>
      <c r="BD24" s="254"/>
      <c r="BE24" s="254"/>
      <c r="BF24" s="254"/>
      <c r="BG24" s="254"/>
      <c r="BH24" s="254"/>
    </row>
    <row r="25" spans="1:60" x14ac:dyDescent="0.2">
      <c r="A25" s="456">
        <v>401</v>
      </c>
      <c r="B25" s="456">
        <v>0</v>
      </c>
      <c r="C25" s="456">
        <v>242</v>
      </c>
      <c r="D25" s="456">
        <v>159</v>
      </c>
      <c r="E25" s="456">
        <v>-78</v>
      </c>
      <c r="F25" s="456">
        <v>-16.283924843400001</v>
      </c>
      <c r="G25" s="456">
        <v>-94</v>
      </c>
      <c r="H25" s="456">
        <v>-18.989898989899999</v>
      </c>
      <c r="I25" s="456">
        <v>52</v>
      </c>
      <c r="J25" s="456">
        <v>0</v>
      </c>
      <c r="K25" s="456" t="s">
        <v>535</v>
      </c>
      <c r="L25" s="456" t="s">
        <v>535</v>
      </c>
      <c r="M25" s="456">
        <v>-28</v>
      </c>
      <c r="N25" s="456">
        <v>-35</v>
      </c>
      <c r="O25" s="456">
        <v>-17</v>
      </c>
      <c r="P25" s="456">
        <v>-24.6376811594</v>
      </c>
      <c r="Q25" s="456">
        <v>90</v>
      </c>
      <c r="R25" s="456">
        <v>0</v>
      </c>
      <c r="S25" s="456">
        <v>55</v>
      </c>
      <c r="T25" s="456">
        <v>35</v>
      </c>
      <c r="U25" s="456">
        <v>-9</v>
      </c>
      <c r="V25" s="456">
        <v>-9.0909090909000003</v>
      </c>
      <c r="W25" s="456">
        <v>-12</v>
      </c>
      <c r="X25" s="456">
        <v>-11.764705882399999</v>
      </c>
      <c r="Y25" s="456">
        <v>58</v>
      </c>
      <c r="Z25" s="456">
        <v>0</v>
      </c>
      <c r="AA25" s="456">
        <v>29</v>
      </c>
      <c r="AB25" s="456">
        <v>29</v>
      </c>
      <c r="AC25" s="456">
        <v>-19</v>
      </c>
      <c r="AD25" s="456">
        <v>-24.675324675300001</v>
      </c>
      <c r="AE25" s="456">
        <v>-12</v>
      </c>
      <c r="AF25" s="456">
        <v>-17.142857142899999</v>
      </c>
      <c r="AG25" s="456">
        <v>201</v>
      </c>
      <c r="AH25" s="456">
        <v>0</v>
      </c>
      <c r="AI25" s="456">
        <v>123</v>
      </c>
      <c r="AJ25" s="456">
        <v>78</v>
      </c>
      <c r="AK25" s="456">
        <v>-22</v>
      </c>
      <c r="AL25" s="456">
        <v>-9.8654708519999996</v>
      </c>
      <c r="AM25" s="456">
        <v>-53</v>
      </c>
      <c r="AN25" s="456">
        <v>-20.866141732300001</v>
      </c>
      <c r="AO25" s="456" t="s">
        <v>537</v>
      </c>
      <c r="AP25" s="254"/>
      <c r="AQ25" s="254"/>
      <c r="AR25" s="254"/>
      <c r="AS25" s="254"/>
      <c r="AT25" s="254"/>
      <c r="AU25" s="254"/>
      <c r="AV25" s="254"/>
      <c r="AW25" s="254"/>
      <c r="AX25" s="254"/>
      <c r="AY25" s="254"/>
      <c r="AZ25" s="254"/>
      <c r="BA25" s="254"/>
      <c r="BB25" s="254"/>
      <c r="BC25" s="254"/>
      <c r="BD25" s="254"/>
      <c r="BE25" s="254"/>
      <c r="BF25" s="254"/>
      <c r="BG25" s="254"/>
      <c r="BH25" s="254"/>
    </row>
    <row r="26" spans="1:60" x14ac:dyDescent="0.2">
      <c r="A26" s="456">
        <v>789</v>
      </c>
      <c r="B26" s="456">
        <v>0</v>
      </c>
      <c r="C26" s="456">
        <v>494</v>
      </c>
      <c r="D26" s="456">
        <v>295</v>
      </c>
      <c r="E26" s="456">
        <v>-128</v>
      </c>
      <c r="F26" s="456">
        <v>-13.958560523399999</v>
      </c>
      <c r="G26" s="456">
        <v>-275</v>
      </c>
      <c r="H26" s="456">
        <v>-25.845864661699999</v>
      </c>
      <c r="I26" s="456">
        <v>103</v>
      </c>
      <c r="J26" s="456">
        <v>0</v>
      </c>
      <c r="K26" s="456">
        <v>60</v>
      </c>
      <c r="L26" s="456">
        <v>43</v>
      </c>
      <c r="M26" s="456">
        <v>-4</v>
      </c>
      <c r="N26" s="456">
        <v>-3.7383177569999999</v>
      </c>
      <c r="O26" s="456">
        <v>-30</v>
      </c>
      <c r="P26" s="456">
        <v>-22.5563909774</v>
      </c>
      <c r="Q26" s="456">
        <v>134</v>
      </c>
      <c r="R26" s="456">
        <v>0</v>
      </c>
      <c r="S26" s="456">
        <v>78</v>
      </c>
      <c r="T26" s="456">
        <v>56</v>
      </c>
      <c r="U26" s="456">
        <v>-35</v>
      </c>
      <c r="V26" s="456">
        <v>-20.710059171600001</v>
      </c>
      <c r="W26" s="456">
        <v>-35</v>
      </c>
      <c r="X26" s="456">
        <v>-20.710059171600001</v>
      </c>
      <c r="Y26" s="456">
        <v>86</v>
      </c>
      <c r="Z26" s="456">
        <v>0</v>
      </c>
      <c r="AA26" s="456">
        <v>50</v>
      </c>
      <c r="AB26" s="456">
        <v>36</v>
      </c>
      <c r="AC26" s="456">
        <v>-4</v>
      </c>
      <c r="AD26" s="456">
        <v>-4.4444444444000002</v>
      </c>
      <c r="AE26" s="456">
        <v>-10</v>
      </c>
      <c r="AF26" s="456">
        <v>-10.416666666699999</v>
      </c>
      <c r="AG26" s="456">
        <v>466</v>
      </c>
      <c r="AH26" s="456">
        <v>0</v>
      </c>
      <c r="AI26" s="456">
        <v>306</v>
      </c>
      <c r="AJ26" s="456">
        <v>160</v>
      </c>
      <c r="AK26" s="456">
        <v>-85</v>
      </c>
      <c r="AL26" s="456">
        <v>-15.426497277699999</v>
      </c>
      <c r="AM26" s="456">
        <v>-200</v>
      </c>
      <c r="AN26" s="456">
        <v>-30.030030029999999</v>
      </c>
      <c r="AO26" s="456" t="s">
        <v>537</v>
      </c>
      <c r="AP26" s="254"/>
      <c r="AQ26" s="254"/>
      <c r="AR26" s="254"/>
      <c r="AS26" s="254"/>
      <c r="AT26" s="254"/>
      <c r="AU26" s="254"/>
      <c r="AV26" s="254"/>
      <c r="AW26" s="254"/>
      <c r="AX26" s="254"/>
      <c r="AY26" s="254"/>
      <c r="AZ26" s="254"/>
      <c r="BA26" s="254"/>
      <c r="BB26" s="254"/>
      <c r="BC26" s="254"/>
      <c r="BD26" s="254"/>
      <c r="BE26" s="254"/>
      <c r="BF26" s="254"/>
      <c r="BG26" s="254"/>
      <c r="BH26" s="254"/>
    </row>
    <row r="27" spans="1:60" x14ac:dyDescent="0.2">
      <c r="A27" s="456">
        <v>61</v>
      </c>
      <c r="B27" s="456">
        <v>0</v>
      </c>
      <c r="C27" s="456">
        <v>42</v>
      </c>
      <c r="D27" s="456">
        <v>19</v>
      </c>
      <c r="E27" s="456">
        <v>-6</v>
      </c>
      <c r="F27" s="456">
        <v>-8.9552238806000002</v>
      </c>
      <c r="G27" s="456">
        <v>-33</v>
      </c>
      <c r="H27" s="456">
        <v>-35.106382978699997</v>
      </c>
      <c r="I27" s="456" t="s">
        <v>535</v>
      </c>
      <c r="J27" s="456">
        <v>0</v>
      </c>
      <c r="K27" s="456" t="s">
        <v>535</v>
      </c>
      <c r="L27" s="456" t="s">
        <v>535</v>
      </c>
      <c r="M27" s="456">
        <v>-2</v>
      </c>
      <c r="N27" s="456">
        <v>-18.181818181800001</v>
      </c>
      <c r="O27" s="456">
        <v>-10</v>
      </c>
      <c r="P27" s="456">
        <v>-52.631578947400001</v>
      </c>
      <c r="Q27" s="456" t="s">
        <v>535</v>
      </c>
      <c r="R27" s="456">
        <v>0</v>
      </c>
      <c r="S27" s="456" t="s">
        <v>535</v>
      </c>
      <c r="T27" s="456" t="s">
        <v>535</v>
      </c>
      <c r="U27" s="456">
        <v>-2</v>
      </c>
      <c r="V27" s="456">
        <v>-10.5263157895</v>
      </c>
      <c r="W27" s="456">
        <v>-8</v>
      </c>
      <c r="X27" s="456">
        <v>-32</v>
      </c>
      <c r="Y27" s="456" t="s">
        <v>535</v>
      </c>
      <c r="Z27" s="456">
        <v>0</v>
      </c>
      <c r="AA27" s="456" t="s">
        <v>535</v>
      </c>
      <c r="AB27" s="456" t="s">
        <v>535</v>
      </c>
      <c r="AC27" s="456">
        <v>0</v>
      </c>
      <c r="AD27" s="456">
        <v>0</v>
      </c>
      <c r="AE27" s="456">
        <v>-7</v>
      </c>
      <c r="AF27" s="456">
        <v>-46.666666666700003</v>
      </c>
      <c r="AG27" s="456">
        <v>27</v>
      </c>
      <c r="AH27" s="456">
        <v>0</v>
      </c>
      <c r="AI27" s="456">
        <v>17</v>
      </c>
      <c r="AJ27" s="456">
        <v>10</v>
      </c>
      <c r="AK27" s="456">
        <v>-2</v>
      </c>
      <c r="AL27" s="456">
        <v>-6.8965517241000001</v>
      </c>
      <c r="AM27" s="456">
        <v>-8</v>
      </c>
      <c r="AN27" s="456">
        <v>-22.857142857100001</v>
      </c>
      <c r="AO27" s="456" t="s">
        <v>537</v>
      </c>
      <c r="AP27" s="254"/>
      <c r="AQ27" s="254"/>
      <c r="AR27" s="254"/>
      <c r="AS27" s="254"/>
      <c r="AT27" s="254"/>
      <c r="AU27" s="254"/>
      <c r="AV27" s="254"/>
      <c r="AW27" s="254"/>
      <c r="AX27" s="254"/>
      <c r="AY27" s="254"/>
      <c r="AZ27" s="254"/>
      <c r="BA27" s="254"/>
      <c r="BB27" s="254"/>
      <c r="BC27" s="254"/>
      <c r="BD27" s="254"/>
      <c r="BE27" s="254"/>
      <c r="BF27" s="254"/>
      <c r="BG27" s="254"/>
      <c r="BH27" s="254"/>
    </row>
    <row r="28" spans="1:60" x14ac:dyDescent="0.2">
      <c r="A28" s="456">
        <v>110</v>
      </c>
      <c r="B28" s="456">
        <v>0</v>
      </c>
      <c r="C28" s="456">
        <v>71</v>
      </c>
      <c r="D28" s="456">
        <v>39</v>
      </c>
      <c r="E28" s="456">
        <v>-5</v>
      </c>
      <c r="F28" s="456">
        <v>-4.3478260869999996</v>
      </c>
      <c r="G28" s="456">
        <v>-8</v>
      </c>
      <c r="H28" s="456">
        <v>-6.7796610168999996</v>
      </c>
      <c r="I28" s="456">
        <v>10</v>
      </c>
      <c r="J28" s="456">
        <v>0</v>
      </c>
      <c r="K28" s="456" t="s">
        <v>535</v>
      </c>
      <c r="L28" s="456" t="s">
        <v>535</v>
      </c>
      <c r="M28" s="456">
        <v>0</v>
      </c>
      <c r="N28" s="456">
        <v>0</v>
      </c>
      <c r="O28" s="456">
        <v>0</v>
      </c>
      <c r="P28" s="456">
        <v>0</v>
      </c>
      <c r="Q28" s="456">
        <v>29</v>
      </c>
      <c r="R28" s="456">
        <v>0</v>
      </c>
      <c r="S28" s="456">
        <v>20</v>
      </c>
      <c r="T28" s="456">
        <v>9</v>
      </c>
      <c r="U28" s="456">
        <v>7</v>
      </c>
      <c r="V28" s="456">
        <v>31.818181818199999</v>
      </c>
      <c r="W28" s="456">
        <v>-1</v>
      </c>
      <c r="X28" s="456">
        <v>-3.3333333333000001</v>
      </c>
      <c r="Y28" s="456">
        <v>12</v>
      </c>
      <c r="Z28" s="456">
        <v>0</v>
      </c>
      <c r="AA28" s="456" t="s">
        <v>535</v>
      </c>
      <c r="AB28" s="456" t="s">
        <v>535</v>
      </c>
      <c r="AC28" s="456">
        <v>1</v>
      </c>
      <c r="AD28" s="456">
        <v>9.0909090909000003</v>
      </c>
      <c r="AE28" s="456">
        <v>0</v>
      </c>
      <c r="AF28" s="456">
        <v>0</v>
      </c>
      <c r="AG28" s="456">
        <v>59</v>
      </c>
      <c r="AH28" s="456">
        <v>0</v>
      </c>
      <c r="AI28" s="456">
        <v>34</v>
      </c>
      <c r="AJ28" s="456">
        <v>25</v>
      </c>
      <c r="AK28" s="456">
        <v>-13</v>
      </c>
      <c r="AL28" s="456">
        <v>-18.055555555600002</v>
      </c>
      <c r="AM28" s="456">
        <v>-7</v>
      </c>
      <c r="AN28" s="456">
        <v>-10.6060606061</v>
      </c>
      <c r="AO28" s="456" t="s">
        <v>537</v>
      </c>
      <c r="AP28" s="254"/>
      <c r="AQ28" s="254"/>
      <c r="AR28" s="254"/>
      <c r="AS28" s="254"/>
      <c r="AT28" s="254"/>
      <c r="AU28" s="254"/>
      <c r="AV28" s="254"/>
      <c r="AW28" s="254"/>
      <c r="AX28" s="254"/>
      <c r="AY28" s="254"/>
      <c r="AZ28" s="254"/>
      <c r="BA28" s="254"/>
      <c r="BB28" s="254"/>
      <c r="BC28" s="254"/>
      <c r="BD28" s="254"/>
      <c r="BE28" s="254"/>
      <c r="BF28" s="254"/>
      <c r="BG28" s="254"/>
      <c r="BH28" s="254"/>
    </row>
    <row r="29" spans="1:60" x14ac:dyDescent="0.2">
      <c r="A29" s="456">
        <v>16</v>
      </c>
      <c r="B29" s="456">
        <v>0</v>
      </c>
      <c r="C29" s="456">
        <v>8</v>
      </c>
      <c r="D29" s="456">
        <v>8</v>
      </c>
      <c r="E29" s="456">
        <v>7</v>
      </c>
      <c r="F29" s="456">
        <v>77.777777777799997</v>
      </c>
      <c r="G29" s="456">
        <v>0</v>
      </c>
      <c r="H29" s="456">
        <v>0</v>
      </c>
      <c r="I29" s="456" t="s">
        <v>535</v>
      </c>
      <c r="J29" s="456">
        <v>0</v>
      </c>
      <c r="K29" s="456" t="s">
        <v>535</v>
      </c>
      <c r="L29" s="456">
        <v>0</v>
      </c>
      <c r="M29" s="456">
        <v>1</v>
      </c>
      <c r="N29" s="456">
        <v>0</v>
      </c>
      <c r="O29" s="456">
        <v>-1</v>
      </c>
      <c r="P29" s="456">
        <v>-50</v>
      </c>
      <c r="Q29" s="456" t="s">
        <v>535</v>
      </c>
      <c r="R29" s="456">
        <v>0</v>
      </c>
      <c r="S29" s="456" t="s">
        <v>535</v>
      </c>
      <c r="T29" s="456" t="s">
        <v>535</v>
      </c>
      <c r="U29" s="456">
        <v>3</v>
      </c>
      <c r="V29" s="456">
        <v>150</v>
      </c>
      <c r="W29" s="456">
        <v>1</v>
      </c>
      <c r="X29" s="456">
        <v>25</v>
      </c>
      <c r="Y29" s="456" t="s">
        <v>535</v>
      </c>
      <c r="Z29" s="456">
        <v>0</v>
      </c>
      <c r="AA29" s="456">
        <v>0</v>
      </c>
      <c r="AB29" s="456" t="s">
        <v>535</v>
      </c>
      <c r="AC29" s="456">
        <v>-1</v>
      </c>
      <c r="AD29" s="456">
        <v>-50</v>
      </c>
      <c r="AE29" s="456">
        <v>-1</v>
      </c>
      <c r="AF29" s="456">
        <v>-50</v>
      </c>
      <c r="AG29" s="456">
        <v>9</v>
      </c>
      <c r="AH29" s="456">
        <v>0</v>
      </c>
      <c r="AI29" s="456">
        <v>3</v>
      </c>
      <c r="AJ29" s="456">
        <v>6</v>
      </c>
      <c r="AK29" s="456">
        <v>4</v>
      </c>
      <c r="AL29" s="456">
        <v>80</v>
      </c>
      <c r="AM29" s="456">
        <v>1</v>
      </c>
      <c r="AN29" s="456">
        <v>12.5</v>
      </c>
      <c r="AO29" s="456" t="s">
        <v>537</v>
      </c>
      <c r="AP29" s="254"/>
      <c r="AQ29" s="254"/>
      <c r="AR29" s="254"/>
      <c r="AS29" s="254"/>
      <c r="AT29" s="254"/>
      <c r="AU29" s="254"/>
      <c r="AV29" s="254"/>
      <c r="AW29" s="254"/>
      <c r="AX29" s="254"/>
      <c r="AY29" s="254"/>
      <c r="AZ29" s="254"/>
      <c r="BA29" s="254"/>
      <c r="BB29" s="254"/>
      <c r="BC29" s="254"/>
      <c r="BD29" s="254"/>
      <c r="BE29" s="254"/>
      <c r="BF29" s="254"/>
      <c r="BG29" s="254"/>
      <c r="BH29" s="254"/>
    </row>
    <row r="30" spans="1:60" x14ac:dyDescent="0.2">
      <c r="A30" s="456">
        <v>0</v>
      </c>
      <c r="B30" s="456">
        <v>0</v>
      </c>
      <c r="C30" s="456">
        <v>0</v>
      </c>
      <c r="D30" s="456">
        <v>0</v>
      </c>
      <c r="E30" s="456">
        <v>0</v>
      </c>
      <c r="F30" s="456">
        <v>0</v>
      </c>
      <c r="G30" s="456">
        <v>0</v>
      </c>
      <c r="H30" s="456">
        <v>0</v>
      </c>
      <c r="I30" s="456">
        <v>0</v>
      </c>
      <c r="J30" s="456">
        <v>0</v>
      </c>
      <c r="K30" s="456">
        <v>0</v>
      </c>
      <c r="L30" s="456">
        <v>0</v>
      </c>
      <c r="M30" s="456">
        <v>0</v>
      </c>
      <c r="N30" s="456">
        <v>0</v>
      </c>
      <c r="O30" s="456">
        <v>0</v>
      </c>
      <c r="P30" s="456">
        <v>0</v>
      </c>
      <c r="Q30" s="456">
        <v>0</v>
      </c>
      <c r="R30" s="456">
        <v>0</v>
      </c>
      <c r="S30" s="456">
        <v>0</v>
      </c>
      <c r="T30" s="456">
        <v>0</v>
      </c>
      <c r="U30" s="456">
        <v>0</v>
      </c>
      <c r="V30" s="456">
        <v>0</v>
      </c>
      <c r="W30" s="456">
        <v>0</v>
      </c>
      <c r="X30" s="456">
        <v>0</v>
      </c>
      <c r="Y30" s="456">
        <v>0</v>
      </c>
      <c r="Z30" s="456">
        <v>0</v>
      </c>
      <c r="AA30" s="456">
        <v>0</v>
      </c>
      <c r="AB30" s="456">
        <v>0</v>
      </c>
      <c r="AC30" s="456">
        <v>0</v>
      </c>
      <c r="AD30" s="456">
        <v>0</v>
      </c>
      <c r="AE30" s="456">
        <v>0</v>
      </c>
      <c r="AF30" s="456">
        <v>0</v>
      </c>
      <c r="AG30" s="456">
        <v>0</v>
      </c>
      <c r="AH30" s="456">
        <v>0</v>
      </c>
      <c r="AI30" s="456">
        <v>0</v>
      </c>
      <c r="AJ30" s="456">
        <v>0</v>
      </c>
      <c r="AK30" s="456">
        <v>0</v>
      </c>
      <c r="AL30" s="456">
        <v>0</v>
      </c>
      <c r="AM30" s="456">
        <v>0</v>
      </c>
      <c r="AN30" s="456">
        <v>0</v>
      </c>
      <c r="AO30" s="456" t="s">
        <v>537</v>
      </c>
      <c r="AP30" s="254"/>
      <c r="AQ30" s="254"/>
      <c r="AR30" s="254"/>
      <c r="AS30" s="254"/>
      <c r="AT30" s="254"/>
      <c r="AU30" s="254"/>
      <c r="AV30" s="254"/>
      <c r="AW30" s="254"/>
      <c r="AX30" s="254"/>
      <c r="AY30" s="254"/>
      <c r="AZ30" s="254"/>
      <c r="BA30" s="254"/>
      <c r="BB30" s="254"/>
      <c r="BC30" s="254"/>
      <c r="BD30" s="254"/>
      <c r="BE30" s="254"/>
      <c r="BF30" s="254"/>
      <c r="BG30" s="254"/>
      <c r="BH30" s="254"/>
    </row>
    <row r="31" spans="1:60" x14ac:dyDescent="0.2">
      <c r="A31" s="456">
        <v>475</v>
      </c>
      <c r="B31" s="456">
        <v>0</v>
      </c>
      <c r="C31" s="456">
        <v>306</v>
      </c>
      <c r="D31" s="456">
        <v>169</v>
      </c>
      <c r="E31" s="456">
        <v>-26</v>
      </c>
      <c r="F31" s="456">
        <v>-5.1896207585000003</v>
      </c>
      <c r="G31" s="456">
        <v>-129</v>
      </c>
      <c r="H31" s="456">
        <v>-21.357615893999998</v>
      </c>
      <c r="I31" s="456" t="s">
        <v>535</v>
      </c>
      <c r="J31" s="456">
        <v>0</v>
      </c>
      <c r="K31" s="456" t="s">
        <v>535</v>
      </c>
      <c r="L31" s="456">
        <v>21</v>
      </c>
      <c r="M31" s="456">
        <v>3</v>
      </c>
      <c r="N31" s="456">
        <v>6.1224489795999997</v>
      </c>
      <c r="O31" s="456">
        <v>-14</v>
      </c>
      <c r="P31" s="456">
        <v>-21.212121212100001</v>
      </c>
      <c r="Q31" s="456" t="s">
        <v>535</v>
      </c>
      <c r="R31" s="456">
        <v>0</v>
      </c>
      <c r="S31" s="456" t="s">
        <v>535</v>
      </c>
      <c r="T31" s="456">
        <v>26</v>
      </c>
      <c r="U31" s="456">
        <v>-18</v>
      </c>
      <c r="V31" s="456">
        <v>-21.951219512200002</v>
      </c>
      <c r="W31" s="456">
        <v>-8</v>
      </c>
      <c r="X31" s="456">
        <v>-11.1111111111</v>
      </c>
      <c r="Y31" s="456" t="s">
        <v>535</v>
      </c>
      <c r="Z31" s="456">
        <v>0</v>
      </c>
      <c r="AA31" s="456">
        <v>19</v>
      </c>
      <c r="AB31" s="456" t="s">
        <v>535</v>
      </c>
      <c r="AC31" s="456">
        <v>-12</v>
      </c>
      <c r="AD31" s="456">
        <v>-25</v>
      </c>
      <c r="AE31" s="456">
        <v>-6</v>
      </c>
      <c r="AF31" s="456">
        <v>-14.285714285699999</v>
      </c>
      <c r="AG31" s="456">
        <v>323</v>
      </c>
      <c r="AH31" s="456">
        <v>0</v>
      </c>
      <c r="AI31" s="456" t="s">
        <v>535</v>
      </c>
      <c r="AJ31" s="456" t="s">
        <v>535</v>
      </c>
      <c r="AK31" s="456">
        <v>1</v>
      </c>
      <c r="AL31" s="456">
        <v>0.31055900619999999</v>
      </c>
      <c r="AM31" s="456">
        <v>-101</v>
      </c>
      <c r="AN31" s="456">
        <v>-23.820754717</v>
      </c>
      <c r="AO31" s="456" t="s">
        <v>537</v>
      </c>
      <c r="AP31" s="254"/>
      <c r="AQ31" s="254"/>
      <c r="AR31" s="254"/>
      <c r="AS31" s="254"/>
      <c r="AT31" s="254"/>
      <c r="AU31" s="254"/>
      <c r="AV31" s="254"/>
      <c r="AW31" s="254"/>
      <c r="AX31" s="254"/>
      <c r="AY31" s="254"/>
      <c r="AZ31" s="254"/>
      <c r="BA31" s="254"/>
      <c r="BB31" s="254"/>
      <c r="BC31" s="254"/>
      <c r="BD31" s="254"/>
      <c r="BE31" s="254"/>
      <c r="BF31" s="254"/>
      <c r="BG31" s="254"/>
      <c r="BH31" s="254"/>
    </row>
    <row r="32" spans="1:60" x14ac:dyDescent="0.2">
      <c r="A32" s="456">
        <v>892</v>
      </c>
      <c r="B32" s="456">
        <v>0</v>
      </c>
      <c r="C32" s="456">
        <v>545</v>
      </c>
      <c r="D32" s="456">
        <v>347</v>
      </c>
      <c r="E32" s="456">
        <v>-190</v>
      </c>
      <c r="F32" s="456">
        <v>-17.560073937199999</v>
      </c>
      <c r="G32" s="456">
        <v>-282</v>
      </c>
      <c r="H32" s="456">
        <v>-24.020442930200002</v>
      </c>
      <c r="I32" s="456">
        <v>122</v>
      </c>
      <c r="J32" s="456">
        <v>0</v>
      </c>
      <c r="K32" s="456">
        <v>80</v>
      </c>
      <c r="L32" s="456">
        <v>42</v>
      </c>
      <c r="M32" s="456">
        <v>-37</v>
      </c>
      <c r="N32" s="456">
        <v>-23.2704402516</v>
      </c>
      <c r="O32" s="456">
        <v>-44</v>
      </c>
      <c r="P32" s="456">
        <v>-26.506024096400001</v>
      </c>
      <c r="Q32" s="456">
        <v>208</v>
      </c>
      <c r="R32" s="456">
        <v>0</v>
      </c>
      <c r="S32" s="456">
        <v>127</v>
      </c>
      <c r="T32" s="456">
        <v>81</v>
      </c>
      <c r="U32" s="456">
        <v>-20</v>
      </c>
      <c r="V32" s="456">
        <v>-8.7719298246000008</v>
      </c>
      <c r="W32" s="456">
        <v>-47</v>
      </c>
      <c r="X32" s="456">
        <v>-18.431372548999999</v>
      </c>
      <c r="Y32" s="456">
        <v>128</v>
      </c>
      <c r="Z32" s="456">
        <v>0</v>
      </c>
      <c r="AA32" s="456">
        <v>75</v>
      </c>
      <c r="AB32" s="456">
        <v>53</v>
      </c>
      <c r="AC32" s="456">
        <v>-12</v>
      </c>
      <c r="AD32" s="456">
        <v>-8.5714285714000003</v>
      </c>
      <c r="AE32" s="456">
        <v>-25</v>
      </c>
      <c r="AF32" s="456">
        <v>-16.339869280999999</v>
      </c>
      <c r="AG32" s="456">
        <v>434</v>
      </c>
      <c r="AH32" s="456">
        <v>0</v>
      </c>
      <c r="AI32" s="456">
        <v>263</v>
      </c>
      <c r="AJ32" s="456">
        <v>171</v>
      </c>
      <c r="AK32" s="456">
        <v>-121</v>
      </c>
      <c r="AL32" s="456">
        <v>-21.8018018018</v>
      </c>
      <c r="AM32" s="456">
        <v>-166</v>
      </c>
      <c r="AN32" s="456">
        <v>-27.666666666699999</v>
      </c>
      <c r="AO32" s="456" t="s">
        <v>537</v>
      </c>
      <c r="AP32" s="254"/>
      <c r="AQ32" s="254"/>
      <c r="AR32" s="254"/>
      <c r="AS32" s="254"/>
      <c r="AT32" s="254"/>
      <c r="AU32" s="254"/>
      <c r="AV32" s="254"/>
      <c r="AW32" s="254"/>
      <c r="AX32" s="254"/>
      <c r="AY32" s="254"/>
      <c r="AZ32" s="254"/>
      <c r="BA32" s="254"/>
      <c r="BB32" s="254"/>
      <c r="BC32" s="254"/>
      <c r="BD32" s="254"/>
      <c r="BE32" s="254"/>
      <c r="BF32" s="254"/>
      <c r="BG32" s="254"/>
      <c r="BH32" s="254"/>
    </row>
    <row r="33" spans="1:60" x14ac:dyDescent="0.2">
      <c r="A33" s="456">
        <v>10</v>
      </c>
      <c r="B33" s="456">
        <v>0</v>
      </c>
      <c r="C33" s="456">
        <v>6</v>
      </c>
      <c r="D33" s="456">
        <v>4</v>
      </c>
      <c r="E33" s="456">
        <v>6</v>
      </c>
      <c r="F33" s="456">
        <v>150</v>
      </c>
      <c r="G33" s="456">
        <v>1</v>
      </c>
      <c r="H33" s="456">
        <v>11.1111111111</v>
      </c>
      <c r="I33" s="456" t="s">
        <v>535</v>
      </c>
      <c r="J33" s="456">
        <v>0</v>
      </c>
      <c r="K33" s="456" t="s">
        <v>535</v>
      </c>
      <c r="L33" s="456">
        <v>0</v>
      </c>
      <c r="M33" s="456">
        <v>1</v>
      </c>
      <c r="N33" s="456">
        <v>0</v>
      </c>
      <c r="O33" s="456">
        <v>0</v>
      </c>
      <c r="P33" s="456">
        <v>0</v>
      </c>
      <c r="Q33" s="456" t="s">
        <v>535</v>
      </c>
      <c r="R33" s="456">
        <v>0</v>
      </c>
      <c r="S33" s="456" t="s">
        <v>535</v>
      </c>
      <c r="T33" s="456">
        <v>0</v>
      </c>
      <c r="U33" s="456">
        <v>2</v>
      </c>
      <c r="V33" s="456">
        <v>200</v>
      </c>
      <c r="W33" s="456">
        <v>0</v>
      </c>
      <c r="X33" s="456">
        <v>0</v>
      </c>
      <c r="Y33" s="456" t="s">
        <v>535</v>
      </c>
      <c r="Z33" s="456">
        <v>0</v>
      </c>
      <c r="AA33" s="456">
        <v>0</v>
      </c>
      <c r="AB33" s="456" t="s">
        <v>535</v>
      </c>
      <c r="AC33" s="456">
        <v>1</v>
      </c>
      <c r="AD33" s="456">
        <v>0</v>
      </c>
      <c r="AE33" s="456">
        <v>1</v>
      </c>
      <c r="AF33" s="456">
        <v>0</v>
      </c>
      <c r="AG33" s="456">
        <v>5</v>
      </c>
      <c r="AH33" s="456">
        <v>0</v>
      </c>
      <c r="AI33" s="456" t="s">
        <v>535</v>
      </c>
      <c r="AJ33" s="456" t="s">
        <v>535</v>
      </c>
      <c r="AK33" s="456">
        <v>2</v>
      </c>
      <c r="AL33" s="456">
        <v>66.666666666699996</v>
      </c>
      <c r="AM33" s="456">
        <v>0</v>
      </c>
      <c r="AN33" s="456">
        <v>0</v>
      </c>
      <c r="AO33" s="456" t="s">
        <v>542</v>
      </c>
      <c r="AP33" s="254"/>
      <c r="AQ33" s="254"/>
      <c r="AR33" s="254"/>
      <c r="AS33" s="254"/>
      <c r="AT33" s="254"/>
      <c r="AU33" s="254"/>
      <c r="AV33" s="254"/>
      <c r="AW33" s="254"/>
      <c r="AX33" s="254"/>
      <c r="AY33" s="254"/>
      <c r="AZ33" s="254"/>
      <c r="BA33" s="254"/>
      <c r="BB33" s="254"/>
      <c r="BC33" s="254"/>
      <c r="BD33" s="254"/>
      <c r="BE33" s="254"/>
      <c r="BF33" s="254"/>
      <c r="BG33" s="254"/>
      <c r="BH33" s="254"/>
    </row>
    <row r="34" spans="1:60" x14ac:dyDescent="0.2">
      <c r="A34" s="456">
        <v>573</v>
      </c>
      <c r="B34" s="456">
        <v>0</v>
      </c>
      <c r="C34" s="456">
        <v>360</v>
      </c>
      <c r="D34" s="456">
        <v>213</v>
      </c>
      <c r="E34" s="456">
        <v>-143</v>
      </c>
      <c r="F34" s="456">
        <v>-19.972067039100001</v>
      </c>
      <c r="G34" s="456">
        <v>-261</v>
      </c>
      <c r="H34" s="456">
        <v>-31.294964028799999</v>
      </c>
      <c r="I34" s="456">
        <v>63</v>
      </c>
      <c r="J34" s="456">
        <v>0</v>
      </c>
      <c r="K34" s="456">
        <v>35</v>
      </c>
      <c r="L34" s="456">
        <v>28</v>
      </c>
      <c r="M34" s="456">
        <v>-23</v>
      </c>
      <c r="N34" s="456">
        <v>-26.744186046500001</v>
      </c>
      <c r="O34" s="456">
        <v>-22</v>
      </c>
      <c r="P34" s="456">
        <v>-25.882352941200001</v>
      </c>
      <c r="Q34" s="456">
        <v>115</v>
      </c>
      <c r="R34" s="456">
        <v>0</v>
      </c>
      <c r="S34" s="456">
        <v>77</v>
      </c>
      <c r="T34" s="456">
        <v>38</v>
      </c>
      <c r="U34" s="456">
        <v>-36</v>
      </c>
      <c r="V34" s="456">
        <v>-23.841059602600001</v>
      </c>
      <c r="W34" s="456">
        <v>-38</v>
      </c>
      <c r="X34" s="456">
        <v>-24.836601307199999</v>
      </c>
      <c r="Y34" s="456">
        <v>65</v>
      </c>
      <c r="Z34" s="456">
        <v>0</v>
      </c>
      <c r="AA34" s="456">
        <v>38</v>
      </c>
      <c r="AB34" s="456">
        <v>27</v>
      </c>
      <c r="AC34" s="456">
        <v>-21</v>
      </c>
      <c r="AD34" s="456">
        <v>-24.418604651199999</v>
      </c>
      <c r="AE34" s="456">
        <v>-31</v>
      </c>
      <c r="AF34" s="456">
        <v>-32.291666666700003</v>
      </c>
      <c r="AG34" s="456">
        <v>330</v>
      </c>
      <c r="AH34" s="456">
        <v>0</v>
      </c>
      <c r="AI34" s="456">
        <v>210</v>
      </c>
      <c r="AJ34" s="456">
        <v>120</v>
      </c>
      <c r="AK34" s="456">
        <v>-63</v>
      </c>
      <c r="AL34" s="456">
        <v>-16.030534351099998</v>
      </c>
      <c r="AM34" s="456">
        <v>-170</v>
      </c>
      <c r="AN34" s="456">
        <v>-34</v>
      </c>
      <c r="AO34" s="456" t="s">
        <v>538</v>
      </c>
    </row>
    <row r="35" spans="1:60" x14ac:dyDescent="0.2">
      <c r="A35" s="456">
        <v>515</v>
      </c>
      <c r="B35" s="456">
        <v>0</v>
      </c>
      <c r="C35" s="456">
        <v>330</v>
      </c>
      <c r="D35" s="456">
        <v>185</v>
      </c>
      <c r="E35" s="456">
        <v>-145</v>
      </c>
      <c r="F35" s="456">
        <v>-21.969696969699999</v>
      </c>
      <c r="G35" s="456">
        <v>-250</v>
      </c>
      <c r="H35" s="456">
        <v>-32.679738562099999</v>
      </c>
      <c r="I35" s="456">
        <v>59</v>
      </c>
      <c r="J35" s="456">
        <v>0</v>
      </c>
      <c r="K35" s="456">
        <v>34</v>
      </c>
      <c r="L35" s="456">
        <v>25</v>
      </c>
      <c r="M35" s="456">
        <v>-22</v>
      </c>
      <c r="N35" s="456">
        <v>-27.1604938272</v>
      </c>
      <c r="O35" s="456">
        <v>-18</v>
      </c>
      <c r="P35" s="456">
        <v>-23.376623376600001</v>
      </c>
      <c r="Q35" s="456">
        <v>101</v>
      </c>
      <c r="R35" s="456">
        <v>0</v>
      </c>
      <c r="S35" s="456">
        <v>69</v>
      </c>
      <c r="T35" s="456">
        <v>32</v>
      </c>
      <c r="U35" s="456">
        <v>-41</v>
      </c>
      <c r="V35" s="456">
        <v>-28.873239436599999</v>
      </c>
      <c r="W35" s="456">
        <v>-43</v>
      </c>
      <c r="X35" s="456">
        <v>-29.861111111100001</v>
      </c>
      <c r="Y35" s="456">
        <v>59</v>
      </c>
      <c r="Z35" s="456">
        <v>0</v>
      </c>
      <c r="AA35" s="456">
        <v>34</v>
      </c>
      <c r="AB35" s="456">
        <v>25</v>
      </c>
      <c r="AC35" s="456">
        <v>-22</v>
      </c>
      <c r="AD35" s="456">
        <v>-27.1604938272</v>
      </c>
      <c r="AE35" s="456">
        <v>-33</v>
      </c>
      <c r="AF35" s="456">
        <v>-35.869565217400002</v>
      </c>
      <c r="AG35" s="456">
        <v>296</v>
      </c>
      <c r="AH35" s="456">
        <v>0</v>
      </c>
      <c r="AI35" s="456">
        <v>193</v>
      </c>
      <c r="AJ35" s="456">
        <v>103</v>
      </c>
      <c r="AK35" s="456">
        <v>-60</v>
      </c>
      <c r="AL35" s="456">
        <v>-16.853932584300001</v>
      </c>
      <c r="AM35" s="456">
        <v>-156</v>
      </c>
      <c r="AN35" s="456">
        <v>-34.5132743363</v>
      </c>
      <c r="AO35" s="456" t="s">
        <v>538</v>
      </c>
    </row>
    <row r="36" spans="1:60" x14ac:dyDescent="0.2">
      <c r="A36" s="456">
        <v>74</v>
      </c>
      <c r="B36" s="456">
        <v>0</v>
      </c>
      <c r="C36" s="456">
        <v>51</v>
      </c>
      <c r="D36" s="456">
        <v>23</v>
      </c>
      <c r="E36" s="456">
        <v>-20</v>
      </c>
      <c r="F36" s="456">
        <v>-21.2765957447</v>
      </c>
      <c r="G36" s="456">
        <v>-42</v>
      </c>
      <c r="H36" s="456">
        <v>-36.206896551699998</v>
      </c>
      <c r="I36" s="456">
        <v>22</v>
      </c>
      <c r="J36" s="456">
        <v>0</v>
      </c>
      <c r="K36" s="456">
        <v>13</v>
      </c>
      <c r="L36" s="456">
        <v>9</v>
      </c>
      <c r="M36" s="456">
        <v>6</v>
      </c>
      <c r="N36" s="456">
        <v>37.5</v>
      </c>
      <c r="O36" s="456">
        <v>6</v>
      </c>
      <c r="P36" s="456">
        <v>37.5</v>
      </c>
      <c r="Q36" s="456">
        <v>10</v>
      </c>
      <c r="R36" s="456">
        <v>0</v>
      </c>
      <c r="S36" s="456" t="s">
        <v>535</v>
      </c>
      <c r="T36" s="456" t="s">
        <v>535</v>
      </c>
      <c r="U36" s="456">
        <v>-3</v>
      </c>
      <c r="V36" s="456">
        <v>-23.076923076900002</v>
      </c>
      <c r="W36" s="456">
        <v>-12</v>
      </c>
      <c r="X36" s="456">
        <v>-54.5454545455</v>
      </c>
      <c r="Y36" s="456">
        <v>17</v>
      </c>
      <c r="Z36" s="456">
        <v>0</v>
      </c>
      <c r="AA36" s="456" t="s">
        <v>535</v>
      </c>
      <c r="AB36" s="456" t="s">
        <v>535</v>
      </c>
      <c r="AC36" s="456">
        <v>-5</v>
      </c>
      <c r="AD36" s="456">
        <v>-22.727272727300001</v>
      </c>
      <c r="AE36" s="456">
        <v>-15</v>
      </c>
      <c r="AF36" s="456">
        <v>-46.875</v>
      </c>
      <c r="AG36" s="456">
        <v>25</v>
      </c>
      <c r="AH36" s="456">
        <v>0</v>
      </c>
      <c r="AI36" s="456">
        <v>18</v>
      </c>
      <c r="AJ36" s="456">
        <v>7</v>
      </c>
      <c r="AK36" s="456">
        <v>-18</v>
      </c>
      <c r="AL36" s="456">
        <v>-41.860465116299999</v>
      </c>
      <c r="AM36" s="456">
        <v>-21</v>
      </c>
      <c r="AN36" s="456">
        <v>-45.652173912999999</v>
      </c>
      <c r="AO36" s="456" t="s">
        <v>538</v>
      </c>
    </row>
    <row r="37" spans="1:60" x14ac:dyDescent="0.2">
      <c r="A37" s="456">
        <v>136</v>
      </c>
      <c r="B37" s="456">
        <v>0</v>
      </c>
      <c r="C37" s="456">
        <v>78</v>
      </c>
      <c r="D37" s="456">
        <v>58</v>
      </c>
      <c r="E37" s="456">
        <v>2</v>
      </c>
      <c r="F37" s="456">
        <v>1.4925373134</v>
      </c>
      <c r="G37" s="456">
        <v>-80</v>
      </c>
      <c r="H37" s="456">
        <v>-37.037037036999997</v>
      </c>
      <c r="I37" s="456">
        <v>13</v>
      </c>
      <c r="J37" s="456">
        <v>0</v>
      </c>
      <c r="K37" s="456" t="s">
        <v>535</v>
      </c>
      <c r="L37" s="456" t="s">
        <v>535</v>
      </c>
      <c r="M37" s="456">
        <v>0</v>
      </c>
      <c r="N37" s="456">
        <v>0</v>
      </c>
      <c r="O37" s="456">
        <v>-10</v>
      </c>
      <c r="P37" s="456">
        <v>-43.4782608696</v>
      </c>
      <c r="Q37" s="456">
        <v>15</v>
      </c>
      <c r="R37" s="456">
        <v>0</v>
      </c>
      <c r="S37" s="456" t="s">
        <v>535</v>
      </c>
      <c r="T37" s="456" t="s">
        <v>535</v>
      </c>
      <c r="U37" s="456">
        <v>-2</v>
      </c>
      <c r="V37" s="456">
        <v>-11.764705882399999</v>
      </c>
      <c r="W37" s="456">
        <v>-8</v>
      </c>
      <c r="X37" s="456">
        <v>-34.782608695699999</v>
      </c>
      <c r="Y37" s="456" t="s">
        <v>535</v>
      </c>
      <c r="Z37" s="456">
        <v>0</v>
      </c>
      <c r="AA37" s="456" t="s">
        <v>535</v>
      </c>
      <c r="AB37" s="456">
        <v>6</v>
      </c>
      <c r="AC37" s="456">
        <v>-7</v>
      </c>
      <c r="AD37" s="456">
        <v>-36.842105263199997</v>
      </c>
      <c r="AE37" s="456">
        <v>-6</v>
      </c>
      <c r="AF37" s="456">
        <v>-33.333333333299997</v>
      </c>
      <c r="AG37" s="456">
        <v>96</v>
      </c>
      <c r="AH37" s="456">
        <v>0</v>
      </c>
      <c r="AI37" s="456">
        <v>55</v>
      </c>
      <c r="AJ37" s="456">
        <v>41</v>
      </c>
      <c r="AK37" s="456">
        <v>11</v>
      </c>
      <c r="AL37" s="456">
        <v>12.9411764706</v>
      </c>
      <c r="AM37" s="456">
        <v>-56</v>
      </c>
      <c r="AN37" s="456">
        <v>-36.842105263199997</v>
      </c>
      <c r="AO37" s="456" t="s">
        <v>538</v>
      </c>
    </row>
    <row r="38" spans="1:60" x14ac:dyDescent="0.2">
      <c r="A38" s="456">
        <v>187</v>
      </c>
      <c r="B38" s="456">
        <v>0</v>
      </c>
      <c r="C38" s="456">
        <v>128</v>
      </c>
      <c r="D38" s="456">
        <v>59</v>
      </c>
      <c r="E38" s="456">
        <v>-68</v>
      </c>
      <c r="F38" s="456">
        <v>-26.666666666699999</v>
      </c>
      <c r="G38" s="456">
        <v>-102</v>
      </c>
      <c r="H38" s="456">
        <v>-35.294117647100002</v>
      </c>
      <c r="I38" s="456">
        <v>7</v>
      </c>
      <c r="J38" s="456">
        <v>0</v>
      </c>
      <c r="K38" s="456" t="s">
        <v>535</v>
      </c>
      <c r="L38" s="456" t="s">
        <v>535</v>
      </c>
      <c r="M38" s="456">
        <v>-22</v>
      </c>
      <c r="N38" s="456">
        <v>-75.862068965500001</v>
      </c>
      <c r="O38" s="456">
        <v>-14</v>
      </c>
      <c r="P38" s="456">
        <v>-66.666666666699996</v>
      </c>
      <c r="Q38" s="456">
        <v>34</v>
      </c>
      <c r="R38" s="456">
        <v>0</v>
      </c>
      <c r="S38" s="456">
        <v>24</v>
      </c>
      <c r="T38" s="456">
        <v>10</v>
      </c>
      <c r="U38" s="456">
        <v>-17</v>
      </c>
      <c r="V38" s="456">
        <v>-33.333333333299997</v>
      </c>
      <c r="W38" s="456">
        <v>-8</v>
      </c>
      <c r="X38" s="456">
        <v>-19.047619047600001</v>
      </c>
      <c r="Y38" s="456">
        <v>26</v>
      </c>
      <c r="Z38" s="456">
        <v>0</v>
      </c>
      <c r="AA38" s="456" t="s">
        <v>535</v>
      </c>
      <c r="AB38" s="456" t="s">
        <v>535</v>
      </c>
      <c r="AC38" s="456">
        <v>-4</v>
      </c>
      <c r="AD38" s="456">
        <v>-13.333333333300001</v>
      </c>
      <c r="AE38" s="456">
        <v>-10</v>
      </c>
      <c r="AF38" s="456">
        <v>-27.777777777800001</v>
      </c>
      <c r="AG38" s="456">
        <v>120</v>
      </c>
      <c r="AH38" s="456">
        <v>0</v>
      </c>
      <c r="AI38" s="456">
        <v>87</v>
      </c>
      <c r="AJ38" s="456">
        <v>33</v>
      </c>
      <c r="AK38" s="456">
        <v>-25</v>
      </c>
      <c r="AL38" s="456">
        <v>-17.241379310300001</v>
      </c>
      <c r="AM38" s="456">
        <v>-70</v>
      </c>
      <c r="AN38" s="456">
        <v>-36.842105263199997</v>
      </c>
      <c r="AO38" s="456" t="s">
        <v>538</v>
      </c>
    </row>
    <row r="39" spans="1:60" x14ac:dyDescent="0.2">
      <c r="A39" s="456">
        <v>118</v>
      </c>
      <c r="B39" s="456">
        <v>0</v>
      </c>
      <c r="C39" s="456">
        <v>73</v>
      </c>
      <c r="D39" s="456">
        <v>45</v>
      </c>
      <c r="E39" s="456">
        <v>-59</v>
      </c>
      <c r="F39" s="456">
        <v>-33.333333333299997</v>
      </c>
      <c r="G39" s="456">
        <v>-26</v>
      </c>
      <c r="H39" s="456">
        <v>-18.055555555600002</v>
      </c>
      <c r="I39" s="456">
        <v>17</v>
      </c>
      <c r="J39" s="456">
        <v>0</v>
      </c>
      <c r="K39" s="456" t="s">
        <v>535</v>
      </c>
      <c r="L39" s="456" t="s">
        <v>535</v>
      </c>
      <c r="M39" s="456">
        <v>-6</v>
      </c>
      <c r="N39" s="456">
        <v>-26.086956521699999</v>
      </c>
      <c r="O39" s="456">
        <v>0</v>
      </c>
      <c r="P39" s="456">
        <v>0</v>
      </c>
      <c r="Q39" s="456">
        <v>42</v>
      </c>
      <c r="R39" s="456">
        <v>0</v>
      </c>
      <c r="S39" s="456">
        <v>25</v>
      </c>
      <c r="T39" s="456">
        <v>17</v>
      </c>
      <c r="U39" s="456">
        <v>-19</v>
      </c>
      <c r="V39" s="456">
        <v>-31.147540983599999</v>
      </c>
      <c r="W39" s="456">
        <v>-15</v>
      </c>
      <c r="X39" s="456">
        <v>-26.315789473700001</v>
      </c>
      <c r="Y39" s="456" t="s">
        <v>535</v>
      </c>
      <c r="Z39" s="456">
        <v>0</v>
      </c>
      <c r="AA39" s="456" t="s">
        <v>535</v>
      </c>
      <c r="AB39" s="456">
        <v>0</v>
      </c>
      <c r="AC39" s="456">
        <v>-6</v>
      </c>
      <c r="AD39" s="456">
        <v>-60</v>
      </c>
      <c r="AE39" s="456">
        <v>-2</v>
      </c>
      <c r="AF39" s="456">
        <v>-33.333333333299997</v>
      </c>
      <c r="AG39" s="456">
        <v>55</v>
      </c>
      <c r="AH39" s="456">
        <v>0</v>
      </c>
      <c r="AI39" s="456">
        <v>33</v>
      </c>
      <c r="AJ39" s="456">
        <v>22</v>
      </c>
      <c r="AK39" s="456">
        <v>-28</v>
      </c>
      <c r="AL39" s="456">
        <v>-33.734939759</v>
      </c>
      <c r="AM39" s="456">
        <v>-9</v>
      </c>
      <c r="AN39" s="456">
        <v>-14.0625</v>
      </c>
      <c r="AO39" s="456" t="s">
        <v>538</v>
      </c>
    </row>
    <row r="40" spans="1:60" x14ac:dyDescent="0.2">
      <c r="A40" s="456">
        <v>0</v>
      </c>
      <c r="B40" s="456">
        <v>0</v>
      </c>
      <c r="C40" s="456">
        <v>0</v>
      </c>
      <c r="D40" s="456">
        <v>0</v>
      </c>
      <c r="E40" s="456">
        <v>0</v>
      </c>
      <c r="F40" s="456">
        <v>0</v>
      </c>
      <c r="G40" s="456">
        <v>0</v>
      </c>
      <c r="H40" s="456">
        <v>0</v>
      </c>
      <c r="I40" s="456">
        <v>0</v>
      </c>
      <c r="J40" s="456">
        <v>0</v>
      </c>
      <c r="K40" s="456">
        <v>0</v>
      </c>
      <c r="L40" s="456">
        <v>0</v>
      </c>
      <c r="M40" s="456">
        <v>0</v>
      </c>
      <c r="N40" s="456">
        <v>0</v>
      </c>
      <c r="O40" s="456">
        <v>0</v>
      </c>
      <c r="P40" s="456">
        <v>0</v>
      </c>
      <c r="Q40" s="456">
        <v>0</v>
      </c>
      <c r="R40" s="456">
        <v>0</v>
      </c>
      <c r="S40" s="456">
        <v>0</v>
      </c>
      <c r="T40" s="456">
        <v>0</v>
      </c>
      <c r="U40" s="456">
        <v>0</v>
      </c>
      <c r="V40" s="456">
        <v>0</v>
      </c>
      <c r="W40" s="456">
        <v>0</v>
      </c>
      <c r="X40" s="456">
        <v>0</v>
      </c>
      <c r="Y40" s="456">
        <v>0</v>
      </c>
      <c r="Z40" s="456">
        <v>0</v>
      </c>
      <c r="AA40" s="456">
        <v>0</v>
      </c>
      <c r="AB40" s="456">
        <v>0</v>
      </c>
      <c r="AC40" s="456">
        <v>0</v>
      </c>
      <c r="AD40" s="456">
        <v>0</v>
      </c>
      <c r="AE40" s="456">
        <v>0</v>
      </c>
      <c r="AF40" s="456">
        <v>0</v>
      </c>
      <c r="AG40" s="456">
        <v>0</v>
      </c>
      <c r="AH40" s="456">
        <v>0</v>
      </c>
      <c r="AI40" s="456">
        <v>0</v>
      </c>
      <c r="AJ40" s="456">
        <v>0</v>
      </c>
      <c r="AK40" s="456">
        <v>0</v>
      </c>
      <c r="AL40" s="456">
        <v>0</v>
      </c>
      <c r="AM40" s="456">
        <v>0</v>
      </c>
      <c r="AN40" s="456">
        <v>0</v>
      </c>
      <c r="AO40" s="456" t="s">
        <v>538</v>
      </c>
    </row>
    <row r="41" spans="1:60" x14ac:dyDescent="0.2">
      <c r="A41" s="456">
        <v>289</v>
      </c>
      <c r="B41" s="456">
        <v>0</v>
      </c>
      <c r="C41" s="456">
        <v>190</v>
      </c>
      <c r="D41" s="456">
        <v>99</v>
      </c>
      <c r="E41" s="456">
        <v>-50</v>
      </c>
      <c r="F41" s="456">
        <v>-14.7492625369</v>
      </c>
      <c r="G41" s="456">
        <v>-116</v>
      </c>
      <c r="H41" s="456">
        <v>-28.641975308599999</v>
      </c>
      <c r="I41" s="456">
        <v>30</v>
      </c>
      <c r="J41" s="456">
        <v>0</v>
      </c>
      <c r="K41" s="456" t="s">
        <v>535</v>
      </c>
      <c r="L41" s="456" t="s">
        <v>535</v>
      </c>
      <c r="M41" s="456">
        <v>-5</v>
      </c>
      <c r="N41" s="456">
        <v>-14.285714285699999</v>
      </c>
      <c r="O41" s="456">
        <v>0</v>
      </c>
      <c r="P41" s="456">
        <v>0</v>
      </c>
      <c r="Q41" s="456">
        <v>51</v>
      </c>
      <c r="R41" s="456">
        <v>0</v>
      </c>
      <c r="S41" s="456">
        <v>36</v>
      </c>
      <c r="T41" s="456">
        <v>15</v>
      </c>
      <c r="U41" s="456">
        <v>-11</v>
      </c>
      <c r="V41" s="456">
        <v>-17.741935483900001</v>
      </c>
      <c r="W41" s="456">
        <v>-13</v>
      </c>
      <c r="X41" s="456">
        <v>-20.3125</v>
      </c>
      <c r="Y41" s="456">
        <v>23</v>
      </c>
      <c r="Z41" s="456">
        <v>0</v>
      </c>
      <c r="AA41" s="456" t="s">
        <v>535</v>
      </c>
      <c r="AB41" s="456" t="s">
        <v>535</v>
      </c>
      <c r="AC41" s="456">
        <v>-17</v>
      </c>
      <c r="AD41" s="456">
        <v>-42.5</v>
      </c>
      <c r="AE41" s="456">
        <v>-11</v>
      </c>
      <c r="AF41" s="456">
        <v>-32.352941176500003</v>
      </c>
      <c r="AG41" s="456">
        <v>185</v>
      </c>
      <c r="AH41" s="456">
        <v>0</v>
      </c>
      <c r="AI41" s="456">
        <v>126</v>
      </c>
      <c r="AJ41" s="456">
        <v>59</v>
      </c>
      <c r="AK41" s="456">
        <v>-17</v>
      </c>
      <c r="AL41" s="456">
        <v>-8.4158415842000007</v>
      </c>
      <c r="AM41" s="456">
        <v>-92</v>
      </c>
      <c r="AN41" s="456">
        <v>-33.212996389899999</v>
      </c>
      <c r="AO41" s="456" t="s">
        <v>538</v>
      </c>
    </row>
    <row r="42" spans="1:60" x14ac:dyDescent="0.2">
      <c r="A42" s="456">
        <v>220</v>
      </c>
      <c r="B42" s="456">
        <v>0</v>
      </c>
      <c r="C42" s="456">
        <v>132</v>
      </c>
      <c r="D42" s="456">
        <v>88</v>
      </c>
      <c r="E42" s="456">
        <v>-84</v>
      </c>
      <c r="F42" s="456">
        <v>-27.631578947400001</v>
      </c>
      <c r="G42" s="456">
        <v>-117</v>
      </c>
      <c r="H42" s="456">
        <v>-34.718100890199999</v>
      </c>
      <c r="I42" s="456">
        <v>28</v>
      </c>
      <c r="J42" s="456">
        <v>0</v>
      </c>
      <c r="K42" s="456">
        <v>15</v>
      </c>
      <c r="L42" s="456">
        <v>13</v>
      </c>
      <c r="M42" s="456">
        <v>-17</v>
      </c>
      <c r="N42" s="456">
        <v>-37.777777777799997</v>
      </c>
      <c r="O42" s="456">
        <v>-14</v>
      </c>
      <c r="P42" s="456">
        <v>-33.333333333299997</v>
      </c>
      <c r="Q42" s="456">
        <v>45</v>
      </c>
      <c r="R42" s="456">
        <v>0</v>
      </c>
      <c r="S42" s="456">
        <v>32</v>
      </c>
      <c r="T42" s="456">
        <v>13</v>
      </c>
      <c r="U42" s="456">
        <v>-28</v>
      </c>
      <c r="V42" s="456">
        <v>-38.356164383600003</v>
      </c>
      <c r="W42" s="456">
        <v>-18</v>
      </c>
      <c r="X42" s="456">
        <v>-28.571428571399998</v>
      </c>
      <c r="Y42" s="456">
        <v>30</v>
      </c>
      <c r="Z42" s="456">
        <v>0</v>
      </c>
      <c r="AA42" s="456" t="s">
        <v>535</v>
      </c>
      <c r="AB42" s="456" t="s">
        <v>535</v>
      </c>
      <c r="AC42" s="456">
        <v>-6</v>
      </c>
      <c r="AD42" s="456">
        <v>-16.666666666699999</v>
      </c>
      <c r="AE42" s="456">
        <v>-19</v>
      </c>
      <c r="AF42" s="456">
        <v>-38.775510204100001</v>
      </c>
      <c r="AG42" s="456">
        <v>117</v>
      </c>
      <c r="AH42" s="456">
        <v>0</v>
      </c>
      <c r="AI42" s="456" t="s">
        <v>535</v>
      </c>
      <c r="AJ42" s="456" t="s">
        <v>535</v>
      </c>
      <c r="AK42" s="456">
        <v>-33</v>
      </c>
      <c r="AL42" s="456">
        <v>-22</v>
      </c>
      <c r="AM42" s="456">
        <v>-66</v>
      </c>
      <c r="AN42" s="456">
        <v>-36.065573770500002</v>
      </c>
      <c r="AO42" s="456" t="s">
        <v>538</v>
      </c>
    </row>
    <row r="43" spans="1:60" x14ac:dyDescent="0.2">
      <c r="A43" s="456">
        <v>64</v>
      </c>
      <c r="B43" s="456">
        <v>0</v>
      </c>
      <c r="C43" s="456">
        <v>38</v>
      </c>
      <c r="D43" s="456">
        <v>26</v>
      </c>
      <c r="E43" s="456">
        <v>-9</v>
      </c>
      <c r="F43" s="456">
        <v>-12.3287671233</v>
      </c>
      <c r="G43" s="456">
        <v>-28</v>
      </c>
      <c r="H43" s="456">
        <v>-30.434782608700001</v>
      </c>
      <c r="I43" s="456">
        <v>5</v>
      </c>
      <c r="J43" s="456">
        <v>0</v>
      </c>
      <c r="K43" s="456" t="s">
        <v>535</v>
      </c>
      <c r="L43" s="456" t="s">
        <v>535</v>
      </c>
      <c r="M43" s="456">
        <v>-1</v>
      </c>
      <c r="N43" s="456">
        <v>-16.666666666699999</v>
      </c>
      <c r="O43" s="456">
        <v>-8</v>
      </c>
      <c r="P43" s="456">
        <v>-61.538461538500002</v>
      </c>
      <c r="Q43" s="456">
        <v>19</v>
      </c>
      <c r="R43" s="456">
        <v>0</v>
      </c>
      <c r="S43" s="456">
        <v>9</v>
      </c>
      <c r="T43" s="456">
        <v>10</v>
      </c>
      <c r="U43" s="456">
        <v>3</v>
      </c>
      <c r="V43" s="456">
        <v>18.75</v>
      </c>
      <c r="W43" s="456">
        <v>-7</v>
      </c>
      <c r="X43" s="456">
        <v>-26.923076923099998</v>
      </c>
      <c r="Y43" s="456">
        <v>12</v>
      </c>
      <c r="Z43" s="456">
        <v>0</v>
      </c>
      <c r="AA43" s="456" t="s">
        <v>535</v>
      </c>
      <c r="AB43" s="456" t="s">
        <v>535</v>
      </c>
      <c r="AC43" s="456">
        <v>2</v>
      </c>
      <c r="AD43" s="456">
        <v>20</v>
      </c>
      <c r="AE43" s="456">
        <v>-1</v>
      </c>
      <c r="AF43" s="456">
        <v>-7.6923076923</v>
      </c>
      <c r="AG43" s="456">
        <v>28</v>
      </c>
      <c r="AH43" s="456">
        <v>0</v>
      </c>
      <c r="AI43" s="456" t="s">
        <v>535</v>
      </c>
      <c r="AJ43" s="456" t="s">
        <v>535</v>
      </c>
      <c r="AK43" s="456">
        <v>-13</v>
      </c>
      <c r="AL43" s="456">
        <v>-31.707317073199999</v>
      </c>
      <c r="AM43" s="456">
        <v>-12</v>
      </c>
      <c r="AN43" s="456">
        <v>-30</v>
      </c>
      <c r="AO43" s="456" t="s">
        <v>538</v>
      </c>
    </row>
    <row r="44" spans="1:60" x14ac:dyDescent="0.2">
      <c r="A44" s="456">
        <v>0</v>
      </c>
      <c r="B44" s="456">
        <v>0</v>
      </c>
      <c r="C44" s="456">
        <v>0</v>
      </c>
      <c r="D44" s="456">
        <v>0</v>
      </c>
      <c r="E44" s="456">
        <v>0</v>
      </c>
      <c r="F44" s="456">
        <v>0</v>
      </c>
      <c r="G44" s="456">
        <v>0</v>
      </c>
      <c r="H44" s="456">
        <v>0</v>
      </c>
      <c r="I44" s="456">
        <v>0</v>
      </c>
      <c r="J44" s="456">
        <v>0</v>
      </c>
      <c r="K44" s="456">
        <v>0</v>
      </c>
      <c r="L44" s="456">
        <v>0</v>
      </c>
      <c r="M44" s="456">
        <v>0</v>
      </c>
      <c r="N44" s="456">
        <v>0</v>
      </c>
      <c r="O44" s="456">
        <v>0</v>
      </c>
      <c r="P44" s="456">
        <v>0</v>
      </c>
      <c r="Q44" s="456">
        <v>0</v>
      </c>
      <c r="R44" s="456">
        <v>0</v>
      </c>
      <c r="S44" s="456">
        <v>0</v>
      </c>
      <c r="T44" s="456">
        <v>0</v>
      </c>
      <c r="U44" s="456">
        <v>0</v>
      </c>
      <c r="V44" s="456">
        <v>0</v>
      </c>
      <c r="W44" s="456">
        <v>0</v>
      </c>
      <c r="X44" s="456">
        <v>0</v>
      </c>
      <c r="Y44" s="456">
        <v>0</v>
      </c>
      <c r="Z44" s="456">
        <v>0</v>
      </c>
      <c r="AA44" s="456">
        <v>0</v>
      </c>
      <c r="AB44" s="456">
        <v>0</v>
      </c>
      <c r="AC44" s="456">
        <v>0</v>
      </c>
      <c r="AD44" s="456">
        <v>0</v>
      </c>
      <c r="AE44" s="456">
        <v>0</v>
      </c>
      <c r="AF44" s="456">
        <v>0</v>
      </c>
      <c r="AG44" s="456">
        <v>0</v>
      </c>
      <c r="AH44" s="456">
        <v>0</v>
      </c>
      <c r="AI44" s="456">
        <v>0</v>
      </c>
      <c r="AJ44" s="456">
        <v>0</v>
      </c>
      <c r="AK44" s="456">
        <v>0</v>
      </c>
      <c r="AL44" s="456">
        <v>0</v>
      </c>
      <c r="AM44" s="456">
        <v>0</v>
      </c>
      <c r="AN44" s="456">
        <v>0</v>
      </c>
      <c r="AO44" s="456" t="s">
        <v>538</v>
      </c>
    </row>
    <row r="45" spans="1:60" x14ac:dyDescent="0.2">
      <c r="A45" s="456">
        <v>417</v>
      </c>
      <c r="B45" s="456">
        <v>0</v>
      </c>
      <c r="C45" s="456">
        <v>267</v>
      </c>
      <c r="D45" s="456">
        <v>150</v>
      </c>
      <c r="E45" s="456">
        <v>-86</v>
      </c>
      <c r="F45" s="456">
        <v>-17.097415507000001</v>
      </c>
      <c r="G45" s="456">
        <v>-190</v>
      </c>
      <c r="H45" s="456">
        <v>-31.301482701800001</v>
      </c>
      <c r="I45" s="456">
        <v>51</v>
      </c>
      <c r="J45" s="456">
        <v>0</v>
      </c>
      <c r="K45" s="456">
        <v>29</v>
      </c>
      <c r="L45" s="456">
        <v>22</v>
      </c>
      <c r="M45" s="456">
        <v>-19</v>
      </c>
      <c r="N45" s="456">
        <v>-27.142857142899999</v>
      </c>
      <c r="O45" s="456">
        <v>-19</v>
      </c>
      <c r="P45" s="456">
        <v>-27.142857142899999</v>
      </c>
      <c r="Q45" s="456">
        <v>84</v>
      </c>
      <c r="R45" s="456">
        <v>0</v>
      </c>
      <c r="S45" s="456">
        <v>58</v>
      </c>
      <c r="T45" s="456">
        <v>26</v>
      </c>
      <c r="U45" s="456">
        <v>-16</v>
      </c>
      <c r="V45" s="456">
        <v>-16</v>
      </c>
      <c r="W45" s="456">
        <v>-26</v>
      </c>
      <c r="X45" s="456">
        <v>-23.636363636399999</v>
      </c>
      <c r="Y45" s="456">
        <v>42</v>
      </c>
      <c r="Z45" s="456">
        <v>0</v>
      </c>
      <c r="AA45" s="456">
        <v>22</v>
      </c>
      <c r="AB45" s="456">
        <v>20</v>
      </c>
      <c r="AC45" s="456">
        <v>-20</v>
      </c>
      <c r="AD45" s="456">
        <v>-32.258064516099999</v>
      </c>
      <c r="AE45" s="456">
        <v>-35</v>
      </c>
      <c r="AF45" s="456">
        <v>-45.4545454545</v>
      </c>
      <c r="AG45" s="456">
        <v>240</v>
      </c>
      <c r="AH45" s="456">
        <v>0</v>
      </c>
      <c r="AI45" s="456">
        <v>158</v>
      </c>
      <c r="AJ45" s="456">
        <v>82</v>
      </c>
      <c r="AK45" s="456">
        <v>-31</v>
      </c>
      <c r="AL45" s="456">
        <v>-11.4391143911</v>
      </c>
      <c r="AM45" s="456">
        <v>-110</v>
      </c>
      <c r="AN45" s="456">
        <v>-31.428571428600002</v>
      </c>
      <c r="AO45" s="456" t="s">
        <v>538</v>
      </c>
    </row>
    <row r="46" spans="1:60" x14ac:dyDescent="0.2">
      <c r="A46" s="456">
        <v>156</v>
      </c>
      <c r="B46" s="456">
        <v>0</v>
      </c>
      <c r="C46" s="456">
        <v>93</v>
      </c>
      <c r="D46" s="456">
        <v>63</v>
      </c>
      <c r="E46" s="456">
        <v>-57</v>
      </c>
      <c r="F46" s="456">
        <v>-26.760563380299999</v>
      </c>
      <c r="G46" s="456">
        <v>-71</v>
      </c>
      <c r="H46" s="456">
        <v>-31.277533039600002</v>
      </c>
      <c r="I46" s="456">
        <v>12</v>
      </c>
      <c r="J46" s="456">
        <v>0</v>
      </c>
      <c r="K46" s="456">
        <v>6</v>
      </c>
      <c r="L46" s="456">
        <v>6</v>
      </c>
      <c r="M46" s="456">
        <v>-4</v>
      </c>
      <c r="N46" s="456">
        <v>-25</v>
      </c>
      <c r="O46" s="456">
        <v>-3</v>
      </c>
      <c r="P46" s="456">
        <v>-20</v>
      </c>
      <c r="Q46" s="456">
        <v>31</v>
      </c>
      <c r="R46" s="456">
        <v>0</v>
      </c>
      <c r="S46" s="456">
        <v>19</v>
      </c>
      <c r="T46" s="456">
        <v>12</v>
      </c>
      <c r="U46" s="456">
        <v>-20</v>
      </c>
      <c r="V46" s="456">
        <v>-39.215686274500001</v>
      </c>
      <c r="W46" s="456">
        <v>-12</v>
      </c>
      <c r="X46" s="456">
        <v>-27.906976744200001</v>
      </c>
      <c r="Y46" s="456">
        <v>23</v>
      </c>
      <c r="Z46" s="456">
        <v>0</v>
      </c>
      <c r="AA46" s="456">
        <v>16</v>
      </c>
      <c r="AB46" s="456">
        <v>7</v>
      </c>
      <c r="AC46" s="456">
        <v>-1</v>
      </c>
      <c r="AD46" s="456">
        <v>-4.1666666667000003</v>
      </c>
      <c r="AE46" s="456">
        <v>4</v>
      </c>
      <c r="AF46" s="456">
        <v>21.052631578900002</v>
      </c>
      <c r="AG46" s="456">
        <v>90</v>
      </c>
      <c r="AH46" s="456">
        <v>0</v>
      </c>
      <c r="AI46" s="456">
        <v>52</v>
      </c>
      <c r="AJ46" s="456">
        <v>38</v>
      </c>
      <c r="AK46" s="456">
        <v>-32</v>
      </c>
      <c r="AL46" s="456">
        <v>-26.229508196699999</v>
      </c>
      <c r="AM46" s="456">
        <v>-60</v>
      </c>
      <c r="AN46" s="456">
        <v>-40</v>
      </c>
      <c r="AO46" s="456" t="s">
        <v>538</v>
      </c>
    </row>
    <row r="47" spans="1:60" x14ac:dyDescent="0.2">
      <c r="A47" s="456">
        <v>69</v>
      </c>
      <c r="B47" s="456">
        <v>0</v>
      </c>
      <c r="C47" s="456">
        <v>38</v>
      </c>
      <c r="D47" s="456">
        <v>31</v>
      </c>
      <c r="E47" s="456">
        <v>-34</v>
      </c>
      <c r="F47" s="456">
        <v>-33.009708737899999</v>
      </c>
      <c r="G47" s="456">
        <v>-48</v>
      </c>
      <c r="H47" s="456">
        <v>-41.025641025600002</v>
      </c>
      <c r="I47" s="456">
        <v>7</v>
      </c>
      <c r="J47" s="456">
        <v>0</v>
      </c>
      <c r="K47" s="456" t="s">
        <v>535</v>
      </c>
      <c r="L47" s="456" t="s">
        <v>535</v>
      </c>
      <c r="M47" s="456">
        <v>-2</v>
      </c>
      <c r="N47" s="456">
        <v>-22.222222222199999</v>
      </c>
      <c r="O47" s="456">
        <v>0</v>
      </c>
      <c r="P47" s="456">
        <v>0</v>
      </c>
      <c r="Q47" s="456">
        <v>11</v>
      </c>
      <c r="R47" s="456">
        <v>0</v>
      </c>
      <c r="S47" s="456" t="s">
        <v>535</v>
      </c>
      <c r="T47" s="456" t="s">
        <v>535</v>
      </c>
      <c r="U47" s="456">
        <v>-17</v>
      </c>
      <c r="V47" s="456">
        <v>-60.714285714299997</v>
      </c>
      <c r="W47" s="456">
        <v>-10</v>
      </c>
      <c r="X47" s="456">
        <v>-47.619047619</v>
      </c>
      <c r="Y47" s="456">
        <v>11</v>
      </c>
      <c r="Z47" s="456">
        <v>0</v>
      </c>
      <c r="AA47" s="456">
        <v>6</v>
      </c>
      <c r="AB47" s="456">
        <v>5</v>
      </c>
      <c r="AC47" s="456">
        <v>0</v>
      </c>
      <c r="AD47" s="456">
        <v>0</v>
      </c>
      <c r="AE47" s="456">
        <v>1</v>
      </c>
      <c r="AF47" s="456">
        <v>10</v>
      </c>
      <c r="AG47" s="456">
        <v>40</v>
      </c>
      <c r="AH47" s="456">
        <v>0</v>
      </c>
      <c r="AI47" s="456">
        <v>23</v>
      </c>
      <c r="AJ47" s="456">
        <v>17</v>
      </c>
      <c r="AK47" s="456">
        <v>-15</v>
      </c>
      <c r="AL47" s="456">
        <v>-27.272727272699999</v>
      </c>
      <c r="AM47" s="456">
        <v>-39</v>
      </c>
      <c r="AN47" s="456">
        <v>-49.367088607600003</v>
      </c>
      <c r="AO47" s="456" t="s">
        <v>538</v>
      </c>
    </row>
    <row r="48" spans="1:60" x14ac:dyDescent="0.2">
      <c r="A48" s="456">
        <v>0</v>
      </c>
      <c r="B48" s="456">
        <v>0</v>
      </c>
      <c r="C48" s="456">
        <v>0</v>
      </c>
      <c r="D48" s="456">
        <v>0</v>
      </c>
      <c r="E48" s="456">
        <v>0</v>
      </c>
      <c r="F48" s="456">
        <v>0</v>
      </c>
      <c r="G48" s="456">
        <v>0</v>
      </c>
      <c r="H48" s="456">
        <v>0</v>
      </c>
      <c r="I48" s="456">
        <v>0</v>
      </c>
      <c r="J48" s="456">
        <v>0</v>
      </c>
      <c r="K48" s="456">
        <v>0</v>
      </c>
      <c r="L48" s="456">
        <v>0</v>
      </c>
      <c r="M48" s="456">
        <v>0</v>
      </c>
      <c r="N48" s="456">
        <v>0</v>
      </c>
      <c r="O48" s="456">
        <v>0</v>
      </c>
      <c r="P48" s="456">
        <v>0</v>
      </c>
      <c r="Q48" s="456">
        <v>0</v>
      </c>
      <c r="R48" s="456">
        <v>0</v>
      </c>
      <c r="S48" s="456">
        <v>0</v>
      </c>
      <c r="T48" s="456">
        <v>0</v>
      </c>
      <c r="U48" s="456">
        <v>0</v>
      </c>
      <c r="V48" s="456">
        <v>0</v>
      </c>
      <c r="W48" s="456">
        <v>0</v>
      </c>
      <c r="X48" s="456">
        <v>0</v>
      </c>
      <c r="Y48" s="456">
        <v>0</v>
      </c>
      <c r="Z48" s="456">
        <v>0</v>
      </c>
      <c r="AA48" s="456">
        <v>0</v>
      </c>
      <c r="AB48" s="456">
        <v>0</v>
      </c>
      <c r="AC48" s="456">
        <v>0</v>
      </c>
      <c r="AD48" s="456">
        <v>0</v>
      </c>
      <c r="AE48" s="456">
        <v>0</v>
      </c>
      <c r="AF48" s="456">
        <v>0</v>
      </c>
      <c r="AG48" s="456">
        <v>0</v>
      </c>
      <c r="AH48" s="456">
        <v>0</v>
      </c>
      <c r="AI48" s="456">
        <v>0</v>
      </c>
      <c r="AJ48" s="456">
        <v>0</v>
      </c>
      <c r="AK48" s="456">
        <v>0</v>
      </c>
      <c r="AL48" s="456">
        <v>0</v>
      </c>
      <c r="AM48" s="456">
        <v>0</v>
      </c>
      <c r="AN48" s="456">
        <v>0</v>
      </c>
      <c r="AO48" s="456" t="s">
        <v>538</v>
      </c>
    </row>
    <row r="49" spans="1:41" x14ac:dyDescent="0.2">
      <c r="A49" s="456">
        <v>9</v>
      </c>
      <c r="B49" s="456">
        <v>0</v>
      </c>
      <c r="C49" s="456" t="s">
        <v>535</v>
      </c>
      <c r="D49" s="456" t="s">
        <v>535</v>
      </c>
      <c r="E49" s="456">
        <v>-5</v>
      </c>
      <c r="F49" s="456">
        <v>-35.714285714299997</v>
      </c>
      <c r="G49" s="456">
        <v>-17</v>
      </c>
      <c r="H49" s="456">
        <v>-65.384615384599996</v>
      </c>
      <c r="I49" s="456" t="s">
        <v>535</v>
      </c>
      <c r="J49" s="456">
        <v>0</v>
      </c>
      <c r="K49" s="456" t="s">
        <v>535</v>
      </c>
      <c r="L49" s="456">
        <v>0</v>
      </c>
      <c r="M49" s="456">
        <v>-3</v>
      </c>
      <c r="N49" s="456">
        <v>-75</v>
      </c>
      <c r="O49" s="456">
        <v>-2</v>
      </c>
      <c r="P49" s="456">
        <v>-66.666666666699996</v>
      </c>
      <c r="Q49" s="456" t="s">
        <v>535</v>
      </c>
      <c r="R49" s="456">
        <v>0</v>
      </c>
      <c r="S49" s="456" t="s">
        <v>535</v>
      </c>
      <c r="T49" s="456" t="s">
        <v>535</v>
      </c>
      <c r="U49" s="456">
        <v>1</v>
      </c>
      <c r="V49" s="456">
        <v>100</v>
      </c>
      <c r="W49" s="456">
        <v>-6</v>
      </c>
      <c r="X49" s="456">
        <v>-75</v>
      </c>
      <c r="Y49" s="456" t="s">
        <v>535</v>
      </c>
      <c r="Z49" s="456">
        <v>0</v>
      </c>
      <c r="AA49" s="456" t="s">
        <v>535</v>
      </c>
      <c r="AB49" s="456">
        <v>0</v>
      </c>
      <c r="AC49" s="456">
        <v>0</v>
      </c>
      <c r="AD49" s="456">
        <v>0</v>
      </c>
      <c r="AE49" s="456">
        <v>-4</v>
      </c>
      <c r="AF49" s="456">
        <v>-66.666666666699996</v>
      </c>
      <c r="AG49" s="456">
        <v>4</v>
      </c>
      <c r="AH49" s="456">
        <v>0</v>
      </c>
      <c r="AI49" s="456" t="s">
        <v>535</v>
      </c>
      <c r="AJ49" s="456" t="s">
        <v>535</v>
      </c>
      <c r="AK49" s="456">
        <v>-3</v>
      </c>
      <c r="AL49" s="456">
        <v>-42.857142857100001</v>
      </c>
      <c r="AM49" s="456">
        <v>-5</v>
      </c>
      <c r="AN49" s="456">
        <v>-55.555555555600002</v>
      </c>
      <c r="AO49" s="456" t="s">
        <v>538</v>
      </c>
    </row>
    <row r="50" spans="1:41" x14ac:dyDescent="0.2">
      <c r="A50" s="456">
        <v>15</v>
      </c>
      <c r="B50" s="456">
        <v>0</v>
      </c>
      <c r="C50" s="456" t="s">
        <v>535</v>
      </c>
      <c r="D50" s="456" t="s">
        <v>535</v>
      </c>
      <c r="E50" s="456">
        <v>-14</v>
      </c>
      <c r="F50" s="456">
        <v>-48.275862068999999</v>
      </c>
      <c r="G50" s="456">
        <v>-29</v>
      </c>
      <c r="H50" s="456">
        <v>-65.909090909100001</v>
      </c>
      <c r="I50" s="456" t="s">
        <v>535</v>
      </c>
      <c r="J50" s="456">
        <v>0</v>
      </c>
      <c r="K50" s="456" t="s">
        <v>535</v>
      </c>
      <c r="L50" s="456">
        <v>0</v>
      </c>
      <c r="M50" s="456">
        <v>-5</v>
      </c>
      <c r="N50" s="456">
        <v>-83.333333333300004</v>
      </c>
      <c r="O50" s="456">
        <v>-4</v>
      </c>
      <c r="P50" s="456">
        <v>-80</v>
      </c>
      <c r="Q50" s="456" t="s">
        <v>535</v>
      </c>
      <c r="R50" s="456">
        <v>0</v>
      </c>
      <c r="S50" s="456" t="s">
        <v>535</v>
      </c>
      <c r="T50" s="456">
        <v>0</v>
      </c>
      <c r="U50" s="456">
        <v>-2</v>
      </c>
      <c r="V50" s="456">
        <v>-66.666666666699996</v>
      </c>
      <c r="W50" s="456">
        <v>-6</v>
      </c>
      <c r="X50" s="456">
        <v>-85.714285714300004</v>
      </c>
      <c r="Y50" s="456">
        <v>4</v>
      </c>
      <c r="Z50" s="456">
        <v>0</v>
      </c>
      <c r="AA50" s="456" t="s">
        <v>535</v>
      </c>
      <c r="AB50" s="456" t="s">
        <v>535</v>
      </c>
      <c r="AC50" s="456">
        <v>0</v>
      </c>
      <c r="AD50" s="456">
        <v>0</v>
      </c>
      <c r="AE50" s="456">
        <v>-16</v>
      </c>
      <c r="AF50" s="456">
        <v>-80</v>
      </c>
      <c r="AG50" s="456">
        <v>9</v>
      </c>
      <c r="AH50" s="456">
        <v>0</v>
      </c>
      <c r="AI50" s="456" t="s">
        <v>535</v>
      </c>
      <c r="AJ50" s="456" t="s">
        <v>535</v>
      </c>
      <c r="AK50" s="456">
        <v>-7</v>
      </c>
      <c r="AL50" s="456">
        <v>-43.75</v>
      </c>
      <c r="AM50" s="456">
        <v>-3</v>
      </c>
      <c r="AN50" s="456">
        <v>-25</v>
      </c>
      <c r="AO50" s="456" t="s">
        <v>538</v>
      </c>
    </row>
    <row r="51" spans="1:41" x14ac:dyDescent="0.2">
      <c r="A51" s="456">
        <v>0</v>
      </c>
      <c r="B51" s="456">
        <v>0</v>
      </c>
      <c r="C51" s="456">
        <v>0</v>
      </c>
      <c r="D51" s="456">
        <v>0</v>
      </c>
      <c r="E51" s="456">
        <v>0</v>
      </c>
      <c r="F51" s="456">
        <v>0</v>
      </c>
      <c r="G51" s="456">
        <v>0</v>
      </c>
      <c r="H51" s="456">
        <v>0</v>
      </c>
      <c r="I51" s="456">
        <v>0</v>
      </c>
      <c r="J51" s="456">
        <v>0</v>
      </c>
      <c r="K51" s="456">
        <v>0</v>
      </c>
      <c r="L51" s="456">
        <v>0</v>
      </c>
      <c r="M51" s="456">
        <v>0</v>
      </c>
      <c r="N51" s="456">
        <v>0</v>
      </c>
      <c r="O51" s="456">
        <v>0</v>
      </c>
      <c r="P51" s="456">
        <v>0</v>
      </c>
      <c r="Q51" s="456">
        <v>0</v>
      </c>
      <c r="R51" s="456">
        <v>0</v>
      </c>
      <c r="S51" s="456">
        <v>0</v>
      </c>
      <c r="T51" s="456">
        <v>0</v>
      </c>
      <c r="U51" s="456">
        <v>0</v>
      </c>
      <c r="V51" s="456">
        <v>0</v>
      </c>
      <c r="W51" s="456">
        <v>0</v>
      </c>
      <c r="X51" s="456">
        <v>0</v>
      </c>
      <c r="Y51" s="456">
        <v>0</v>
      </c>
      <c r="Z51" s="456">
        <v>0</v>
      </c>
      <c r="AA51" s="456">
        <v>0</v>
      </c>
      <c r="AB51" s="456">
        <v>0</v>
      </c>
      <c r="AC51" s="456">
        <v>0</v>
      </c>
      <c r="AD51" s="456">
        <v>0</v>
      </c>
      <c r="AE51" s="456">
        <v>0</v>
      </c>
      <c r="AF51" s="456">
        <v>0</v>
      </c>
      <c r="AG51" s="456">
        <v>0</v>
      </c>
      <c r="AH51" s="456">
        <v>0</v>
      </c>
      <c r="AI51" s="456">
        <v>0</v>
      </c>
      <c r="AJ51" s="456">
        <v>0</v>
      </c>
      <c r="AK51" s="456">
        <v>0</v>
      </c>
      <c r="AL51" s="456">
        <v>0</v>
      </c>
      <c r="AM51" s="456">
        <v>0</v>
      </c>
      <c r="AN51" s="456">
        <v>0</v>
      </c>
      <c r="AO51" s="456" t="s">
        <v>538</v>
      </c>
    </row>
    <row r="52" spans="1:41" x14ac:dyDescent="0.2">
      <c r="A52" s="456">
        <v>4</v>
      </c>
      <c r="B52" s="456">
        <v>0</v>
      </c>
      <c r="C52" s="456" t="s">
        <v>535</v>
      </c>
      <c r="D52" s="456" t="s">
        <v>535</v>
      </c>
      <c r="E52" s="456">
        <v>0</v>
      </c>
      <c r="F52" s="456">
        <v>0</v>
      </c>
      <c r="G52" s="456">
        <v>1</v>
      </c>
      <c r="H52" s="456">
        <v>33.333333333299997</v>
      </c>
      <c r="I52" s="456">
        <v>0</v>
      </c>
      <c r="J52" s="456">
        <v>0</v>
      </c>
      <c r="K52" s="456">
        <v>0</v>
      </c>
      <c r="L52" s="456">
        <v>0</v>
      </c>
      <c r="M52" s="456">
        <v>0</v>
      </c>
      <c r="N52" s="456">
        <v>0</v>
      </c>
      <c r="O52" s="456">
        <v>0</v>
      </c>
      <c r="P52" s="456">
        <v>0</v>
      </c>
      <c r="Q52" s="456" t="s">
        <v>535</v>
      </c>
      <c r="R52" s="456">
        <v>0</v>
      </c>
      <c r="S52" s="456" t="s">
        <v>535</v>
      </c>
      <c r="T52" s="456">
        <v>0</v>
      </c>
      <c r="U52" s="456">
        <v>1</v>
      </c>
      <c r="V52" s="456">
        <v>0</v>
      </c>
      <c r="W52" s="456">
        <v>-1</v>
      </c>
      <c r="X52" s="456">
        <v>-50</v>
      </c>
      <c r="Y52" s="456" t="s">
        <v>535</v>
      </c>
      <c r="Z52" s="456">
        <v>0</v>
      </c>
      <c r="AA52" s="456" t="s">
        <v>535</v>
      </c>
      <c r="AB52" s="456" t="s">
        <v>535</v>
      </c>
      <c r="AC52" s="456">
        <v>0</v>
      </c>
      <c r="AD52" s="456">
        <v>0</v>
      </c>
      <c r="AE52" s="456">
        <v>1</v>
      </c>
      <c r="AF52" s="456">
        <v>100</v>
      </c>
      <c r="AG52" s="456" t="s">
        <v>535</v>
      </c>
      <c r="AH52" s="456">
        <v>0</v>
      </c>
      <c r="AI52" s="456" t="s">
        <v>535</v>
      </c>
      <c r="AJ52" s="456">
        <v>0</v>
      </c>
      <c r="AK52" s="456">
        <v>-1</v>
      </c>
      <c r="AL52" s="456">
        <v>-50</v>
      </c>
      <c r="AM52" s="456">
        <v>1</v>
      </c>
      <c r="AN52" s="456">
        <v>0</v>
      </c>
      <c r="AO52" s="456" t="s">
        <v>538</v>
      </c>
    </row>
    <row r="53" spans="1:41" x14ac:dyDescent="0.2">
      <c r="A53" s="456">
        <v>139</v>
      </c>
      <c r="B53" s="456">
        <v>0</v>
      </c>
      <c r="C53" s="456">
        <v>95</v>
      </c>
      <c r="D53" s="456">
        <v>44</v>
      </c>
      <c r="E53" s="456">
        <v>-11</v>
      </c>
      <c r="F53" s="456">
        <v>-7.3333333332999997</v>
      </c>
      <c r="G53" s="456">
        <v>-32</v>
      </c>
      <c r="H53" s="456">
        <v>-18.713450292400001</v>
      </c>
      <c r="I53" s="456">
        <v>18</v>
      </c>
      <c r="J53" s="456">
        <v>0</v>
      </c>
      <c r="K53" s="456" t="s">
        <v>535</v>
      </c>
      <c r="L53" s="456" t="s">
        <v>535</v>
      </c>
      <c r="M53" s="456">
        <v>3</v>
      </c>
      <c r="N53" s="456">
        <v>20</v>
      </c>
      <c r="O53" s="456">
        <v>5</v>
      </c>
      <c r="P53" s="456">
        <v>38.461538461499998</v>
      </c>
      <c r="Q53" s="456">
        <v>32</v>
      </c>
      <c r="R53" s="456">
        <v>0</v>
      </c>
      <c r="S53" s="456">
        <v>23</v>
      </c>
      <c r="T53" s="456">
        <v>9</v>
      </c>
      <c r="U53" s="456">
        <v>1</v>
      </c>
      <c r="V53" s="456">
        <v>3.2258064516</v>
      </c>
      <c r="W53" s="456">
        <v>0</v>
      </c>
      <c r="X53" s="456">
        <v>0</v>
      </c>
      <c r="Y53" s="456">
        <v>12</v>
      </c>
      <c r="Z53" s="456">
        <v>0</v>
      </c>
      <c r="AA53" s="456" t="s">
        <v>535</v>
      </c>
      <c r="AB53" s="456" t="s">
        <v>535</v>
      </c>
      <c r="AC53" s="456">
        <v>-7</v>
      </c>
      <c r="AD53" s="456">
        <v>-36.842105263199997</v>
      </c>
      <c r="AE53" s="456">
        <v>-4</v>
      </c>
      <c r="AF53" s="456">
        <v>-25</v>
      </c>
      <c r="AG53" s="456">
        <v>77</v>
      </c>
      <c r="AH53" s="456">
        <v>0</v>
      </c>
      <c r="AI53" s="456">
        <v>52</v>
      </c>
      <c r="AJ53" s="456">
        <v>25</v>
      </c>
      <c r="AK53" s="456">
        <v>-8</v>
      </c>
      <c r="AL53" s="456">
        <v>-9.4117647058999996</v>
      </c>
      <c r="AM53" s="456">
        <v>-33</v>
      </c>
      <c r="AN53" s="456">
        <v>-30</v>
      </c>
      <c r="AO53" s="456" t="s">
        <v>538</v>
      </c>
    </row>
    <row r="54" spans="1:41" x14ac:dyDescent="0.2">
      <c r="A54" s="456">
        <v>240</v>
      </c>
      <c r="B54" s="456">
        <v>0</v>
      </c>
      <c r="C54" s="456">
        <v>152</v>
      </c>
      <c r="D54" s="456">
        <v>88</v>
      </c>
      <c r="E54" s="456">
        <v>-39</v>
      </c>
      <c r="F54" s="456">
        <v>-13.9784946237</v>
      </c>
      <c r="G54" s="456">
        <v>-77</v>
      </c>
      <c r="H54" s="456">
        <v>-24.290220820199998</v>
      </c>
      <c r="I54" s="456">
        <v>21</v>
      </c>
      <c r="J54" s="456">
        <v>0</v>
      </c>
      <c r="K54" s="456">
        <v>10</v>
      </c>
      <c r="L54" s="456">
        <v>11</v>
      </c>
      <c r="M54" s="456">
        <v>-13</v>
      </c>
      <c r="N54" s="456">
        <v>-38.235294117599999</v>
      </c>
      <c r="O54" s="456">
        <v>-6</v>
      </c>
      <c r="P54" s="456">
        <v>-22.222222222199999</v>
      </c>
      <c r="Q54" s="456">
        <v>35</v>
      </c>
      <c r="R54" s="456">
        <v>0</v>
      </c>
      <c r="S54" s="456">
        <v>24</v>
      </c>
      <c r="T54" s="456">
        <v>11</v>
      </c>
      <c r="U54" s="456">
        <v>-17</v>
      </c>
      <c r="V54" s="456">
        <v>-32.692307692299998</v>
      </c>
      <c r="W54" s="456">
        <v>-12</v>
      </c>
      <c r="X54" s="456">
        <v>-25.5319148936</v>
      </c>
      <c r="Y54" s="456">
        <v>25</v>
      </c>
      <c r="Z54" s="456">
        <v>0</v>
      </c>
      <c r="AA54" s="456">
        <v>19</v>
      </c>
      <c r="AB54" s="456">
        <v>6</v>
      </c>
      <c r="AC54" s="456">
        <v>2</v>
      </c>
      <c r="AD54" s="456">
        <v>8.6956521738999992</v>
      </c>
      <c r="AE54" s="456">
        <v>-7</v>
      </c>
      <c r="AF54" s="456">
        <v>-21.875</v>
      </c>
      <c r="AG54" s="456">
        <v>159</v>
      </c>
      <c r="AH54" s="456">
        <v>0</v>
      </c>
      <c r="AI54" s="456">
        <v>99</v>
      </c>
      <c r="AJ54" s="456">
        <v>60</v>
      </c>
      <c r="AK54" s="456">
        <v>-11</v>
      </c>
      <c r="AL54" s="456">
        <v>-6.4705882353000002</v>
      </c>
      <c r="AM54" s="456">
        <v>-52</v>
      </c>
      <c r="AN54" s="456">
        <v>-24.644549763000001</v>
      </c>
      <c r="AO54" s="456" t="s">
        <v>538</v>
      </c>
    </row>
    <row r="55" spans="1:41" x14ac:dyDescent="0.2">
      <c r="A55" s="456">
        <v>148</v>
      </c>
      <c r="B55" s="456">
        <v>0</v>
      </c>
      <c r="C55" s="456">
        <v>85</v>
      </c>
      <c r="D55" s="456">
        <v>63</v>
      </c>
      <c r="E55" s="456">
        <v>-54</v>
      </c>
      <c r="F55" s="456">
        <v>-26.732673267300001</v>
      </c>
      <c r="G55" s="456">
        <v>-88</v>
      </c>
      <c r="H55" s="456">
        <v>-37.288135593200003</v>
      </c>
      <c r="I55" s="456">
        <v>15</v>
      </c>
      <c r="J55" s="456">
        <v>0</v>
      </c>
      <c r="K55" s="456">
        <v>8</v>
      </c>
      <c r="L55" s="456">
        <v>7</v>
      </c>
      <c r="M55" s="456">
        <v>-13</v>
      </c>
      <c r="N55" s="456">
        <v>-46.428571428600002</v>
      </c>
      <c r="O55" s="456">
        <v>-20</v>
      </c>
      <c r="P55" s="456">
        <v>-57.142857142899999</v>
      </c>
      <c r="Q55" s="456">
        <v>35</v>
      </c>
      <c r="R55" s="456">
        <v>0</v>
      </c>
      <c r="S55" s="456" t="s">
        <v>535</v>
      </c>
      <c r="T55" s="456" t="s">
        <v>535</v>
      </c>
      <c r="U55" s="456">
        <v>-13</v>
      </c>
      <c r="V55" s="456">
        <v>-27.083333333300001</v>
      </c>
      <c r="W55" s="456">
        <v>-8</v>
      </c>
      <c r="X55" s="456">
        <v>-18.6046511628</v>
      </c>
      <c r="Y55" s="456">
        <v>22</v>
      </c>
      <c r="Z55" s="456">
        <v>0</v>
      </c>
      <c r="AA55" s="456" t="s">
        <v>535</v>
      </c>
      <c r="AB55" s="456" t="s">
        <v>535</v>
      </c>
      <c r="AC55" s="456">
        <v>-11</v>
      </c>
      <c r="AD55" s="456">
        <v>-33.333333333299997</v>
      </c>
      <c r="AE55" s="456">
        <v>-8</v>
      </c>
      <c r="AF55" s="456">
        <v>-26.666666666699999</v>
      </c>
      <c r="AG55" s="456">
        <v>76</v>
      </c>
      <c r="AH55" s="456">
        <v>0</v>
      </c>
      <c r="AI55" s="456">
        <v>48</v>
      </c>
      <c r="AJ55" s="456">
        <v>28</v>
      </c>
      <c r="AK55" s="456">
        <v>-17</v>
      </c>
      <c r="AL55" s="456">
        <v>-18.2795698925</v>
      </c>
      <c r="AM55" s="456">
        <v>-52</v>
      </c>
      <c r="AN55" s="456">
        <v>-40.625</v>
      </c>
      <c r="AO55" s="456" t="s">
        <v>538</v>
      </c>
    </row>
    <row r="56" spans="1:41" x14ac:dyDescent="0.2">
      <c r="A56" s="456">
        <v>42</v>
      </c>
      <c r="B56" s="456">
        <v>0</v>
      </c>
      <c r="C56" s="456" t="s">
        <v>535</v>
      </c>
      <c r="D56" s="456" t="s">
        <v>535</v>
      </c>
      <c r="E56" s="456">
        <v>-39</v>
      </c>
      <c r="F56" s="456">
        <v>-48.148148148099999</v>
      </c>
      <c r="G56" s="456">
        <v>-65</v>
      </c>
      <c r="H56" s="456">
        <v>-60.747663551400002</v>
      </c>
      <c r="I56" s="456">
        <v>9</v>
      </c>
      <c r="J56" s="456">
        <v>0</v>
      </c>
      <c r="K56" s="456" t="s">
        <v>535</v>
      </c>
      <c r="L56" s="456" t="s">
        <v>535</v>
      </c>
      <c r="M56" s="456">
        <v>0</v>
      </c>
      <c r="N56" s="456">
        <v>0</v>
      </c>
      <c r="O56" s="456">
        <v>-1</v>
      </c>
      <c r="P56" s="456">
        <v>-10</v>
      </c>
      <c r="Q56" s="456" t="s">
        <v>535</v>
      </c>
      <c r="R56" s="456">
        <v>0</v>
      </c>
      <c r="S56" s="456" t="s">
        <v>535</v>
      </c>
      <c r="T56" s="456" t="s">
        <v>535</v>
      </c>
      <c r="U56" s="456">
        <v>-8</v>
      </c>
      <c r="V56" s="456">
        <v>-40</v>
      </c>
      <c r="W56" s="456">
        <v>-17</v>
      </c>
      <c r="X56" s="456">
        <v>-58.620689655200003</v>
      </c>
      <c r="Y56" s="456" t="s">
        <v>535</v>
      </c>
      <c r="Z56" s="456">
        <v>0</v>
      </c>
      <c r="AA56" s="456" t="s">
        <v>535</v>
      </c>
      <c r="AB56" s="456">
        <v>3</v>
      </c>
      <c r="AC56" s="456">
        <v>-5</v>
      </c>
      <c r="AD56" s="456">
        <v>-55.555555555600002</v>
      </c>
      <c r="AE56" s="456">
        <v>-13</v>
      </c>
      <c r="AF56" s="456">
        <v>-76.470588235299999</v>
      </c>
      <c r="AG56" s="456" t="s">
        <v>535</v>
      </c>
      <c r="AH56" s="456">
        <v>0</v>
      </c>
      <c r="AI56" s="456" t="s">
        <v>535</v>
      </c>
      <c r="AJ56" s="456">
        <v>7</v>
      </c>
      <c r="AK56" s="456">
        <v>-26</v>
      </c>
      <c r="AL56" s="456">
        <v>-60.465116279100002</v>
      </c>
      <c r="AM56" s="456">
        <v>-34</v>
      </c>
      <c r="AN56" s="456">
        <v>-66.666666666699996</v>
      </c>
      <c r="AO56" s="456" t="s">
        <v>538</v>
      </c>
    </row>
    <row r="57" spans="1:41" x14ac:dyDescent="0.2">
      <c r="A57" s="456">
        <v>0</v>
      </c>
      <c r="B57" s="456">
        <v>0</v>
      </c>
      <c r="C57" s="456">
        <v>0</v>
      </c>
      <c r="D57" s="456">
        <v>0</v>
      </c>
      <c r="E57" s="456">
        <v>0</v>
      </c>
      <c r="F57" s="456">
        <v>0</v>
      </c>
      <c r="G57" s="456">
        <v>0</v>
      </c>
      <c r="H57" s="456">
        <v>0</v>
      </c>
      <c r="I57" s="456">
        <v>0</v>
      </c>
      <c r="J57" s="456">
        <v>0</v>
      </c>
      <c r="K57" s="456">
        <v>0</v>
      </c>
      <c r="L57" s="456">
        <v>0</v>
      </c>
      <c r="M57" s="456">
        <v>0</v>
      </c>
      <c r="N57" s="456">
        <v>0</v>
      </c>
      <c r="O57" s="456">
        <v>0</v>
      </c>
      <c r="P57" s="456">
        <v>0</v>
      </c>
      <c r="Q57" s="456">
        <v>0</v>
      </c>
      <c r="R57" s="456">
        <v>0</v>
      </c>
      <c r="S57" s="456">
        <v>0</v>
      </c>
      <c r="T57" s="456">
        <v>0</v>
      </c>
      <c r="U57" s="456">
        <v>0</v>
      </c>
      <c r="V57" s="456">
        <v>0</v>
      </c>
      <c r="W57" s="456">
        <v>0</v>
      </c>
      <c r="X57" s="456">
        <v>0</v>
      </c>
      <c r="Y57" s="456">
        <v>0</v>
      </c>
      <c r="Z57" s="456">
        <v>0</v>
      </c>
      <c r="AA57" s="456">
        <v>0</v>
      </c>
      <c r="AB57" s="456">
        <v>0</v>
      </c>
      <c r="AC57" s="456">
        <v>0</v>
      </c>
      <c r="AD57" s="456">
        <v>0</v>
      </c>
      <c r="AE57" s="456">
        <v>0</v>
      </c>
      <c r="AF57" s="456">
        <v>0</v>
      </c>
      <c r="AG57" s="456">
        <v>0</v>
      </c>
      <c r="AH57" s="456">
        <v>0</v>
      </c>
      <c r="AI57" s="456">
        <v>0</v>
      </c>
      <c r="AJ57" s="456">
        <v>0</v>
      </c>
      <c r="AK57" s="456">
        <v>0</v>
      </c>
      <c r="AL57" s="456">
        <v>0</v>
      </c>
      <c r="AM57" s="456">
        <v>0</v>
      </c>
      <c r="AN57" s="456">
        <v>0</v>
      </c>
      <c r="AO57" s="456" t="s">
        <v>538</v>
      </c>
    </row>
    <row r="58" spans="1:41" x14ac:dyDescent="0.2">
      <c r="A58" s="456">
        <v>169</v>
      </c>
      <c r="B58" s="456">
        <v>0</v>
      </c>
      <c r="C58" s="456">
        <v>103</v>
      </c>
      <c r="D58" s="456">
        <v>66</v>
      </c>
      <c r="E58" s="456">
        <v>-53</v>
      </c>
      <c r="F58" s="456">
        <v>-23.873873873899999</v>
      </c>
      <c r="G58" s="456">
        <v>-61</v>
      </c>
      <c r="H58" s="456">
        <v>-26.5217391304</v>
      </c>
      <c r="I58" s="456">
        <v>24</v>
      </c>
      <c r="J58" s="456">
        <v>0</v>
      </c>
      <c r="K58" s="456" t="s">
        <v>535</v>
      </c>
      <c r="L58" s="456" t="s">
        <v>535</v>
      </c>
      <c r="M58" s="456">
        <v>-11</v>
      </c>
      <c r="N58" s="456">
        <v>-31.428571428600002</v>
      </c>
      <c r="O58" s="456">
        <v>-1</v>
      </c>
      <c r="P58" s="456">
        <v>-4</v>
      </c>
      <c r="Q58" s="456">
        <v>41</v>
      </c>
      <c r="R58" s="456">
        <v>0</v>
      </c>
      <c r="S58" s="456">
        <v>27</v>
      </c>
      <c r="T58" s="456">
        <v>14</v>
      </c>
      <c r="U58" s="456">
        <v>-5</v>
      </c>
      <c r="V58" s="456">
        <v>-10.8695652174</v>
      </c>
      <c r="W58" s="456">
        <v>-8</v>
      </c>
      <c r="X58" s="456">
        <v>-16.326530612199999</v>
      </c>
      <c r="Y58" s="456">
        <v>21</v>
      </c>
      <c r="Z58" s="456">
        <v>0</v>
      </c>
      <c r="AA58" s="456">
        <v>10</v>
      </c>
      <c r="AB58" s="456">
        <v>11</v>
      </c>
      <c r="AC58" s="456">
        <v>-14</v>
      </c>
      <c r="AD58" s="456">
        <v>-40</v>
      </c>
      <c r="AE58" s="456">
        <v>-11</v>
      </c>
      <c r="AF58" s="456">
        <v>-34.375</v>
      </c>
      <c r="AG58" s="456">
        <v>83</v>
      </c>
      <c r="AH58" s="456">
        <v>0</v>
      </c>
      <c r="AI58" s="456">
        <v>54</v>
      </c>
      <c r="AJ58" s="456">
        <v>29</v>
      </c>
      <c r="AK58" s="456">
        <v>-23</v>
      </c>
      <c r="AL58" s="456">
        <v>-21.6981132075</v>
      </c>
      <c r="AM58" s="456">
        <v>-41</v>
      </c>
      <c r="AN58" s="456">
        <v>-33.064516128999998</v>
      </c>
      <c r="AO58" s="456" t="s">
        <v>538</v>
      </c>
    </row>
    <row r="59" spans="1:41" x14ac:dyDescent="0.2">
      <c r="A59" s="456">
        <v>309</v>
      </c>
      <c r="B59" s="456">
        <v>0</v>
      </c>
      <c r="C59" s="456">
        <v>202</v>
      </c>
      <c r="D59" s="456">
        <v>107</v>
      </c>
      <c r="E59" s="456">
        <v>-76</v>
      </c>
      <c r="F59" s="456">
        <v>-19.740259740300001</v>
      </c>
      <c r="G59" s="456">
        <v>-162</v>
      </c>
      <c r="H59" s="456">
        <v>-34.394904458600003</v>
      </c>
      <c r="I59" s="456">
        <v>30</v>
      </c>
      <c r="J59" s="456">
        <v>0</v>
      </c>
      <c r="K59" s="456">
        <v>16</v>
      </c>
      <c r="L59" s="456">
        <v>14</v>
      </c>
      <c r="M59" s="456">
        <v>-11</v>
      </c>
      <c r="N59" s="456">
        <v>-26.8292682927</v>
      </c>
      <c r="O59" s="456">
        <v>-11</v>
      </c>
      <c r="P59" s="456">
        <v>-26.8292682927</v>
      </c>
      <c r="Q59" s="456">
        <v>52</v>
      </c>
      <c r="R59" s="456">
        <v>0</v>
      </c>
      <c r="S59" s="456">
        <v>35</v>
      </c>
      <c r="T59" s="456">
        <v>17</v>
      </c>
      <c r="U59" s="456">
        <v>-24</v>
      </c>
      <c r="V59" s="456">
        <v>-31.578947368400001</v>
      </c>
      <c r="W59" s="456">
        <v>-18</v>
      </c>
      <c r="X59" s="456">
        <v>-25.714285714300001</v>
      </c>
      <c r="Y59" s="456">
        <v>33</v>
      </c>
      <c r="Z59" s="456">
        <v>0</v>
      </c>
      <c r="AA59" s="456" t="s">
        <v>535</v>
      </c>
      <c r="AB59" s="456" t="s">
        <v>535</v>
      </c>
      <c r="AC59" s="456">
        <v>-7</v>
      </c>
      <c r="AD59" s="456">
        <v>-17.5</v>
      </c>
      <c r="AE59" s="456">
        <v>-13</v>
      </c>
      <c r="AF59" s="456">
        <v>-28.2608695652</v>
      </c>
      <c r="AG59" s="456">
        <v>194</v>
      </c>
      <c r="AH59" s="456">
        <v>0</v>
      </c>
      <c r="AI59" s="456">
        <v>130</v>
      </c>
      <c r="AJ59" s="456">
        <v>64</v>
      </c>
      <c r="AK59" s="456">
        <v>-34</v>
      </c>
      <c r="AL59" s="456">
        <v>-14.9122807018</v>
      </c>
      <c r="AM59" s="456">
        <v>-120</v>
      </c>
      <c r="AN59" s="456">
        <v>-38.216560509600001</v>
      </c>
      <c r="AO59" s="456" t="s">
        <v>538</v>
      </c>
    </row>
    <row r="60" spans="1:41" x14ac:dyDescent="0.2">
      <c r="A60" s="456">
        <v>31</v>
      </c>
      <c r="B60" s="456">
        <v>0</v>
      </c>
      <c r="C60" s="456" t="s">
        <v>535</v>
      </c>
      <c r="D60" s="456" t="s">
        <v>535</v>
      </c>
      <c r="E60" s="456">
        <v>-8</v>
      </c>
      <c r="F60" s="456">
        <v>-20.512820512800001</v>
      </c>
      <c r="G60" s="456">
        <v>-28</v>
      </c>
      <c r="H60" s="456">
        <v>-47.457627118600001</v>
      </c>
      <c r="I60" s="456">
        <v>4</v>
      </c>
      <c r="J60" s="456">
        <v>0</v>
      </c>
      <c r="K60" s="456" t="s">
        <v>535</v>
      </c>
      <c r="L60" s="456" t="s">
        <v>535</v>
      </c>
      <c r="M60" s="456">
        <v>-3</v>
      </c>
      <c r="N60" s="456">
        <v>-42.857142857100001</v>
      </c>
      <c r="O60" s="456">
        <v>-8</v>
      </c>
      <c r="P60" s="456">
        <v>-66.666666666699996</v>
      </c>
      <c r="Q60" s="456" t="s">
        <v>535</v>
      </c>
      <c r="R60" s="456">
        <v>0</v>
      </c>
      <c r="S60" s="456" t="s">
        <v>535</v>
      </c>
      <c r="T60" s="456">
        <v>3</v>
      </c>
      <c r="U60" s="456">
        <v>-6</v>
      </c>
      <c r="V60" s="456">
        <v>-46.153846153800004</v>
      </c>
      <c r="W60" s="456">
        <v>-7</v>
      </c>
      <c r="X60" s="456">
        <v>-50</v>
      </c>
      <c r="Y60" s="456" t="s">
        <v>535</v>
      </c>
      <c r="Z60" s="456">
        <v>0</v>
      </c>
      <c r="AA60" s="456">
        <v>3</v>
      </c>
      <c r="AB60" s="456" t="s">
        <v>535</v>
      </c>
      <c r="AC60" s="456">
        <v>1</v>
      </c>
      <c r="AD60" s="456">
        <v>25</v>
      </c>
      <c r="AE60" s="456">
        <v>-4</v>
      </c>
      <c r="AF60" s="456">
        <v>-44.444444444399998</v>
      </c>
      <c r="AG60" s="456" t="s">
        <v>535</v>
      </c>
      <c r="AH60" s="456">
        <v>0</v>
      </c>
      <c r="AI60" s="456">
        <v>9</v>
      </c>
      <c r="AJ60" s="456" t="s">
        <v>535</v>
      </c>
      <c r="AK60" s="456">
        <v>0</v>
      </c>
      <c r="AL60" s="456">
        <v>0</v>
      </c>
      <c r="AM60" s="456">
        <v>-9</v>
      </c>
      <c r="AN60" s="456">
        <v>-37.5</v>
      </c>
      <c r="AO60" s="456" t="s">
        <v>538</v>
      </c>
    </row>
    <row r="61" spans="1:41" x14ac:dyDescent="0.2">
      <c r="A61" s="456">
        <v>59</v>
      </c>
      <c r="B61" s="456">
        <v>0</v>
      </c>
      <c r="C61" s="456">
        <v>35</v>
      </c>
      <c r="D61" s="456">
        <v>24</v>
      </c>
      <c r="E61" s="456">
        <v>-5</v>
      </c>
      <c r="F61" s="456">
        <v>-7.8125</v>
      </c>
      <c r="G61" s="456">
        <v>-5</v>
      </c>
      <c r="H61" s="456">
        <v>-7.8125</v>
      </c>
      <c r="I61" s="456">
        <v>5</v>
      </c>
      <c r="J61" s="456">
        <v>0</v>
      </c>
      <c r="K61" s="456" t="s">
        <v>535</v>
      </c>
      <c r="L61" s="456" t="s">
        <v>535</v>
      </c>
      <c r="M61" s="456">
        <v>2</v>
      </c>
      <c r="N61" s="456">
        <v>66.666666666699996</v>
      </c>
      <c r="O61" s="456">
        <v>-1</v>
      </c>
      <c r="P61" s="456">
        <v>-16.666666666699999</v>
      </c>
      <c r="Q61" s="456">
        <v>14</v>
      </c>
      <c r="R61" s="456">
        <v>0</v>
      </c>
      <c r="S61" s="456">
        <v>10</v>
      </c>
      <c r="T61" s="456">
        <v>4</v>
      </c>
      <c r="U61" s="456">
        <v>0</v>
      </c>
      <c r="V61" s="456">
        <v>0</v>
      </c>
      <c r="W61" s="456">
        <v>-3</v>
      </c>
      <c r="X61" s="456">
        <v>-17.6470588235</v>
      </c>
      <c r="Y61" s="456">
        <v>5</v>
      </c>
      <c r="Z61" s="456">
        <v>0</v>
      </c>
      <c r="AA61" s="456" t="s">
        <v>535</v>
      </c>
      <c r="AB61" s="456" t="s">
        <v>535</v>
      </c>
      <c r="AC61" s="456">
        <v>-2</v>
      </c>
      <c r="AD61" s="456">
        <v>-28.571428571399998</v>
      </c>
      <c r="AE61" s="456">
        <v>-2</v>
      </c>
      <c r="AF61" s="456">
        <v>-28.571428571399998</v>
      </c>
      <c r="AG61" s="456">
        <v>35</v>
      </c>
      <c r="AH61" s="456">
        <v>0</v>
      </c>
      <c r="AI61" s="456">
        <v>17</v>
      </c>
      <c r="AJ61" s="456">
        <v>18</v>
      </c>
      <c r="AK61" s="456">
        <v>-5</v>
      </c>
      <c r="AL61" s="456">
        <v>-12.5</v>
      </c>
      <c r="AM61" s="456">
        <v>1</v>
      </c>
      <c r="AN61" s="456">
        <v>2.9411764705999999</v>
      </c>
      <c r="AO61" s="456" t="s">
        <v>538</v>
      </c>
    </row>
    <row r="62" spans="1:41" x14ac:dyDescent="0.2">
      <c r="A62" s="456">
        <v>5</v>
      </c>
      <c r="B62" s="456">
        <v>0</v>
      </c>
      <c r="C62" s="456" t="s">
        <v>535</v>
      </c>
      <c r="D62" s="456" t="s">
        <v>535</v>
      </c>
      <c r="E62" s="456">
        <v>-1</v>
      </c>
      <c r="F62" s="456">
        <v>-16.666666666699999</v>
      </c>
      <c r="G62" s="456">
        <v>-5</v>
      </c>
      <c r="H62" s="456">
        <v>-50</v>
      </c>
      <c r="I62" s="456">
        <v>0</v>
      </c>
      <c r="J62" s="456">
        <v>0</v>
      </c>
      <c r="K62" s="456">
        <v>0</v>
      </c>
      <c r="L62" s="456">
        <v>0</v>
      </c>
      <c r="M62" s="456">
        <v>0</v>
      </c>
      <c r="N62" s="456">
        <v>0</v>
      </c>
      <c r="O62" s="456">
        <v>-1</v>
      </c>
      <c r="P62" s="456">
        <v>-100</v>
      </c>
      <c r="Q62" s="456" t="s">
        <v>535</v>
      </c>
      <c r="R62" s="456">
        <v>0</v>
      </c>
      <c r="S62" s="456" t="s">
        <v>535</v>
      </c>
      <c r="T62" s="456">
        <v>0</v>
      </c>
      <c r="U62" s="456">
        <v>-1</v>
      </c>
      <c r="V62" s="456">
        <v>-50</v>
      </c>
      <c r="W62" s="456">
        <v>-2</v>
      </c>
      <c r="X62" s="456">
        <v>-66.666666666699996</v>
      </c>
      <c r="Y62" s="456" t="s">
        <v>535</v>
      </c>
      <c r="Z62" s="456">
        <v>0</v>
      </c>
      <c r="AA62" s="456">
        <v>0</v>
      </c>
      <c r="AB62" s="456" t="s">
        <v>535</v>
      </c>
      <c r="AC62" s="456">
        <v>1</v>
      </c>
      <c r="AD62" s="456">
        <v>0</v>
      </c>
      <c r="AE62" s="456">
        <v>-1</v>
      </c>
      <c r="AF62" s="456">
        <v>-50</v>
      </c>
      <c r="AG62" s="456" t="s">
        <v>535</v>
      </c>
      <c r="AH62" s="456">
        <v>0</v>
      </c>
      <c r="AI62" s="456">
        <v>0</v>
      </c>
      <c r="AJ62" s="456" t="s">
        <v>535</v>
      </c>
      <c r="AK62" s="456">
        <v>-1</v>
      </c>
      <c r="AL62" s="456">
        <v>-25</v>
      </c>
      <c r="AM62" s="456">
        <v>-1</v>
      </c>
      <c r="AN62" s="456">
        <v>-25</v>
      </c>
      <c r="AO62" s="456" t="s">
        <v>538</v>
      </c>
    </row>
    <row r="63" spans="1:41" x14ac:dyDescent="0.2">
      <c r="A63" s="456">
        <v>0</v>
      </c>
      <c r="B63" s="456">
        <v>0</v>
      </c>
      <c r="C63" s="456">
        <v>0</v>
      </c>
      <c r="D63" s="456">
        <v>0</v>
      </c>
      <c r="E63" s="456">
        <v>0</v>
      </c>
      <c r="F63" s="456">
        <v>0</v>
      </c>
      <c r="G63" s="456">
        <v>0</v>
      </c>
      <c r="H63" s="456">
        <v>0</v>
      </c>
      <c r="I63" s="456">
        <v>0</v>
      </c>
      <c r="J63" s="456">
        <v>0</v>
      </c>
      <c r="K63" s="456">
        <v>0</v>
      </c>
      <c r="L63" s="456">
        <v>0</v>
      </c>
      <c r="M63" s="456">
        <v>0</v>
      </c>
      <c r="N63" s="456">
        <v>0</v>
      </c>
      <c r="O63" s="456">
        <v>0</v>
      </c>
      <c r="P63" s="456">
        <v>0</v>
      </c>
      <c r="Q63" s="456">
        <v>0</v>
      </c>
      <c r="R63" s="456">
        <v>0</v>
      </c>
      <c r="S63" s="456">
        <v>0</v>
      </c>
      <c r="T63" s="456">
        <v>0</v>
      </c>
      <c r="U63" s="456">
        <v>0</v>
      </c>
      <c r="V63" s="456">
        <v>0</v>
      </c>
      <c r="W63" s="456">
        <v>0</v>
      </c>
      <c r="X63" s="456">
        <v>0</v>
      </c>
      <c r="Y63" s="456">
        <v>0</v>
      </c>
      <c r="Z63" s="456">
        <v>0</v>
      </c>
      <c r="AA63" s="456">
        <v>0</v>
      </c>
      <c r="AB63" s="456">
        <v>0</v>
      </c>
      <c r="AC63" s="456">
        <v>0</v>
      </c>
      <c r="AD63" s="456">
        <v>0</v>
      </c>
      <c r="AE63" s="456">
        <v>0</v>
      </c>
      <c r="AF63" s="456">
        <v>0</v>
      </c>
      <c r="AG63" s="456">
        <v>0</v>
      </c>
      <c r="AH63" s="456">
        <v>0</v>
      </c>
      <c r="AI63" s="456">
        <v>0</v>
      </c>
      <c r="AJ63" s="456">
        <v>0</v>
      </c>
      <c r="AK63" s="456">
        <v>0</v>
      </c>
      <c r="AL63" s="456">
        <v>0</v>
      </c>
      <c r="AM63" s="456">
        <v>0</v>
      </c>
      <c r="AN63" s="456">
        <v>0</v>
      </c>
      <c r="AO63" s="456" t="s">
        <v>538</v>
      </c>
    </row>
    <row r="64" spans="1:41" x14ac:dyDescent="0.2">
      <c r="A64" s="456">
        <v>169</v>
      </c>
      <c r="B64" s="456">
        <v>0</v>
      </c>
      <c r="C64" s="456" t="s">
        <v>535</v>
      </c>
      <c r="D64" s="456" t="s">
        <v>535</v>
      </c>
      <c r="E64" s="456">
        <v>-42</v>
      </c>
      <c r="F64" s="456">
        <v>-19.905213270099999</v>
      </c>
      <c r="G64" s="456">
        <v>-99</v>
      </c>
      <c r="H64" s="456">
        <v>-36.940298507500003</v>
      </c>
      <c r="I64" s="456">
        <v>9</v>
      </c>
      <c r="J64" s="456">
        <v>0</v>
      </c>
      <c r="K64" s="456">
        <v>3</v>
      </c>
      <c r="L64" s="456">
        <v>6</v>
      </c>
      <c r="M64" s="456">
        <v>-5</v>
      </c>
      <c r="N64" s="456">
        <v>-35.714285714299997</v>
      </c>
      <c r="O64" s="456">
        <v>-8</v>
      </c>
      <c r="P64" s="456">
        <v>-47.058823529400001</v>
      </c>
      <c r="Q64" s="456" t="s">
        <v>535</v>
      </c>
      <c r="R64" s="456">
        <v>0</v>
      </c>
      <c r="S64" s="456" t="s">
        <v>535</v>
      </c>
      <c r="T64" s="456">
        <v>9</v>
      </c>
      <c r="U64" s="456">
        <v>-18</v>
      </c>
      <c r="V64" s="456">
        <v>-40</v>
      </c>
      <c r="W64" s="456">
        <v>-9</v>
      </c>
      <c r="X64" s="456">
        <v>-25</v>
      </c>
      <c r="Y64" s="456" t="s">
        <v>535</v>
      </c>
      <c r="Z64" s="456">
        <v>0</v>
      </c>
      <c r="AA64" s="456">
        <v>5</v>
      </c>
      <c r="AB64" s="456" t="s">
        <v>535</v>
      </c>
      <c r="AC64" s="456">
        <v>-6</v>
      </c>
      <c r="AD64" s="456">
        <v>-27.272727272699999</v>
      </c>
      <c r="AE64" s="456">
        <v>-5</v>
      </c>
      <c r="AF64" s="456">
        <v>-23.8095238095</v>
      </c>
      <c r="AG64" s="456" t="s">
        <v>535</v>
      </c>
      <c r="AH64" s="456">
        <v>0</v>
      </c>
      <c r="AI64" s="456">
        <v>78</v>
      </c>
      <c r="AJ64" s="456" t="s">
        <v>535</v>
      </c>
      <c r="AK64" s="456">
        <v>-13</v>
      </c>
      <c r="AL64" s="456">
        <v>-10</v>
      </c>
      <c r="AM64" s="456">
        <v>-77</v>
      </c>
      <c r="AN64" s="456">
        <v>-39.690721649499999</v>
      </c>
      <c r="AO64" s="456" t="s">
        <v>538</v>
      </c>
    </row>
    <row r="65" spans="1:41" x14ac:dyDescent="0.2">
      <c r="A65" s="456">
        <v>400</v>
      </c>
      <c r="B65" s="456">
        <v>0</v>
      </c>
      <c r="C65" s="456">
        <v>255</v>
      </c>
      <c r="D65" s="456">
        <v>145</v>
      </c>
      <c r="E65" s="456">
        <v>-101</v>
      </c>
      <c r="F65" s="456">
        <v>-20.159680638699999</v>
      </c>
      <c r="G65" s="456">
        <v>-160</v>
      </c>
      <c r="H65" s="456">
        <v>-28.571428571399998</v>
      </c>
      <c r="I65" s="456">
        <v>54</v>
      </c>
      <c r="J65" s="456">
        <v>0</v>
      </c>
      <c r="K65" s="456">
        <v>32</v>
      </c>
      <c r="L65" s="456">
        <v>22</v>
      </c>
      <c r="M65" s="456">
        <v>-18</v>
      </c>
      <c r="N65" s="456">
        <v>-25</v>
      </c>
      <c r="O65" s="456">
        <v>-13</v>
      </c>
      <c r="P65" s="456">
        <v>-19.4029850746</v>
      </c>
      <c r="Q65" s="456">
        <v>87</v>
      </c>
      <c r="R65" s="456">
        <v>0</v>
      </c>
      <c r="S65" s="456">
        <v>58</v>
      </c>
      <c r="T65" s="456">
        <v>29</v>
      </c>
      <c r="U65" s="456">
        <v>-18</v>
      </c>
      <c r="V65" s="456">
        <v>-17.142857142899999</v>
      </c>
      <c r="W65" s="456">
        <v>-28</v>
      </c>
      <c r="X65" s="456">
        <v>-24.347826087000001</v>
      </c>
      <c r="Y65" s="456">
        <v>48</v>
      </c>
      <c r="Z65" s="456">
        <v>0</v>
      </c>
      <c r="AA65" s="456">
        <v>33</v>
      </c>
      <c r="AB65" s="456">
        <v>15</v>
      </c>
      <c r="AC65" s="456">
        <v>-16</v>
      </c>
      <c r="AD65" s="456">
        <v>-25</v>
      </c>
      <c r="AE65" s="456">
        <v>-27</v>
      </c>
      <c r="AF65" s="456">
        <v>-36</v>
      </c>
      <c r="AG65" s="456">
        <v>211</v>
      </c>
      <c r="AH65" s="456">
        <v>0</v>
      </c>
      <c r="AI65" s="456">
        <v>132</v>
      </c>
      <c r="AJ65" s="456">
        <v>79</v>
      </c>
      <c r="AK65" s="456">
        <v>-49</v>
      </c>
      <c r="AL65" s="456">
        <v>-18.8461538462</v>
      </c>
      <c r="AM65" s="456">
        <v>-92</v>
      </c>
      <c r="AN65" s="456">
        <v>-30.363036303600001</v>
      </c>
      <c r="AO65" s="456" t="s">
        <v>538</v>
      </c>
    </row>
    <row r="66" spans="1:41" x14ac:dyDescent="0.2">
      <c r="A66" s="456">
        <v>4</v>
      </c>
      <c r="B66" s="456">
        <v>0</v>
      </c>
      <c r="C66" s="456" t="s">
        <v>535</v>
      </c>
      <c r="D66" s="456" t="s">
        <v>535</v>
      </c>
      <c r="E66" s="456">
        <v>0</v>
      </c>
      <c r="F66" s="456">
        <v>0</v>
      </c>
      <c r="G66" s="456">
        <v>-2</v>
      </c>
      <c r="H66" s="456">
        <v>-33.333333333299997</v>
      </c>
      <c r="I66" s="456">
        <v>0</v>
      </c>
      <c r="J66" s="456">
        <v>0</v>
      </c>
      <c r="K66" s="456">
        <v>0</v>
      </c>
      <c r="L66" s="456">
        <v>0</v>
      </c>
      <c r="M66" s="456">
        <v>0</v>
      </c>
      <c r="N66" s="456">
        <v>0</v>
      </c>
      <c r="O66" s="456">
        <v>-1</v>
      </c>
      <c r="P66" s="456">
        <v>-100</v>
      </c>
      <c r="Q66" s="456" t="s">
        <v>535</v>
      </c>
      <c r="R66" s="456">
        <v>0</v>
      </c>
      <c r="S66" s="456" t="s">
        <v>535</v>
      </c>
      <c r="T66" s="456">
        <v>0</v>
      </c>
      <c r="U66" s="456">
        <v>0</v>
      </c>
      <c r="V66" s="456">
        <v>0</v>
      </c>
      <c r="W66" s="456">
        <v>-1</v>
      </c>
      <c r="X66" s="456">
        <v>-50</v>
      </c>
      <c r="Y66" s="456" t="s">
        <v>535</v>
      </c>
      <c r="Z66" s="456">
        <v>0</v>
      </c>
      <c r="AA66" s="456">
        <v>0</v>
      </c>
      <c r="AB66" s="456" t="s">
        <v>535</v>
      </c>
      <c r="AC66" s="456">
        <v>1</v>
      </c>
      <c r="AD66" s="456">
        <v>0</v>
      </c>
      <c r="AE66" s="456">
        <v>1</v>
      </c>
      <c r="AF66" s="456">
        <v>0</v>
      </c>
      <c r="AG66" s="456" t="s">
        <v>535</v>
      </c>
      <c r="AH66" s="456">
        <v>0</v>
      </c>
      <c r="AI66" s="456">
        <v>0</v>
      </c>
      <c r="AJ66" s="456" t="s">
        <v>535</v>
      </c>
      <c r="AK66" s="456">
        <v>-1</v>
      </c>
      <c r="AL66" s="456">
        <v>-33.333333333299997</v>
      </c>
      <c r="AM66" s="456">
        <v>-1</v>
      </c>
      <c r="AN66" s="456">
        <v>-33.333333333299997</v>
      </c>
      <c r="AO66" s="456" t="s">
        <v>543</v>
      </c>
    </row>
    <row r="67" spans="1:41" x14ac:dyDescent="0.2">
      <c r="A67" s="456">
        <v>88</v>
      </c>
      <c r="B67" s="456">
        <v>0</v>
      </c>
      <c r="C67" s="456">
        <v>52</v>
      </c>
      <c r="D67" s="456">
        <v>36</v>
      </c>
      <c r="E67" s="456">
        <v>7</v>
      </c>
      <c r="F67" s="456">
        <v>8.6419753085999993</v>
      </c>
      <c r="G67" s="456">
        <v>-23</v>
      </c>
      <c r="H67" s="456">
        <v>-20.720720720700001</v>
      </c>
      <c r="I67" s="456">
        <v>18</v>
      </c>
      <c r="J67" s="456">
        <v>0</v>
      </c>
      <c r="K67" s="456">
        <v>10</v>
      </c>
      <c r="L67" s="456">
        <v>8</v>
      </c>
      <c r="M67" s="456">
        <v>5</v>
      </c>
      <c r="N67" s="456">
        <v>38.461538461499998</v>
      </c>
      <c r="O67" s="456">
        <v>-3</v>
      </c>
      <c r="P67" s="456">
        <v>-14.285714285699999</v>
      </c>
      <c r="Q67" s="456">
        <v>13</v>
      </c>
      <c r="R67" s="456">
        <v>0</v>
      </c>
      <c r="S67" s="456">
        <v>7</v>
      </c>
      <c r="T67" s="456">
        <v>6</v>
      </c>
      <c r="U67" s="456">
        <v>-3</v>
      </c>
      <c r="V67" s="456">
        <v>-18.75</v>
      </c>
      <c r="W67" s="456">
        <v>-8</v>
      </c>
      <c r="X67" s="456">
        <v>-38.095238095200003</v>
      </c>
      <c r="Y67" s="456">
        <v>17</v>
      </c>
      <c r="Z67" s="456">
        <v>0</v>
      </c>
      <c r="AA67" s="456" t="s">
        <v>535</v>
      </c>
      <c r="AB67" s="456" t="s">
        <v>535</v>
      </c>
      <c r="AC67" s="456">
        <v>7</v>
      </c>
      <c r="AD67" s="456">
        <v>70</v>
      </c>
      <c r="AE67" s="456">
        <v>6</v>
      </c>
      <c r="AF67" s="456">
        <v>54.5454545455</v>
      </c>
      <c r="AG67" s="456">
        <v>40</v>
      </c>
      <c r="AH67" s="456">
        <v>0</v>
      </c>
      <c r="AI67" s="456">
        <v>27</v>
      </c>
      <c r="AJ67" s="456">
        <v>13</v>
      </c>
      <c r="AK67" s="456">
        <v>-2</v>
      </c>
      <c r="AL67" s="456">
        <v>-4.7619047619000003</v>
      </c>
      <c r="AM67" s="456">
        <v>-18</v>
      </c>
      <c r="AN67" s="456">
        <v>-31.034482758599999</v>
      </c>
      <c r="AO67" s="456" t="s">
        <v>539</v>
      </c>
    </row>
    <row r="68" spans="1:41" x14ac:dyDescent="0.2">
      <c r="A68" s="456">
        <v>80</v>
      </c>
      <c r="B68" s="456">
        <v>0</v>
      </c>
      <c r="C68" s="456">
        <v>45</v>
      </c>
      <c r="D68" s="456">
        <v>35</v>
      </c>
      <c r="E68" s="456">
        <v>7</v>
      </c>
      <c r="F68" s="456">
        <v>9.5890410959000008</v>
      </c>
      <c r="G68" s="456">
        <v>-20</v>
      </c>
      <c r="H68" s="456">
        <v>-20</v>
      </c>
      <c r="I68" s="456">
        <v>16</v>
      </c>
      <c r="J68" s="456">
        <v>0</v>
      </c>
      <c r="K68" s="456">
        <v>9</v>
      </c>
      <c r="L68" s="456">
        <v>7</v>
      </c>
      <c r="M68" s="456">
        <v>5</v>
      </c>
      <c r="N68" s="456">
        <v>45.4545454545</v>
      </c>
      <c r="O68" s="456">
        <v>0</v>
      </c>
      <c r="P68" s="456">
        <v>0</v>
      </c>
      <c r="Q68" s="456">
        <v>12</v>
      </c>
      <c r="R68" s="456">
        <v>0</v>
      </c>
      <c r="S68" s="456">
        <v>6</v>
      </c>
      <c r="T68" s="456">
        <v>6</v>
      </c>
      <c r="U68" s="456">
        <v>-2</v>
      </c>
      <c r="V68" s="456">
        <v>-14.285714285699999</v>
      </c>
      <c r="W68" s="456">
        <v>-8</v>
      </c>
      <c r="X68" s="456">
        <v>-40</v>
      </c>
      <c r="Y68" s="456">
        <v>15</v>
      </c>
      <c r="Z68" s="456">
        <v>0</v>
      </c>
      <c r="AA68" s="456" t="s">
        <v>535</v>
      </c>
      <c r="AB68" s="456" t="s">
        <v>535</v>
      </c>
      <c r="AC68" s="456">
        <v>5</v>
      </c>
      <c r="AD68" s="456">
        <v>50</v>
      </c>
      <c r="AE68" s="456">
        <v>4</v>
      </c>
      <c r="AF68" s="456">
        <v>36.363636363600001</v>
      </c>
      <c r="AG68" s="456">
        <v>37</v>
      </c>
      <c r="AH68" s="456">
        <v>0</v>
      </c>
      <c r="AI68" s="456">
        <v>24</v>
      </c>
      <c r="AJ68" s="456">
        <v>13</v>
      </c>
      <c r="AK68" s="456">
        <v>-1</v>
      </c>
      <c r="AL68" s="456">
        <v>-2.6315789474</v>
      </c>
      <c r="AM68" s="456">
        <v>-16</v>
      </c>
      <c r="AN68" s="456">
        <v>-30.188679245300001</v>
      </c>
      <c r="AO68" s="456" t="s">
        <v>539</v>
      </c>
    </row>
    <row r="69" spans="1:41" x14ac:dyDescent="0.2">
      <c r="A69" s="456">
        <v>19</v>
      </c>
      <c r="B69" s="456">
        <v>0</v>
      </c>
      <c r="C69" s="456">
        <v>12</v>
      </c>
      <c r="D69" s="456">
        <v>7</v>
      </c>
      <c r="E69" s="456">
        <v>3</v>
      </c>
      <c r="F69" s="456">
        <v>18.75</v>
      </c>
      <c r="G69" s="456">
        <v>0</v>
      </c>
      <c r="H69" s="456">
        <v>0</v>
      </c>
      <c r="I69" s="456" t="s">
        <v>535</v>
      </c>
      <c r="J69" s="456">
        <v>0</v>
      </c>
      <c r="K69" s="456" t="s">
        <v>535</v>
      </c>
      <c r="L69" s="456">
        <v>0</v>
      </c>
      <c r="M69" s="456">
        <v>2</v>
      </c>
      <c r="N69" s="456">
        <v>100</v>
      </c>
      <c r="O69" s="456">
        <v>1</v>
      </c>
      <c r="P69" s="456">
        <v>33.333333333299997</v>
      </c>
      <c r="Q69" s="456" t="s">
        <v>535</v>
      </c>
      <c r="R69" s="456">
        <v>0</v>
      </c>
      <c r="S69" s="456" t="s">
        <v>535</v>
      </c>
      <c r="T69" s="456">
        <v>0</v>
      </c>
      <c r="U69" s="456">
        <v>1</v>
      </c>
      <c r="V69" s="456">
        <v>100</v>
      </c>
      <c r="W69" s="456">
        <v>-3</v>
      </c>
      <c r="X69" s="456">
        <v>-60</v>
      </c>
      <c r="Y69" s="456">
        <v>7</v>
      </c>
      <c r="Z69" s="456">
        <v>0</v>
      </c>
      <c r="AA69" s="456" t="s">
        <v>535</v>
      </c>
      <c r="AB69" s="456" t="s">
        <v>535</v>
      </c>
      <c r="AC69" s="456">
        <v>1</v>
      </c>
      <c r="AD69" s="456">
        <v>16.666666666699999</v>
      </c>
      <c r="AE69" s="456">
        <v>1</v>
      </c>
      <c r="AF69" s="456">
        <v>16.666666666699999</v>
      </c>
      <c r="AG69" s="456">
        <v>6</v>
      </c>
      <c r="AH69" s="456">
        <v>0</v>
      </c>
      <c r="AI69" s="456" t="s">
        <v>535</v>
      </c>
      <c r="AJ69" s="456" t="s">
        <v>535</v>
      </c>
      <c r="AK69" s="456">
        <v>-1</v>
      </c>
      <c r="AL69" s="456">
        <v>-14.285714285699999</v>
      </c>
      <c r="AM69" s="456">
        <v>1</v>
      </c>
      <c r="AN69" s="456">
        <v>20</v>
      </c>
      <c r="AO69" s="456" t="s">
        <v>539</v>
      </c>
    </row>
    <row r="70" spans="1:41" x14ac:dyDescent="0.2">
      <c r="A70" s="456">
        <v>42</v>
      </c>
      <c r="B70" s="456">
        <v>0</v>
      </c>
      <c r="C70" s="456">
        <v>27</v>
      </c>
      <c r="D70" s="456">
        <v>15</v>
      </c>
      <c r="E70" s="456">
        <v>13</v>
      </c>
      <c r="F70" s="456">
        <v>44.827586206900001</v>
      </c>
      <c r="G70" s="456">
        <v>1</v>
      </c>
      <c r="H70" s="456">
        <v>2.4390243902000002</v>
      </c>
      <c r="I70" s="456">
        <v>10</v>
      </c>
      <c r="J70" s="456">
        <v>0</v>
      </c>
      <c r="K70" s="456" t="s">
        <v>535</v>
      </c>
      <c r="L70" s="456" t="s">
        <v>535</v>
      </c>
      <c r="M70" s="456">
        <v>5</v>
      </c>
      <c r="N70" s="456">
        <v>100</v>
      </c>
      <c r="O70" s="456">
        <v>3</v>
      </c>
      <c r="P70" s="456">
        <v>42.857142857100001</v>
      </c>
      <c r="Q70" s="456">
        <v>5</v>
      </c>
      <c r="R70" s="456">
        <v>0</v>
      </c>
      <c r="S70" s="456" t="s">
        <v>535</v>
      </c>
      <c r="T70" s="456" t="s">
        <v>535</v>
      </c>
      <c r="U70" s="456">
        <v>-2</v>
      </c>
      <c r="V70" s="456">
        <v>-28.571428571399998</v>
      </c>
      <c r="W70" s="456">
        <v>-3</v>
      </c>
      <c r="X70" s="456">
        <v>-37.5</v>
      </c>
      <c r="Y70" s="456">
        <v>4</v>
      </c>
      <c r="Z70" s="456">
        <v>0</v>
      </c>
      <c r="AA70" s="456" t="s">
        <v>535</v>
      </c>
      <c r="AB70" s="456" t="s">
        <v>535</v>
      </c>
      <c r="AC70" s="456">
        <v>2</v>
      </c>
      <c r="AD70" s="456">
        <v>100</v>
      </c>
      <c r="AE70" s="456">
        <v>2</v>
      </c>
      <c r="AF70" s="456">
        <v>100</v>
      </c>
      <c r="AG70" s="456">
        <v>23</v>
      </c>
      <c r="AH70" s="456">
        <v>0</v>
      </c>
      <c r="AI70" s="456">
        <v>16</v>
      </c>
      <c r="AJ70" s="456">
        <v>7</v>
      </c>
      <c r="AK70" s="456">
        <v>8</v>
      </c>
      <c r="AL70" s="456">
        <v>53.333333333299997</v>
      </c>
      <c r="AM70" s="456">
        <v>-1</v>
      </c>
      <c r="AN70" s="456">
        <v>-4.1666666667000003</v>
      </c>
      <c r="AO70" s="456" t="s">
        <v>539</v>
      </c>
    </row>
    <row r="71" spans="1:41" x14ac:dyDescent="0.2">
      <c r="A71" s="456">
        <v>13</v>
      </c>
      <c r="B71" s="456">
        <v>0</v>
      </c>
      <c r="C71" s="456" t="s">
        <v>535</v>
      </c>
      <c r="D71" s="456" t="s">
        <v>535</v>
      </c>
      <c r="E71" s="456">
        <v>-10</v>
      </c>
      <c r="F71" s="456">
        <v>-43.4782608696</v>
      </c>
      <c r="G71" s="456">
        <v>-15</v>
      </c>
      <c r="H71" s="456">
        <v>-53.571428571399998</v>
      </c>
      <c r="I71" s="456" t="s">
        <v>535</v>
      </c>
      <c r="J71" s="456">
        <v>0</v>
      </c>
      <c r="K71" s="456">
        <v>0</v>
      </c>
      <c r="L71" s="456" t="s">
        <v>535</v>
      </c>
      <c r="M71" s="456">
        <v>-1</v>
      </c>
      <c r="N71" s="456">
        <v>-50</v>
      </c>
      <c r="O71" s="456">
        <v>-4</v>
      </c>
      <c r="P71" s="456">
        <v>-80</v>
      </c>
      <c r="Q71" s="456" t="s">
        <v>535</v>
      </c>
      <c r="R71" s="456">
        <v>0</v>
      </c>
      <c r="S71" s="456">
        <v>0</v>
      </c>
      <c r="T71" s="456" t="s">
        <v>535</v>
      </c>
      <c r="U71" s="456">
        <v>-3</v>
      </c>
      <c r="V71" s="456">
        <v>-60</v>
      </c>
      <c r="W71" s="456">
        <v>-1</v>
      </c>
      <c r="X71" s="456">
        <v>-33.333333333299997</v>
      </c>
      <c r="Y71" s="456" t="s">
        <v>535</v>
      </c>
      <c r="Z71" s="456">
        <v>0</v>
      </c>
      <c r="AA71" s="456" t="s">
        <v>535</v>
      </c>
      <c r="AB71" s="456" t="s">
        <v>535</v>
      </c>
      <c r="AC71" s="456">
        <v>0</v>
      </c>
      <c r="AD71" s="456">
        <v>0</v>
      </c>
      <c r="AE71" s="456">
        <v>0</v>
      </c>
      <c r="AF71" s="456">
        <v>0</v>
      </c>
      <c r="AG71" s="456">
        <v>8</v>
      </c>
      <c r="AH71" s="456">
        <v>0</v>
      </c>
      <c r="AI71" s="456" t="s">
        <v>535</v>
      </c>
      <c r="AJ71" s="456" t="s">
        <v>535</v>
      </c>
      <c r="AK71" s="456">
        <v>-6</v>
      </c>
      <c r="AL71" s="456">
        <v>-42.857142857100001</v>
      </c>
      <c r="AM71" s="456">
        <v>-10</v>
      </c>
      <c r="AN71" s="456">
        <v>-55.555555555600002</v>
      </c>
      <c r="AO71" s="456" t="s">
        <v>539</v>
      </c>
    </row>
    <row r="72" spans="1:41" x14ac:dyDescent="0.2">
      <c r="A72" s="456">
        <v>6</v>
      </c>
      <c r="B72" s="456">
        <v>0</v>
      </c>
      <c r="C72" s="456" t="s">
        <v>535</v>
      </c>
      <c r="D72" s="456" t="s">
        <v>535</v>
      </c>
      <c r="E72" s="456">
        <v>1</v>
      </c>
      <c r="F72" s="456">
        <v>20</v>
      </c>
      <c r="G72" s="456">
        <v>-6</v>
      </c>
      <c r="H72" s="456">
        <v>-50</v>
      </c>
      <c r="I72" s="456" t="s">
        <v>535</v>
      </c>
      <c r="J72" s="456">
        <v>0</v>
      </c>
      <c r="K72" s="456">
        <v>0</v>
      </c>
      <c r="L72" s="456" t="s">
        <v>535</v>
      </c>
      <c r="M72" s="456">
        <v>-1</v>
      </c>
      <c r="N72" s="456">
        <v>-50</v>
      </c>
      <c r="O72" s="456">
        <v>0</v>
      </c>
      <c r="P72" s="456">
        <v>0</v>
      </c>
      <c r="Q72" s="456">
        <v>3</v>
      </c>
      <c r="R72" s="456">
        <v>0</v>
      </c>
      <c r="S72" s="456" t="s">
        <v>535</v>
      </c>
      <c r="T72" s="456" t="s">
        <v>535</v>
      </c>
      <c r="U72" s="456">
        <v>2</v>
      </c>
      <c r="V72" s="456">
        <v>200</v>
      </c>
      <c r="W72" s="456">
        <v>-1</v>
      </c>
      <c r="X72" s="456">
        <v>-25</v>
      </c>
      <c r="Y72" s="456" t="s">
        <v>535</v>
      </c>
      <c r="Z72" s="456">
        <v>0</v>
      </c>
      <c r="AA72" s="456">
        <v>0</v>
      </c>
      <c r="AB72" s="456" t="s">
        <v>535</v>
      </c>
      <c r="AC72" s="456">
        <v>2</v>
      </c>
      <c r="AD72" s="456">
        <v>0</v>
      </c>
      <c r="AE72" s="456">
        <v>1</v>
      </c>
      <c r="AF72" s="456">
        <v>100</v>
      </c>
      <c r="AG72" s="456">
        <v>0</v>
      </c>
      <c r="AH72" s="456">
        <v>0</v>
      </c>
      <c r="AI72" s="456">
        <v>0</v>
      </c>
      <c r="AJ72" s="456">
        <v>0</v>
      </c>
      <c r="AK72" s="456">
        <v>-2</v>
      </c>
      <c r="AL72" s="456">
        <v>-100</v>
      </c>
      <c r="AM72" s="456">
        <v>-6</v>
      </c>
      <c r="AN72" s="456">
        <v>-100</v>
      </c>
      <c r="AO72" s="456" t="s">
        <v>539</v>
      </c>
    </row>
    <row r="73" spans="1:41" x14ac:dyDescent="0.2">
      <c r="A73" s="456">
        <v>0</v>
      </c>
      <c r="B73" s="456">
        <v>0</v>
      </c>
      <c r="C73" s="456">
        <v>0</v>
      </c>
      <c r="D73" s="456">
        <v>0</v>
      </c>
      <c r="E73" s="456">
        <v>0</v>
      </c>
      <c r="F73" s="456">
        <v>0</v>
      </c>
      <c r="G73" s="456">
        <v>0</v>
      </c>
      <c r="H73" s="456">
        <v>0</v>
      </c>
      <c r="I73" s="456">
        <v>0</v>
      </c>
      <c r="J73" s="456">
        <v>0</v>
      </c>
      <c r="K73" s="456">
        <v>0</v>
      </c>
      <c r="L73" s="456">
        <v>0</v>
      </c>
      <c r="M73" s="456">
        <v>0</v>
      </c>
      <c r="N73" s="456">
        <v>0</v>
      </c>
      <c r="O73" s="456">
        <v>0</v>
      </c>
      <c r="P73" s="456">
        <v>0</v>
      </c>
      <c r="Q73" s="456">
        <v>0</v>
      </c>
      <c r="R73" s="456">
        <v>0</v>
      </c>
      <c r="S73" s="456">
        <v>0</v>
      </c>
      <c r="T73" s="456">
        <v>0</v>
      </c>
      <c r="U73" s="456">
        <v>0</v>
      </c>
      <c r="V73" s="456">
        <v>0</v>
      </c>
      <c r="W73" s="456">
        <v>0</v>
      </c>
      <c r="X73" s="456">
        <v>0</v>
      </c>
      <c r="Y73" s="456">
        <v>0</v>
      </c>
      <c r="Z73" s="456">
        <v>0</v>
      </c>
      <c r="AA73" s="456">
        <v>0</v>
      </c>
      <c r="AB73" s="456">
        <v>0</v>
      </c>
      <c r="AC73" s="456">
        <v>0</v>
      </c>
      <c r="AD73" s="456">
        <v>0</v>
      </c>
      <c r="AE73" s="456">
        <v>0</v>
      </c>
      <c r="AF73" s="456">
        <v>0</v>
      </c>
      <c r="AG73" s="456">
        <v>0</v>
      </c>
      <c r="AH73" s="456">
        <v>0</v>
      </c>
      <c r="AI73" s="456">
        <v>0</v>
      </c>
      <c r="AJ73" s="456">
        <v>0</v>
      </c>
      <c r="AK73" s="456">
        <v>0</v>
      </c>
      <c r="AL73" s="456">
        <v>0</v>
      </c>
      <c r="AM73" s="456">
        <v>0</v>
      </c>
      <c r="AN73" s="456">
        <v>0</v>
      </c>
      <c r="AO73" s="456" t="s">
        <v>539</v>
      </c>
    </row>
    <row r="74" spans="1:41" x14ac:dyDescent="0.2">
      <c r="A74" s="456">
        <v>57</v>
      </c>
      <c r="B74" s="456">
        <v>0</v>
      </c>
      <c r="C74" s="456" t="s">
        <v>535</v>
      </c>
      <c r="D74" s="456" t="s">
        <v>535</v>
      </c>
      <c r="E74" s="456">
        <v>7</v>
      </c>
      <c r="F74" s="456">
        <v>14</v>
      </c>
      <c r="G74" s="456">
        <v>-9</v>
      </c>
      <c r="H74" s="456">
        <v>-13.6363636364</v>
      </c>
      <c r="I74" s="456">
        <v>13</v>
      </c>
      <c r="J74" s="456">
        <v>0</v>
      </c>
      <c r="K74" s="456" t="s">
        <v>535</v>
      </c>
      <c r="L74" s="456" t="s">
        <v>535</v>
      </c>
      <c r="M74" s="456">
        <v>7</v>
      </c>
      <c r="N74" s="456">
        <v>116.6666666667</v>
      </c>
      <c r="O74" s="456">
        <v>3</v>
      </c>
      <c r="P74" s="456">
        <v>30</v>
      </c>
      <c r="Q74" s="456">
        <v>7</v>
      </c>
      <c r="R74" s="456">
        <v>0</v>
      </c>
      <c r="S74" s="456" t="s">
        <v>535</v>
      </c>
      <c r="T74" s="456" t="s">
        <v>535</v>
      </c>
      <c r="U74" s="456">
        <v>-3</v>
      </c>
      <c r="V74" s="456">
        <v>-30</v>
      </c>
      <c r="W74" s="456">
        <v>-3</v>
      </c>
      <c r="X74" s="456">
        <v>-30</v>
      </c>
      <c r="Y74" s="456">
        <v>8</v>
      </c>
      <c r="Z74" s="456">
        <v>0</v>
      </c>
      <c r="AA74" s="456" t="s">
        <v>535</v>
      </c>
      <c r="AB74" s="456" t="s">
        <v>535</v>
      </c>
      <c r="AC74" s="456">
        <v>1</v>
      </c>
      <c r="AD74" s="456">
        <v>14.285714285699999</v>
      </c>
      <c r="AE74" s="456">
        <v>0</v>
      </c>
      <c r="AF74" s="456">
        <v>0</v>
      </c>
      <c r="AG74" s="456">
        <v>29</v>
      </c>
      <c r="AH74" s="456">
        <v>0</v>
      </c>
      <c r="AI74" s="456" t="s">
        <v>535</v>
      </c>
      <c r="AJ74" s="456" t="s">
        <v>535</v>
      </c>
      <c r="AK74" s="456">
        <v>2</v>
      </c>
      <c r="AL74" s="456">
        <v>7.4074074074</v>
      </c>
      <c r="AM74" s="456">
        <v>-9</v>
      </c>
      <c r="AN74" s="456">
        <v>-23.684210526299999</v>
      </c>
      <c r="AO74" s="456" t="s">
        <v>539</v>
      </c>
    </row>
    <row r="75" spans="1:41" x14ac:dyDescent="0.2">
      <c r="A75" s="456">
        <v>31</v>
      </c>
      <c r="B75" s="456">
        <v>0</v>
      </c>
      <c r="C75" s="456" t="s">
        <v>535</v>
      </c>
      <c r="D75" s="456" t="s">
        <v>535</v>
      </c>
      <c r="E75" s="456">
        <v>2</v>
      </c>
      <c r="F75" s="456">
        <v>6.8965517241000001</v>
      </c>
      <c r="G75" s="456">
        <v>-11</v>
      </c>
      <c r="H75" s="456">
        <v>-26.1904761905</v>
      </c>
      <c r="I75" s="456">
        <v>5</v>
      </c>
      <c r="J75" s="456">
        <v>0</v>
      </c>
      <c r="K75" s="456" t="s">
        <v>535</v>
      </c>
      <c r="L75" s="456" t="s">
        <v>535</v>
      </c>
      <c r="M75" s="456">
        <v>-1</v>
      </c>
      <c r="N75" s="456">
        <v>-16.666666666699999</v>
      </c>
      <c r="O75" s="456">
        <v>-6</v>
      </c>
      <c r="P75" s="456">
        <v>-54.5454545455</v>
      </c>
      <c r="Q75" s="456">
        <v>6</v>
      </c>
      <c r="R75" s="456">
        <v>0</v>
      </c>
      <c r="S75" s="456" t="s">
        <v>535</v>
      </c>
      <c r="T75" s="456" t="s">
        <v>535</v>
      </c>
      <c r="U75" s="456">
        <v>0</v>
      </c>
      <c r="V75" s="456">
        <v>0</v>
      </c>
      <c r="W75" s="456">
        <v>-5</v>
      </c>
      <c r="X75" s="456">
        <v>-45.4545454545</v>
      </c>
      <c r="Y75" s="456">
        <v>9</v>
      </c>
      <c r="Z75" s="456">
        <v>0</v>
      </c>
      <c r="AA75" s="456" t="s">
        <v>535</v>
      </c>
      <c r="AB75" s="456" t="s">
        <v>535</v>
      </c>
      <c r="AC75" s="456">
        <v>6</v>
      </c>
      <c r="AD75" s="456">
        <v>200</v>
      </c>
      <c r="AE75" s="456">
        <v>7</v>
      </c>
      <c r="AF75" s="456" t="s">
        <v>536</v>
      </c>
      <c r="AG75" s="456">
        <v>11</v>
      </c>
      <c r="AH75" s="456">
        <v>0</v>
      </c>
      <c r="AI75" s="456" t="s">
        <v>535</v>
      </c>
      <c r="AJ75" s="456" t="s">
        <v>535</v>
      </c>
      <c r="AK75" s="456">
        <v>-3</v>
      </c>
      <c r="AL75" s="456">
        <v>-21.428571428600002</v>
      </c>
      <c r="AM75" s="456">
        <v>-7</v>
      </c>
      <c r="AN75" s="456">
        <v>-38.888888888899999</v>
      </c>
      <c r="AO75" s="456" t="s">
        <v>539</v>
      </c>
    </row>
    <row r="76" spans="1:41" x14ac:dyDescent="0.2">
      <c r="A76" s="456">
        <v>0</v>
      </c>
      <c r="B76" s="456">
        <v>0</v>
      </c>
      <c r="C76" s="456">
        <v>0</v>
      </c>
      <c r="D76" s="456">
        <v>0</v>
      </c>
      <c r="E76" s="456">
        <v>-2</v>
      </c>
      <c r="F76" s="456">
        <v>-100</v>
      </c>
      <c r="G76" s="456">
        <v>-3</v>
      </c>
      <c r="H76" s="456">
        <v>-100</v>
      </c>
      <c r="I76" s="456">
        <v>0</v>
      </c>
      <c r="J76" s="456">
        <v>0</v>
      </c>
      <c r="K76" s="456">
        <v>0</v>
      </c>
      <c r="L76" s="456">
        <v>0</v>
      </c>
      <c r="M76" s="456">
        <v>-1</v>
      </c>
      <c r="N76" s="456">
        <v>-100</v>
      </c>
      <c r="O76" s="456">
        <v>0</v>
      </c>
      <c r="P76" s="456">
        <v>0</v>
      </c>
      <c r="Q76" s="456">
        <v>0</v>
      </c>
      <c r="R76" s="456">
        <v>0</v>
      </c>
      <c r="S76" s="456">
        <v>0</v>
      </c>
      <c r="T76" s="456">
        <v>0</v>
      </c>
      <c r="U76" s="456">
        <v>0</v>
      </c>
      <c r="V76" s="456">
        <v>0</v>
      </c>
      <c r="W76" s="456">
        <v>0</v>
      </c>
      <c r="X76" s="456">
        <v>0</v>
      </c>
      <c r="Y76" s="456">
        <v>0</v>
      </c>
      <c r="Z76" s="456">
        <v>0</v>
      </c>
      <c r="AA76" s="456">
        <v>0</v>
      </c>
      <c r="AB76" s="456">
        <v>0</v>
      </c>
      <c r="AC76" s="456">
        <v>0</v>
      </c>
      <c r="AD76" s="456">
        <v>0</v>
      </c>
      <c r="AE76" s="456">
        <v>-1</v>
      </c>
      <c r="AF76" s="456">
        <v>-100</v>
      </c>
      <c r="AG76" s="456">
        <v>0</v>
      </c>
      <c r="AH76" s="456">
        <v>0</v>
      </c>
      <c r="AI76" s="456">
        <v>0</v>
      </c>
      <c r="AJ76" s="456">
        <v>0</v>
      </c>
      <c r="AK76" s="456">
        <v>-1</v>
      </c>
      <c r="AL76" s="456">
        <v>-100</v>
      </c>
      <c r="AM76" s="456">
        <v>-2</v>
      </c>
      <c r="AN76" s="456">
        <v>-100</v>
      </c>
      <c r="AO76" s="456" t="s">
        <v>539</v>
      </c>
    </row>
    <row r="77" spans="1:41" x14ac:dyDescent="0.2">
      <c r="A77" s="456">
        <v>0</v>
      </c>
      <c r="B77" s="456">
        <v>0</v>
      </c>
      <c r="C77" s="456">
        <v>0</v>
      </c>
      <c r="D77" s="456">
        <v>0</v>
      </c>
      <c r="E77" s="456">
        <v>0</v>
      </c>
      <c r="F77" s="456">
        <v>0</v>
      </c>
      <c r="G77" s="456">
        <v>0</v>
      </c>
      <c r="H77" s="456">
        <v>0</v>
      </c>
      <c r="I77" s="456">
        <v>0</v>
      </c>
      <c r="J77" s="456">
        <v>0</v>
      </c>
      <c r="K77" s="456">
        <v>0</v>
      </c>
      <c r="L77" s="456">
        <v>0</v>
      </c>
      <c r="M77" s="456">
        <v>0</v>
      </c>
      <c r="N77" s="456">
        <v>0</v>
      </c>
      <c r="O77" s="456">
        <v>0</v>
      </c>
      <c r="P77" s="456">
        <v>0</v>
      </c>
      <c r="Q77" s="456">
        <v>0</v>
      </c>
      <c r="R77" s="456">
        <v>0</v>
      </c>
      <c r="S77" s="456">
        <v>0</v>
      </c>
      <c r="T77" s="456">
        <v>0</v>
      </c>
      <c r="U77" s="456">
        <v>0</v>
      </c>
      <c r="V77" s="456">
        <v>0</v>
      </c>
      <c r="W77" s="456">
        <v>0</v>
      </c>
      <c r="X77" s="456">
        <v>0</v>
      </c>
      <c r="Y77" s="456">
        <v>0</v>
      </c>
      <c r="Z77" s="456">
        <v>0</v>
      </c>
      <c r="AA77" s="456">
        <v>0</v>
      </c>
      <c r="AB77" s="456">
        <v>0</v>
      </c>
      <c r="AC77" s="456">
        <v>0</v>
      </c>
      <c r="AD77" s="456">
        <v>0</v>
      </c>
      <c r="AE77" s="456">
        <v>0</v>
      </c>
      <c r="AF77" s="456">
        <v>0</v>
      </c>
      <c r="AG77" s="456">
        <v>0</v>
      </c>
      <c r="AH77" s="456">
        <v>0</v>
      </c>
      <c r="AI77" s="456">
        <v>0</v>
      </c>
      <c r="AJ77" s="456">
        <v>0</v>
      </c>
      <c r="AK77" s="456">
        <v>0</v>
      </c>
      <c r="AL77" s="456">
        <v>0</v>
      </c>
      <c r="AM77" s="456">
        <v>0</v>
      </c>
      <c r="AN77" s="456">
        <v>0</v>
      </c>
      <c r="AO77" s="456" t="s">
        <v>539</v>
      </c>
    </row>
    <row r="78" spans="1:41" x14ac:dyDescent="0.2">
      <c r="A78" s="456">
        <v>74</v>
      </c>
      <c r="B78" s="456">
        <v>0</v>
      </c>
      <c r="C78" s="456">
        <v>44</v>
      </c>
      <c r="D78" s="456">
        <v>30</v>
      </c>
      <c r="E78" s="456">
        <v>10</v>
      </c>
      <c r="F78" s="456">
        <v>15.625</v>
      </c>
      <c r="G78" s="456">
        <v>-17</v>
      </c>
      <c r="H78" s="456">
        <v>-18.681318681299999</v>
      </c>
      <c r="I78" s="456">
        <v>15</v>
      </c>
      <c r="J78" s="456">
        <v>0</v>
      </c>
      <c r="K78" s="456" t="s">
        <v>535</v>
      </c>
      <c r="L78" s="456" t="s">
        <v>535</v>
      </c>
      <c r="M78" s="456">
        <v>5</v>
      </c>
      <c r="N78" s="456">
        <v>50</v>
      </c>
      <c r="O78" s="456">
        <v>-4</v>
      </c>
      <c r="P78" s="456">
        <v>-21.052631578900002</v>
      </c>
      <c r="Q78" s="456" t="s">
        <v>535</v>
      </c>
      <c r="R78" s="456">
        <v>0</v>
      </c>
      <c r="S78" s="456" t="s">
        <v>535</v>
      </c>
      <c r="T78" s="456" t="s">
        <v>535</v>
      </c>
      <c r="U78" s="456">
        <v>0</v>
      </c>
      <c r="V78" s="456">
        <v>0</v>
      </c>
      <c r="W78" s="456">
        <v>-7</v>
      </c>
      <c r="X78" s="456">
        <v>-38.888888888899999</v>
      </c>
      <c r="Y78" s="456">
        <v>13</v>
      </c>
      <c r="Z78" s="456">
        <v>0</v>
      </c>
      <c r="AA78" s="456" t="s">
        <v>535</v>
      </c>
      <c r="AB78" s="456" t="s">
        <v>535</v>
      </c>
      <c r="AC78" s="456">
        <v>3</v>
      </c>
      <c r="AD78" s="456">
        <v>30</v>
      </c>
      <c r="AE78" s="456">
        <v>2</v>
      </c>
      <c r="AF78" s="456">
        <v>18.181818181800001</v>
      </c>
      <c r="AG78" s="456">
        <v>35</v>
      </c>
      <c r="AH78" s="456">
        <v>0</v>
      </c>
      <c r="AI78" s="456" t="s">
        <v>535</v>
      </c>
      <c r="AJ78" s="456" t="s">
        <v>535</v>
      </c>
      <c r="AK78" s="456">
        <v>2</v>
      </c>
      <c r="AL78" s="456">
        <v>6.0606060605999996</v>
      </c>
      <c r="AM78" s="456">
        <v>-8</v>
      </c>
      <c r="AN78" s="456">
        <v>-18.6046511628</v>
      </c>
      <c r="AO78" s="456" t="s">
        <v>539</v>
      </c>
    </row>
    <row r="79" spans="1:41" x14ac:dyDescent="0.2">
      <c r="A79" s="456">
        <v>14</v>
      </c>
      <c r="B79" s="456">
        <v>0</v>
      </c>
      <c r="C79" s="456">
        <v>8</v>
      </c>
      <c r="D79" s="456">
        <v>6</v>
      </c>
      <c r="E79" s="456">
        <v>-3</v>
      </c>
      <c r="F79" s="456">
        <v>-17.6470588235</v>
      </c>
      <c r="G79" s="456">
        <v>-6</v>
      </c>
      <c r="H79" s="456">
        <v>-30</v>
      </c>
      <c r="I79" s="456">
        <v>3</v>
      </c>
      <c r="J79" s="456">
        <v>0</v>
      </c>
      <c r="K79" s="456" t="s">
        <v>535</v>
      </c>
      <c r="L79" s="456" t="s">
        <v>535</v>
      </c>
      <c r="M79" s="456">
        <v>0</v>
      </c>
      <c r="N79" s="456">
        <v>0</v>
      </c>
      <c r="O79" s="456">
        <v>1</v>
      </c>
      <c r="P79" s="456">
        <v>50</v>
      </c>
      <c r="Q79" s="456" t="s">
        <v>535</v>
      </c>
      <c r="R79" s="456">
        <v>0</v>
      </c>
      <c r="S79" s="456" t="s">
        <v>535</v>
      </c>
      <c r="T79" s="456" t="s">
        <v>535</v>
      </c>
      <c r="U79" s="456">
        <v>-3</v>
      </c>
      <c r="V79" s="456">
        <v>-60</v>
      </c>
      <c r="W79" s="456">
        <v>-1</v>
      </c>
      <c r="X79" s="456">
        <v>-33.333333333299997</v>
      </c>
      <c r="Y79" s="456">
        <v>4</v>
      </c>
      <c r="Z79" s="456">
        <v>0</v>
      </c>
      <c r="AA79" s="456" t="s">
        <v>535</v>
      </c>
      <c r="AB79" s="456" t="s">
        <v>535</v>
      </c>
      <c r="AC79" s="456">
        <v>4</v>
      </c>
      <c r="AD79" s="456">
        <v>0</v>
      </c>
      <c r="AE79" s="456">
        <v>4</v>
      </c>
      <c r="AF79" s="456">
        <v>0</v>
      </c>
      <c r="AG79" s="456">
        <v>5</v>
      </c>
      <c r="AH79" s="456">
        <v>0</v>
      </c>
      <c r="AI79" s="456" t="s">
        <v>535</v>
      </c>
      <c r="AJ79" s="456" t="s">
        <v>535</v>
      </c>
      <c r="AK79" s="456">
        <v>-4</v>
      </c>
      <c r="AL79" s="456">
        <v>-44.444444444399998</v>
      </c>
      <c r="AM79" s="456">
        <v>-10</v>
      </c>
      <c r="AN79" s="456">
        <v>-66.666666666699996</v>
      </c>
      <c r="AO79" s="456" t="s">
        <v>539</v>
      </c>
    </row>
    <row r="80" spans="1:41" x14ac:dyDescent="0.2">
      <c r="A80" s="456">
        <v>4</v>
      </c>
      <c r="B80" s="456">
        <v>0</v>
      </c>
      <c r="C80" s="456" t="s">
        <v>535</v>
      </c>
      <c r="D80" s="456" t="s">
        <v>535</v>
      </c>
      <c r="E80" s="456">
        <v>-1</v>
      </c>
      <c r="F80" s="456">
        <v>-20</v>
      </c>
      <c r="G80" s="456">
        <v>-5</v>
      </c>
      <c r="H80" s="456">
        <v>-55.555555555600002</v>
      </c>
      <c r="I80" s="456">
        <v>0</v>
      </c>
      <c r="J80" s="456">
        <v>0</v>
      </c>
      <c r="K80" s="456">
        <v>0</v>
      </c>
      <c r="L80" s="456">
        <v>0</v>
      </c>
      <c r="M80" s="456">
        <v>-1</v>
      </c>
      <c r="N80" s="456">
        <v>-100</v>
      </c>
      <c r="O80" s="456">
        <v>0</v>
      </c>
      <c r="P80" s="456">
        <v>0</v>
      </c>
      <c r="Q80" s="456">
        <v>0</v>
      </c>
      <c r="R80" s="456">
        <v>0</v>
      </c>
      <c r="S80" s="456">
        <v>0</v>
      </c>
      <c r="T80" s="456">
        <v>0</v>
      </c>
      <c r="U80" s="456">
        <v>-1</v>
      </c>
      <c r="V80" s="456">
        <v>-100</v>
      </c>
      <c r="W80" s="456">
        <v>-2</v>
      </c>
      <c r="X80" s="456">
        <v>-100</v>
      </c>
      <c r="Y80" s="456" t="s">
        <v>535</v>
      </c>
      <c r="Z80" s="456">
        <v>0</v>
      </c>
      <c r="AA80" s="456">
        <v>0</v>
      </c>
      <c r="AB80" s="456" t="s">
        <v>535</v>
      </c>
      <c r="AC80" s="456">
        <v>2</v>
      </c>
      <c r="AD80" s="456">
        <v>0</v>
      </c>
      <c r="AE80" s="456">
        <v>2</v>
      </c>
      <c r="AF80" s="456">
        <v>0</v>
      </c>
      <c r="AG80" s="456" t="s">
        <v>535</v>
      </c>
      <c r="AH80" s="456">
        <v>0</v>
      </c>
      <c r="AI80" s="456" t="s">
        <v>535</v>
      </c>
      <c r="AJ80" s="456">
        <v>0</v>
      </c>
      <c r="AK80" s="456">
        <v>-1</v>
      </c>
      <c r="AL80" s="456">
        <v>-33.333333333299997</v>
      </c>
      <c r="AM80" s="456">
        <v>-5</v>
      </c>
      <c r="AN80" s="456">
        <v>-71.428571428599994</v>
      </c>
      <c r="AO80" s="456" t="s">
        <v>539</v>
      </c>
    </row>
    <row r="81" spans="1:41" x14ac:dyDescent="0.2">
      <c r="A81" s="456">
        <v>0</v>
      </c>
      <c r="B81" s="456">
        <v>0</v>
      </c>
      <c r="C81" s="456">
        <v>0</v>
      </c>
      <c r="D81" s="456">
        <v>0</v>
      </c>
      <c r="E81" s="456">
        <v>0</v>
      </c>
      <c r="F81" s="456">
        <v>0</v>
      </c>
      <c r="G81" s="456">
        <v>0</v>
      </c>
      <c r="H81" s="456">
        <v>0</v>
      </c>
      <c r="I81" s="456">
        <v>0</v>
      </c>
      <c r="J81" s="456">
        <v>0</v>
      </c>
      <c r="K81" s="456">
        <v>0</v>
      </c>
      <c r="L81" s="456">
        <v>0</v>
      </c>
      <c r="M81" s="456">
        <v>0</v>
      </c>
      <c r="N81" s="456">
        <v>0</v>
      </c>
      <c r="O81" s="456">
        <v>0</v>
      </c>
      <c r="P81" s="456">
        <v>0</v>
      </c>
      <c r="Q81" s="456">
        <v>0</v>
      </c>
      <c r="R81" s="456">
        <v>0</v>
      </c>
      <c r="S81" s="456">
        <v>0</v>
      </c>
      <c r="T81" s="456">
        <v>0</v>
      </c>
      <c r="U81" s="456">
        <v>0</v>
      </c>
      <c r="V81" s="456">
        <v>0</v>
      </c>
      <c r="W81" s="456">
        <v>0</v>
      </c>
      <c r="X81" s="456">
        <v>0</v>
      </c>
      <c r="Y81" s="456">
        <v>0</v>
      </c>
      <c r="Z81" s="456">
        <v>0</v>
      </c>
      <c r="AA81" s="456">
        <v>0</v>
      </c>
      <c r="AB81" s="456">
        <v>0</v>
      </c>
      <c r="AC81" s="456">
        <v>0</v>
      </c>
      <c r="AD81" s="456">
        <v>0</v>
      </c>
      <c r="AE81" s="456">
        <v>0</v>
      </c>
      <c r="AF81" s="456">
        <v>0</v>
      </c>
      <c r="AG81" s="456">
        <v>0</v>
      </c>
      <c r="AH81" s="456">
        <v>0</v>
      </c>
      <c r="AI81" s="456">
        <v>0</v>
      </c>
      <c r="AJ81" s="456">
        <v>0</v>
      </c>
      <c r="AK81" s="456">
        <v>0</v>
      </c>
      <c r="AL81" s="456">
        <v>0</v>
      </c>
      <c r="AM81" s="456">
        <v>0</v>
      </c>
      <c r="AN81" s="456">
        <v>0</v>
      </c>
      <c r="AO81" s="456" t="s">
        <v>539</v>
      </c>
    </row>
    <row r="82" spans="1:41" x14ac:dyDescent="0.2">
      <c r="A82" s="456">
        <v>0</v>
      </c>
      <c r="B82" s="456">
        <v>0</v>
      </c>
      <c r="C82" s="456">
        <v>0</v>
      </c>
      <c r="D82" s="456">
        <v>0</v>
      </c>
      <c r="E82" s="456">
        <v>0</v>
      </c>
      <c r="F82" s="456">
        <v>0</v>
      </c>
      <c r="G82" s="456">
        <v>-2</v>
      </c>
      <c r="H82" s="456">
        <v>-100</v>
      </c>
      <c r="I82" s="456">
        <v>0</v>
      </c>
      <c r="J82" s="456">
        <v>0</v>
      </c>
      <c r="K82" s="456">
        <v>0</v>
      </c>
      <c r="L82" s="456">
        <v>0</v>
      </c>
      <c r="M82" s="456">
        <v>0</v>
      </c>
      <c r="N82" s="456">
        <v>0</v>
      </c>
      <c r="O82" s="456">
        <v>-1</v>
      </c>
      <c r="P82" s="456">
        <v>-100</v>
      </c>
      <c r="Q82" s="456">
        <v>0</v>
      </c>
      <c r="R82" s="456">
        <v>0</v>
      </c>
      <c r="S82" s="456">
        <v>0</v>
      </c>
      <c r="T82" s="456">
        <v>0</v>
      </c>
      <c r="U82" s="456">
        <v>0</v>
      </c>
      <c r="V82" s="456">
        <v>0</v>
      </c>
      <c r="W82" s="456">
        <v>-1</v>
      </c>
      <c r="X82" s="456">
        <v>-100</v>
      </c>
      <c r="Y82" s="456">
        <v>0</v>
      </c>
      <c r="Z82" s="456">
        <v>0</v>
      </c>
      <c r="AA82" s="456">
        <v>0</v>
      </c>
      <c r="AB82" s="456">
        <v>0</v>
      </c>
      <c r="AC82" s="456">
        <v>0</v>
      </c>
      <c r="AD82" s="456">
        <v>0</v>
      </c>
      <c r="AE82" s="456">
        <v>0</v>
      </c>
      <c r="AF82" s="456">
        <v>0</v>
      </c>
      <c r="AG82" s="456">
        <v>0</v>
      </c>
      <c r="AH82" s="456">
        <v>0</v>
      </c>
      <c r="AI82" s="456">
        <v>0</v>
      </c>
      <c r="AJ82" s="456">
        <v>0</v>
      </c>
      <c r="AK82" s="456">
        <v>0</v>
      </c>
      <c r="AL82" s="456">
        <v>0</v>
      </c>
      <c r="AM82" s="456">
        <v>0</v>
      </c>
      <c r="AN82" s="456">
        <v>0</v>
      </c>
      <c r="AO82" s="456" t="s">
        <v>539</v>
      </c>
    </row>
    <row r="83" spans="1:41" x14ac:dyDescent="0.2">
      <c r="A83" s="456">
        <v>0</v>
      </c>
      <c r="B83" s="456">
        <v>0</v>
      </c>
      <c r="C83" s="456">
        <v>0</v>
      </c>
      <c r="D83" s="456">
        <v>0</v>
      </c>
      <c r="E83" s="456">
        <v>-2</v>
      </c>
      <c r="F83" s="456">
        <v>-100</v>
      </c>
      <c r="G83" s="456">
        <v>-6</v>
      </c>
      <c r="H83" s="456">
        <v>-100</v>
      </c>
      <c r="I83" s="456">
        <v>0</v>
      </c>
      <c r="J83" s="456">
        <v>0</v>
      </c>
      <c r="K83" s="456">
        <v>0</v>
      </c>
      <c r="L83" s="456">
        <v>0</v>
      </c>
      <c r="M83" s="456">
        <v>-1</v>
      </c>
      <c r="N83" s="456">
        <v>-100</v>
      </c>
      <c r="O83" s="456">
        <v>-2</v>
      </c>
      <c r="P83" s="456">
        <v>-100</v>
      </c>
      <c r="Q83" s="456">
        <v>0</v>
      </c>
      <c r="R83" s="456">
        <v>0</v>
      </c>
      <c r="S83" s="456">
        <v>0</v>
      </c>
      <c r="T83" s="456">
        <v>0</v>
      </c>
      <c r="U83" s="456">
        <v>0</v>
      </c>
      <c r="V83" s="456">
        <v>0</v>
      </c>
      <c r="W83" s="456">
        <v>-2</v>
      </c>
      <c r="X83" s="456">
        <v>-100</v>
      </c>
      <c r="Y83" s="456">
        <v>0</v>
      </c>
      <c r="Z83" s="456">
        <v>0</v>
      </c>
      <c r="AA83" s="456">
        <v>0</v>
      </c>
      <c r="AB83" s="456">
        <v>0</v>
      </c>
      <c r="AC83" s="456">
        <v>-1</v>
      </c>
      <c r="AD83" s="456">
        <v>-100</v>
      </c>
      <c r="AE83" s="456">
        <v>-2</v>
      </c>
      <c r="AF83" s="456">
        <v>-100</v>
      </c>
      <c r="AG83" s="456">
        <v>0</v>
      </c>
      <c r="AH83" s="456">
        <v>0</v>
      </c>
      <c r="AI83" s="456">
        <v>0</v>
      </c>
      <c r="AJ83" s="456">
        <v>0</v>
      </c>
      <c r="AK83" s="456">
        <v>0</v>
      </c>
      <c r="AL83" s="456">
        <v>0</v>
      </c>
      <c r="AM83" s="456">
        <v>0</v>
      </c>
      <c r="AN83" s="456">
        <v>0</v>
      </c>
      <c r="AO83" s="456" t="s">
        <v>539</v>
      </c>
    </row>
    <row r="84" spans="1:41" x14ac:dyDescent="0.2">
      <c r="A84" s="456">
        <v>0</v>
      </c>
      <c r="B84" s="456">
        <v>0</v>
      </c>
      <c r="C84" s="456">
        <v>0</v>
      </c>
      <c r="D84" s="456">
        <v>0</v>
      </c>
      <c r="E84" s="456">
        <v>0</v>
      </c>
      <c r="F84" s="456">
        <v>0</v>
      </c>
      <c r="G84" s="456">
        <v>0</v>
      </c>
      <c r="H84" s="456">
        <v>0</v>
      </c>
      <c r="I84" s="456">
        <v>0</v>
      </c>
      <c r="J84" s="456">
        <v>0</v>
      </c>
      <c r="K84" s="456">
        <v>0</v>
      </c>
      <c r="L84" s="456">
        <v>0</v>
      </c>
      <c r="M84" s="456">
        <v>0</v>
      </c>
      <c r="N84" s="456">
        <v>0</v>
      </c>
      <c r="O84" s="456">
        <v>0</v>
      </c>
      <c r="P84" s="456">
        <v>0</v>
      </c>
      <c r="Q84" s="456">
        <v>0</v>
      </c>
      <c r="R84" s="456">
        <v>0</v>
      </c>
      <c r="S84" s="456">
        <v>0</v>
      </c>
      <c r="T84" s="456">
        <v>0</v>
      </c>
      <c r="U84" s="456">
        <v>0</v>
      </c>
      <c r="V84" s="456">
        <v>0</v>
      </c>
      <c r="W84" s="456">
        <v>0</v>
      </c>
      <c r="X84" s="456">
        <v>0</v>
      </c>
      <c r="Y84" s="456">
        <v>0</v>
      </c>
      <c r="Z84" s="456">
        <v>0</v>
      </c>
      <c r="AA84" s="456">
        <v>0</v>
      </c>
      <c r="AB84" s="456">
        <v>0</v>
      </c>
      <c r="AC84" s="456">
        <v>0</v>
      </c>
      <c r="AD84" s="456">
        <v>0</v>
      </c>
      <c r="AE84" s="456">
        <v>0</v>
      </c>
      <c r="AF84" s="456">
        <v>0</v>
      </c>
      <c r="AG84" s="456">
        <v>0</v>
      </c>
      <c r="AH84" s="456">
        <v>0</v>
      </c>
      <c r="AI84" s="456">
        <v>0</v>
      </c>
      <c r="AJ84" s="456">
        <v>0</v>
      </c>
      <c r="AK84" s="456">
        <v>0</v>
      </c>
      <c r="AL84" s="456">
        <v>0</v>
      </c>
      <c r="AM84" s="456">
        <v>0</v>
      </c>
      <c r="AN84" s="456">
        <v>0</v>
      </c>
      <c r="AO84" s="456" t="s">
        <v>539</v>
      </c>
    </row>
    <row r="85" spans="1:41" x14ac:dyDescent="0.2">
      <c r="A85" s="456">
        <v>0</v>
      </c>
      <c r="B85" s="456">
        <v>0</v>
      </c>
      <c r="C85" s="456">
        <v>0</v>
      </c>
      <c r="D85" s="456">
        <v>0</v>
      </c>
      <c r="E85" s="456">
        <v>-1</v>
      </c>
      <c r="F85" s="456">
        <v>-100</v>
      </c>
      <c r="G85" s="456">
        <v>-1</v>
      </c>
      <c r="H85" s="456">
        <v>-100</v>
      </c>
      <c r="I85" s="456">
        <v>0</v>
      </c>
      <c r="J85" s="456">
        <v>0</v>
      </c>
      <c r="K85" s="456">
        <v>0</v>
      </c>
      <c r="L85" s="456">
        <v>0</v>
      </c>
      <c r="M85" s="456">
        <v>0</v>
      </c>
      <c r="N85" s="456">
        <v>0</v>
      </c>
      <c r="O85" s="456">
        <v>0</v>
      </c>
      <c r="P85" s="456">
        <v>0</v>
      </c>
      <c r="Q85" s="456">
        <v>0</v>
      </c>
      <c r="R85" s="456">
        <v>0</v>
      </c>
      <c r="S85" s="456">
        <v>0</v>
      </c>
      <c r="T85" s="456">
        <v>0</v>
      </c>
      <c r="U85" s="456">
        <v>0</v>
      </c>
      <c r="V85" s="456">
        <v>0</v>
      </c>
      <c r="W85" s="456">
        <v>-1</v>
      </c>
      <c r="X85" s="456">
        <v>-100</v>
      </c>
      <c r="Y85" s="456">
        <v>0</v>
      </c>
      <c r="Z85" s="456">
        <v>0</v>
      </c>
      <c r="AA85" s="456">
        <v>0</v>
      </c>
      <c r="AB85" s="456">
        <v>0</v>
      </c>
      <c r="AC85" s="456">
        <v>-1</v>
      </c>
      <c r="AD85" s="456">
        <v>-100</v>
      </c>
      <c r="AE85" s="456">
        <v>0</v>
      </c>
      <c r="AF85" s="456">
        <v>0</v>
      </c>
      <c r="AG85" s="456">
        <v>0</v>
      </c>
      <c r="AH85" s="456">
        <v>0</v>
      </c>
      <c r="AI85" s="456">
        <v>0</v>
      </c>
      <c r="AJ85" s="456">
        <v>0</v>
      </c>
      <c r="AK85" s="456">
        <v>0</v>
      </c>
      <c r="AL85" s="456">
        <v>0</v>
      </c>
      <c r="AM85" s="456">
        <v>0</v>
      </c>
      <c r="AN85" s="456">
        <v>0</v>
      </c>
      <c r="AO85" s="456" t="s">
        <v>539</v>
      </c>
    </row>
    <row r="86" spans="1:41" x14ac:dyDescent="0.2">
      <c r="A86" s="456">
        <v>17</v>
      </c>
      <c r="B86" s="456">
        <v>0</v>
      </c>
      <c r="C86" s="456">
        <v>11</v>
      </c>
      <c r="D86" s="456">
        <v>6</v>
      </c>
      <c r="E86" s="456">
        <v>-1</v>
      </c>
      <c r="F86" s="456">
        <v>-5.5555555555999998</v>
      </c>
      <c r="G86" s="456">
        <v>-4</v>
      </c>
      <c r="H86" s="456">
        <v>-19.047619047600001</v>
      </c>
      <c r="I86" s="456">
        <v>5</v>
      </c>
      <c r="J86" s="456">
        <v>0</v>
      </c>
      <c r="K86" s="456" t="s">
        <v>535</v>
      </c>
      <c r="L86" s="456" t="s">
        <v>535</v>
      </c>
      <c r="M86" s="456">
        <v>2</v>
      </c>
      <c r="N86" s="456">
        <v>66.666666666699996</v>
      </c>
      <c r="O86" s="456">
        <v>1</v>
      </c>
      <c r="P86" s="456">
        <v>25</v>
      </c>
      <c r="Q86" s="456" t="s">
        <v>535</v>
      </c>
      <c r="R86" s="456">
        <v>0</v>
      </c>
      <c r="S86" s="456" t="s">
        <v>535</v>
      </c>
      <c r="T86" s="456" t="s">
        <v>535</v>
      </c>
      <c r="U86" s="456">
        <v>-1</v>
      </c>
      <c r="V86" s="456">
        <v>-25</v>
      </c>
      <c r="W86" s="456">
        <v>-2</v>
      </c>
      <c r="X86" s="456">
        <v>-40</v>
      </c>
      <c r="Y86" s="456" t="s">
        <v>535</v>
      </c>
      <c r="Z86" s="456">
        <v>0</v>
      </c>
      <c r="AA86" s="456" t="s">
        <v>535</v>
      </c>
      <c r="AB86" s="456">
        <v>0</v>
      </c>
      <c r="AC86" s="456">
        <v>0</v>
      </c>
      <c r="AD86" s="456">
        <v>0</v>
      </c>
      <c r="AE86" s="456">
        <v>0</v>
      </c>
      <c r="AF86" s="456">
        <v>0</v>
      </c>
      <c r="AG86" s="456">
        <v>7</v>
      </c>
      <c r="AH86" s="456">
        <v>0</v>
      </c>
      <c r="AI86" s="456" t="s">
        <v>535</v>
      </c>
      <c r="AJ86" s="456" t="s">
        <v>535</v>
      </c>
      <c r="AK86" s="456">
        <v>-2</v>
      </c>
      <c r="AL86" s="456">
        <v>-22.222222222199999</v>
      </c>
      <c r="AM86" s="456">
        <v>-3</v>
      </c>
      <c r="AN86" s="456">
        <v>-30</v>
      </c>
      <c r="AO86" s="456" t="s">
        <v>539</v>
      </c>
    </row>
    <row r="87" spans="1:41" x14ac:dyDescent="0.2">
      <c r="A87" s="456">
        <v>30</v>
      </c>
      <c r="B87" s="456">
        <v>0</v>
      </c>
      <c r="C87" s="456">
        <v>20</v>
      </c>
      <c r="D87" s="456">
        <v>10</v>
      </c>
      <c r="E87" s="456">
        <v>1</v>
      </c>
      <c r="F87" s="456">
        <v>3.4482758621</v>
      </c>
      <c r="G87" s="456">
        <v>-3</v>
      </c>
      <c r="H87" s="456">
        <v>-9.0909090909000003</v>
      </c>
      <c r="I87" s="456">
        <v>5</v>
      </c>
      <c r="J87" s="456">
        <v>0</v>
      </c>
      <c r="K87" s="456" t="s">
        <v>535</v>
      </c>
      <c r="L87" s="456" t="s">
        <v>535</v>
      </c>
      <c r="M87" s="456">
        <v>-1</v>
      </c>
      <c r="N87" s="456">
        <v>-16.666666666699999</v>
      </c>
      <c r="O87" s="456">
        <v>0</v>
      </c>
      <c r="P87" s="456">
        <v>0</v>
      </c>
      <c r="Q87" s="456">
        <v>6</v>
      </c>
      <c r="R87" s="456">
        <v>0</v>
      </c>
      <c r="S87" s="456" t="s">
        <v>535</v>
      </c>
      <c r="T87" s="456" t="s">
        <v>535</v>
      </c>
      <c r="U87" s="456">
        <v>-1</v>
      </c>
      <c r="V87" s="456">
        <v>-14.285714285699999</v>
      </c>
      <c r="W87" s="456">
        <v>2</v>
      </c>
      <c r="X87" s="456">
        <v>50</v>
      </c>
      <c r="Y87" s="456">
        <v>4</v>
      </c>
      <c r="Z87" s="456">
        <v>0</v>
      </c>
      <c r="AA87" s="456" t="s">
        <v>535</v>
      </c>
      <c r="AB87" s="456" t="s">
        <v>535</v>
      </c>
      <c r="AC87" s="456">
        <v>1</v>
      </c>
      <c r="AD87" s="456">
        <v>33.333333333299997</v>
      </c>
      <c r="AE87" s="456">
        <v>1</v>
      </c>
      <c r="AF87" s="456">
        <v>33.333333333299997</v>
      </c>
      <c r="AG87" s="456">
        <v>15</v>
      </c>
      <c r="AH87" s="456">
        <v>0</v>
      </c>
      <c r="AI87" s="456" t="s">
        <v>535</v>
      </c>
      <c r="AJ87" s="456" t="s">
        <v>535</v>
      </c>
      <c r="AK87" s="456">
        <v>2</v>
      </c>
      <c r="AL87" s="456">
        <v>15.3846153846</v>
      </c>
      <c r="AM87" s="456">
        <v>-6</v>
      </c>
      <c r="AN87" s="456">
        <v>-28.571428571399998</v>
      </c>
      <c r="AO87" s="456" t="s">
        <v>539</v>
      </c>
    </row>
    <row r="88" spans="1:41" x14ac:dyDescent="0.2">
      <c r="A88" s="456">
        <v>34</v>
      </c>
      <c r="B88" s="456">
        <v>0</v>
      </c>
      <c r="C88" s="456">
        <v>18</v>
      </c>
      <c r="D88" s="456">
        <v>16</v>
      </c>
      <c r="E88" s="456">
        <v>12</v>
      </c>
      <c r="F88" s="456">
        <v>54.5454545455</v>
      </c>
      <c r="G88" s="456">
        <v>-4</v>
      </c>
      <c r="H88" s="456">
        <v>-10.5263157895</v>
      </c>
      <c r="I88" s="456">
        <v>8</v>
      </c>
      <c r="J88" s="456">
        <v>0</v>
      </c>
      <c r="K88" s="456" t="s">
        <v>535</v>
      </c>
      <c r="L88" s="456" t="s">
        <v>535</v>
      </c>
      <c r="M88" s="456">
        <v>6</v>
      </c>
      <c r="N88" s="456" t="s">
        <v>536</v>
      </c>
      <c r="O88" s="456">
        <v>-2</v>
      </c>
      <c r="P88" s="456">
        <v>-20</v>
      </c>
      <c r="Q88" s="456">
        <v>3</v>
      </c>
      <c r="R88" s="456">
        <v>0</v>
      </c>
      <c r="S88" s="456">
        <v>0</v>
      </c>
      <c r="T88" s="456">
        <v>3</v>
      </c>
      <c r="U88" s="456">
        <v>-2</v>
      </c>
      <c r="V88" s="456">
        <v>-40</v>
      </c>
      <c r="W88" s="456">
        <v>-1</v>
      </c>
      <c r="X88" s="456">
        <v>-25</v>
      </c>
      <c r="Y88" s="456">
        <v>9</v>
      </c>
      <c r="Z88" s="456">
        <v>0</v>
      </c>
      <c r="AA88" s="456" t="s">
        <v>535</v>
      </c>
      <c r="AB88" s="456" t="s">
        <v>535</v>
      </c>
      <c r="AC88" s="456">
        <v>6</v>
      </c>
      <c r="AD88" s="456">
        <v>200</v>
      </c>
      <c r="AE88" s="456">
        <v>7</v>
      </c>
      <c r="AF88" s="456" t="s">
        <v>536</v>
      </c>
      <c r="AG88" s="456">
        <v>14</v>
      </c>
      <c r="AH88" s="456">
        <v>0</v>
      </c>
      <c r="AI88" s="456">
        <v>10</v>
      </c>
      <c r="AJ88" s="456">
        <v>4</v>
      </c>
      <c r="AK88" s="456">
        <v>2</v>
      </c>
      <c r="AL88" s="456">
        <v>16.666666666699999</v>
      </c>
      <c r="AM88" s="456">
        <v>-8</v>
      </c>
      <c r="AN88" s="456">
        <v>-36.363636363600001</v>
      </c>
      <c r="AO88" s="456" t="s">
        <v>539</v>
      </c>
    </row>
    <row r="89" spans="1:41" x14ac:dyDescent="0.2">
      <c r="A89" s="456">
        <v>7</v>
      </c>
      <c r="B89" s="456">
        <v>0</v>
      </c>
      <c r="C89" s="456">
        <v>3</v>
      </c>
      <c r="D89" s="456">
        <v>4</v>
      </c>
      <c r="E89" s="456">
        <v>-4</v>
      </c>
      <c r="F89" s="456">
        <v>-36.363636363600001</v>
      </c>
      <c r="G89" s="456">
        <v>-11</v>
      </c>
      <c r="H89" s="456">
        <v>-61.111111111100001</v>
      </c>
      <c r="I89" s="456">
        <v>0</v>
      </c>
      <c r="J89" s="456">
        <v>0</v>
      </c>
      <c r="K89" s="456">
        <v>0</v>
      </c>
      <c r="L89" s="456">
        <v>0</v>
      </c>
      <c r="M89" s="456">
        <v>-2</v>
      </c>
      <c r="N89" s="456">
        <v>-100</v>
      </c>
      <c r="O89" s="456">
        <v>-2</v>
      </c>
      <c r="P89" s="456">
        <v>-100</v>
      </c>
      <c r="Q89" s="456" t="s">
        <v>535</v>
      </c>
      <c r="R89" s="456">
        <v>0</v>
      </c>
      <c r="S89" s="456" t="s">
        <v>535</v>
      </c>
      <c r="T89" s="456">
        <v>0</v>
      </c>
      <c r="U89" s="456">
        <v>1</v>
      </c>
      <c r="V89" s="456">
        <v>0</v>
      </c>
      <c r="W89" s="456">
        <v>-6</v>
      </c>
      <c r="X89" s="456">
        <v>-85.714285714300004</v>
      </c>
      <c r="Y89" s="456" t="s">
        <v>535</v>
      </c>
      <c r="Z89" s="456">
        <v>0</v>
      </c>
      <c r="AA89" s="456">
        <v>0</v>
      </c>
      <c r="AB89" s="456" t="s">
        <v>535</v>
      </c>
      <c r="AC89" s="456">
        <v>1</v>
      </c>
      <c r="AD89" s="456">
        <v>100</v>
      </c>
      <c r="AE89" s="456">
        <v>-2</v>
      </c>
      <c r="AF89" s="456">
        <v>-50</v>
      </c>
      <c r="AG89" s="456">
        <v>4</v>
      </c>
      <c r="AH89" s="456">
        <v>0</v>
      </c>
      <c r="AI89" s="456" t="s">
        <v>535</v>
      </c>
      <c r="AJ89" s="456" t="s">
        <v>535</v>
      </c>
      <c r="AK89" s="456">
        <v>-4</v>
      </c>
      <c r="AL89" s="456">
        <v>-50</v>
      </c>
      <c r="AM89" s="456">
        <v>-1</v>
      </c>
      <c r="AN89" s="456">
        <v>-20</v>
      </c>
      <c r="AO89" s="456" t="s">
        <v>539</v>
      </c>
    </row>
    <row r="90" spans="1:41" x14ac:dyDescent="0.2">
      <c r="A90" s="456">
        <v>0</v>
      </c>
      <c r="B90" s="456">
        <v>0</v>
      </c>
      <c r="C90" s="456">
        <v>0</v>
      </c>
      <c r="D90" s="456">
        <v>0</v>
      </c>
      <c r="E90" s="456">
        <v>0</v>
      </c>
      <c r="F90" s="456">
        <v>0</v>
      </c>
      <c r="G90" s="456">
        <v>0</v>
      </c>
      <c r="H90" s="456">
        <v>0</v>
      </c>
      <c r="I90" s="456">
        <v>0</v>
      </c>
      <c r="J90" s="456">
        <v>0</v>
      </c>
      <c r="K90" s="456">
        <v>0</v>
      </c>
      <c r="L90" s="456">
        <v>0</v>
      </c>
      <c r="M90" s="456">
        <v>0</v>
      </c>
      <c r="N90" s="456">
        <v>0</v>
      </c>
      <c r="O90" s="456">
        <v>0</v>
      </c>
      <c r="P90" s="456">
        <v>0</v>
      </c>
      <c r="Q90" s="456">
        <v>0</v>
      </c>
      <c r="R90" s="456">
        <v>0</v>
      </c>
      <c r="S90" s="456">
        <v>0</v>
      </c>
      <c r="T90" s="456">
        <v>0</v>
      </c>
      <c r="U90" s="456">
        <v>0</v>
      </c>
      <c r="V90" s="456">
        <v>0</v>
      </c>
      <c r="W90" s="456">
        <v>0</v>
      </c>
      <c r="X90" s="456">
        <v>0</v>
      </c>
      <c r="Y90" s="456">
        <v>0</v>
      </c>
      <c r="Z90" s="456">
        <v>0</v>
      </c>
      <c r="AA90" s="456">
        <v>0</v>
      </c>
      <c r="AB90" s="456">
        <v>0</v>
      </c>
      <c r="AC90" s="456">
        <v>0</v>
      </c>
      <c r="AD90" s="456">
        <v>0</v>
      </c>
      <c r="AE90" s="456">
        <v>0</v>
      </c>
      <c r="AF90" s="456">
        <v>0</v>
      </c>
      <c r="AG90" s="456">
        <v>0</v>
      </c>
      <c r="AH90" s="456">
        <v>0</v>
      </c>
      <c r="AI90" s="456">
        <v>0</v>
      </c>
      <c r="AJ90" s="456">
        <v>0</v>
      </c>
      <c r="AK90" s="456">
        <v>0</v>
      </c>
      <c r="AL90" s="456">
        <v>0</v>
      </c>
      <c r="AM90" s="456">
        <v>0</v>
      </c>
      <c r="AN90" s="456">
        <v>0</v>
      </c>
      <c r="AO90" s="456" t="s">
        <v>539</v>
      </c>
    </row>
    <row r="91" spans="1:41" x14ac:dyDescent="0.2">
      <c r="A91" s="456">
        <v>17</v>
      </c>
      <c r="B91" s="456">
        <v>0</v>
      </c>
      <c r="C91" s="456">
        <v>10</v>
      </c>
      <c r="D91" s="456">
        <v>7</v>
      </c>
      <c r="E91" s="456">
        <v>-3</v>
      </c>
      <c r="F91" s="456">
        <v>-15</v>
      </c>
      <c r="G91" s="456">
        <v>-12</v>
      </c>
      <c r="H91" s="456">
        <v>-41.379310344799997</v>
      </c>
      <c r="I91" s="456" t="s">
        <v>535</v>
      </c>
      <c r="J91" s="456">
        <v>0</v>
      </c>
      <c r="K91" s="456" t="s">
        <v>535</v>
      </c>
      <c r="L91" s="456" t="s">
        <v>535</v>
      </c>
      <c r="M91" s="456">
        <v>0</v>
      </c>
      <c r="N91" s="456">
        <v>0</v>
      </c>
      <c r="O91" s="456">
        <v>-5</v>
      </c>
      <c r="P91" s="456">
        <v>-55.555555555600002</v>
      </c>
      <c r="Q91" s="456" t="s">
        <v>535</v>
      </c>
      <c r="R91" s="456">
        <v>0</v>
      </c>
      <c r="S91" s="456" t="s">
        <v>535</v>
      </c>
      <c r="T91" s="456" t="s">
        <v>535</v>
      </c>
      <c r="U91" s="456">
        <v>0</v>
      </c>
      <c r="V91" s="456">
        <v>0</v>
      </c>
      <c r="W91" s="456">
        <v>-4</v>
      </c>
      <c r="X91" s="456">
        <v>-66.666666666699996</v>
      </c>
      <c r="Y91" s="456" t="s">
        <v>535</v>
      </c>
      <c r="Z91" s="456">
        <v>0</v>
      </c>
      <c r="AA91" s="456" t="s">
        <v>535</v>
      </c>
      <c r="AB91" s="456" t="s">
        <v>535</v>
      </c>
      <c r="AC91" s="456">
        <v>1</v>
      </c>
      <c r="AD91" s="456">
        <v>33.333333333299997</v>
      </c>
      <c r="AE91" s="456">
        <v>-2</v>
      </c>
      <c r="AF91" s="456">
        <v>-33.333333333299997</v>
      </c>
      <c r="AG91" s="456">
        <v>7</v>
      </c>
      <c r="AH91" s="456">
        <v>0</v>
      </c>
      <c r="AI91" s="456" t="s">
        <v>535</v>
      </c>
      <c r="AJ91" s="456" t="s">
        <v>535</v>
      </c>
      <c r="AK91" s="456">
        <v>-4</v>
      </c>
      <c r="AL91" s="456">
        <v>-36.363636363600001</v>
      </c>
      <c r="AM91" s="456">
        <v>-1</v>
      </c>
      <c r="AN91" s="456">
        <v>-12.5</v>
      </c>
      <c r="AO91" s="456" t="s">
        <v>539</v>
      </c>
    </row>
    <row r="92" spans="1:41" x14ac:dyDescent="0.2">
      <c r="A92" s="456">
        <v>65</v>
      </c>
      <c r="B92" s="456">
        <v>0</v>
      </c>
      <c r="C92" s="456">
        <v>39</v>
      </c>
      <c r="D92" s="456">
        <v>26</v>
      </c>
      <c r="E92" s="456">
        <v>9</v>
      </c>
      <c r="F92" s="456">
        <v>16.071428571399998</v>
      </c>
      <c r="G92" s="456">
        <v>-11</v>
      </c>
      <c r="H92" s="456">
        <v>-14.4736842105</v>
      </c>
      <c r="I92" s="456">
        <v>13</v>
      </c>
      <c r="J92" s="456">
        <v>0</v>
      </c>
      <c r="K92" s="456" t="s">
        <v>535</v>
      </c>
      <c r="L92" s="456" t="s">
        <v>535</v>
      </c>
      <c r="M92" s="456">
        <v>5</v>
      </c>
      <c r="N92" s="456">
        <v>62.5</v>
      </c>
      <c r="O92" s="456">
        <v>2</v>
      </c>
      <c r="P92" s="456">
        <v>18.181818181800001</v>
      </c>
      <c r="Q92" s="456" t="s">
        <v>535</v>
      </c>
      <c r="R92" s="456">
        <v>0</v>
      </c>
      <c r="S92" s="456" t="s">
        <v>535</v>
      </c>
      <c r="T92" s="456" t="s">
        <v>535</v>
      </c>
      <c r="U92" s="456">
        <v>-3</v>
      </c>
      <c r="V92" s="456">
        <v>-23.076923076900002</v>
      </c>
      <c r="W92" s="456">
        <v>-4</v>
      </c>
      <c r="X92" s="456">
        <v>-28.571428571399998</v>
      </c>
      <c r="Y92" s="456">
        <v>12</v>
      </c>
      <c r="Z92" s="456">
        <v>0</v>
      </c>
      <c r="AA92" s="456" t="s">
        <v>535</v>
      </c>
      <c r="AB92" s="456" t="s">
        <v>535</v>
      </c>
      <c r="AC92" s="456">
        <v>5</v>
      </c>
      <c r="AD92" s="456">
        <v>71.428571428599994</v>
      </c>
      <c r="AE92" s="456">
        <v>8</v>
      </c>
      <c r="AF92" s="456">
        <v>200</v>
      </c>
      <c r="AG92" s="456">
        <v>30</v>
      </c>
      <c r="AH92" s="456">
        <v>0</v>
      </c>
      <c r="AI92" s="456" t="s">
        <v>535</v>
      </c>
      <c r="AJ92" s="456" t="s">
        <v>535</v>
      </c>
      <c r="AK92" s="456">
        <v>2</v>
      </c>
      <c r="AL92" s="456">
        <v>7.1428571428999996</v>
      </c>
      <c r="AM92" s="456">
        <v>-17</v>
      </c>
      <c r="AN92" s="456">
        <v>-36.170212765999999</v>
      </c>
      <c r="AO92" s="456" t="s">
        <v>539</v>
      </c>
    </row>
    <row r="93" spans="1:41" x14ac:dyDescent="0.2">
      <c r="A93" s="456" t="s">
        <v>535</v>
      </c>
      <c r="B93" s="456">
        <v>0</v>
      </c>
      <c r="C93" s="456">
        <v>0</v>
      </c>
      <c r="D93" s="456" t="s">
        <v>535</v>
      </c>
      <c r="E93" s="456">
        <v>1</v>
      </c>
      <c r="F93" s="456">
        <v>0</v>
      </c>
      <c r="G93" s="456">
        <v>-3</v>
      </c>
      <c r="H93" s="456">
        <v>-75</v>
      </c>
      <c r="I93" s="456">
        <v>0</v>
      </c>
      <c r="J93" s="456">
        <v>0</v>
      </c>
      <c r="K93" s="456">
        <v>0</v>
      </c>
      <c r="L93" s="456">
        <v>0</v>
      </c>
      <c r="M93" s="456">
        <v>0</v>
      </c>
      <c r="N93" s="456">
        <v>0</v>
      </c>
      <c r="O93" s="456">
        <v>-1</v>
      </c>
      <c r="P93" s="456">
        <v>-100</v>
      </c>
      <c r="Q93" s="456">
        <v>0</v>
      </c>
      <c r="R93" s="456">
        <v>0</v>
      </c>
      <c r="S93" s="456">
        <v>0</v>
      </c>
      <c r="T93" s="456">
        <v>0</v>
      </c>
      <c r="U93" s="456">
        <v>0</v>
      </c>
      <c r="V93" s="456">
        <v>0</v>
      </c>
      <c r="W93" s="456">
        <v>0</v>
      </c>
      <c r="X93" s="456">
        <v>0</v>
      </c>
      <c r="Y93" s="456">
        <v>0</v>
      </c>
      <c r="Z93" s="456">
        <v>0</v>
      </c>
      <c r="AA93" s="456">
        <v>0</v>
      </c>
      <c r="AB93" s="456">
        <v>0</v>
      </c>
      <c r="AC93" s="456">
        <v>0</v>
      </c>
      <c r="AD93" s="456">
        <v>0</v>
      </c>
      <c r="AE93" s="456">
        <v>-1</v>
      </c>
      <c r="AF93" s="456">
        <v>-100</v>
      </c>
      <c r="AG93" s="456" t="s">
        <v>535</v>
      </c>
      <c r="AH93" s="456">
        <v>0</v>
      </c>
      <c r="AI93" s="456">
        <v>0</v>
      </c>
      <c r="AJ93" s="456" t="s">
        <v>535</v>
      </c>
      <c r="AK93" s="456">
        <v>1</v>
      </c>
      <c r="AL93" s="456">
        <v>0</v>
      </c>
      <c r="AM93" s="456">
        <v>-1</v>
      </c>
      <c r="AN93" s="456">
        <v>-50</v>
      </c>
      <c r="AO93" s="456" t="s">
        <v>539</v>
      </c>
    </row>
    <row r="94" spans="1:41" x14ac:dyDescent="0.2">
      <c r="A94" s="456" t="s">
        <v>535</v>
      </c>
      <c r="B94" s="456">
        <v>0</v>
      </c>
      <c r="C94" s="456" t="s">
        <v>535</v>
      </c>
      <c r="D94" s="456" t="s">
        <v>535</v>
      </c>
      <c r="E94" s="456">
        <v>-1</v>
      </c>
      <c r="F94" s="456">
        <v>-20</v>
      </c>
      <c r="G94" s="456">
        <v>3</v>
      </c>
      <c r="H94" s="456" t="s">
        <v>536</v>
      </c>
      <c r="I94" s="456" t="s">
        <v>535</v>
      </c>
      <c r="J94" s="456">
        <v>0</v>
      </c>
      <c r="K94" s="456">
        <v>0</v>
      </c>
      <c r="L94" s="456" t="s">
        <v>535</v>
      </c>
      <c r="M94" s="456">
        <v>0</v>
      </c>
      <c r="N94" s="456">
        <v>0</v>
      </c>
      <c r="O94" s="456">
        <v>1</v>
      </c>
      <c r="P94" s="456">
        <v>0</v>
      </c>
      <c r="Q94" s="456">
        <v>0</v>
      </c>
      <c r="R94" s="456">
        <v>0</v>
      </c>
      <c r="S94" s="456">
        <v>0</v>
      </c>
      <c r="T94" s="456">
        <v>0</v>
      </c>
      <c r="U94" s="456">
        <v>-1</v>
      </c>
      <c r="V94" s="456">
        <v>-100</v>
      </c>
      <c r="W94" s="456">
        <v>-1</v>
      </c>
      <c r="X94" s="456">
        <v>-100</v>
      </c>
      <c r="Y94" s="456" t="s">
        <v>535</v>
      </c>
      <c r="Z94" s="456">
        <v>0</v>
      </c>
      <c r="AA94" s="456">
        <v>0</v>
      </c>
      <c r="AB94" s="456" t="s">
        <v>535</v>
      </c>
      <c r="AC94" s="456">
        <v>1</v>
      </c>
      <c r="AD94" s="456">
        <v>0</v>
      </c>
      <c r="AE94" s="456">
        <v>1</v>
      </c>
      <c r="AF94" s="456">
        <v>0</v>
      </c>
      <c r="AG94" s="456" t="s">
        <v>535</v>
      </c>
      <c r="AH94" s="456">
        <v>0</v>
      </c>
      <c r="AI94" s="456" t="s">
        <v>535</v>
      </c>
      <c r="AJ94" s="456">
        <v>0</v>
      </c>
      <c r="AK94" s="456">
        <v>-1</v>
      </c>
      <c r="AL94" s="456">
        <v>-33.333333333299997</v>
      </c>
      <c r="AM94" s="456">
        <v>2</v>
      </c>
      <c r="AN94" s="456">
        <v>0</v>
      </c>
      <c r="AO94" s="456" t="s">
        <v>539</v>
      </c>
    </row>
    <row r="95" spans="1:41" x14ac:dyDescent="0.2">
      <c r="A95" s="456" t="s">
        <v>535</v>
      </c>
      <c r="B95" s="456">
        <v>0</v>
      </c>
      <c r="C95" s="456" t="s">
        <v>535</v>
      </c>
      <c r="D95" s="456">
        <v>0</v>
      </c>
      <c r="E95" s="456">
        <v>1</v>
      </c>
      <c r="F95" s="456">
        <v>0</v>
      </c>
      <c r="G95" s="456">
        <v>0</v>
      </c>
      <c r="H95" s="456">
        <v>0</v>
      </c>
      <c r="I95" s="456">
        <v>0</v>
      </c>
      <c r="J95" s="456">
        <v>0</v>
      </c>
      <c r="K95" s="456">
        <v>0</v>
      </c>
      <c r="L95" s="456">
        <v>0</v>
      </c>
      <c r="M95" s="456">
        <v>0</v>
      </c>
      <c r="N95" s="456">
        <v>0</v>
      </c>
      <c r="O95" s="456">
        <v>0</v>
      </c>
      <c r="P95" s="456">
        <v>0</v>
      </c>
      <c r="Q95" s="456" t="s">
        <v>535</v>
      </c>
      <c r="R95" s="456">
        <v>0</v>
      </c>
      <c r="S95" s="456" t="s">
        <v>535</v>
      </c>
      <c r="T95" s="456">
        <v>0</v>
      </c>
      <c r="U95" s="456">
        <v>1</v>
      </c>
      <c r="V95" s="456">
        <v>0</v>
      </c>
      <c r="W95" s="456">
        <v>1</v>
      </c>
      <c r="X95" s="456">
        <v>0</v>
      </c>
      <c r="Y95" s="456">
        <v>0</v>
      </c>
      <c r="Z95" s="456">
        <v>0</v>
      </c>
      <c r="AA95" s="456">
        <v>0</v>
      </c>
      <c r="AB95" s="456">
        <v>0</v>
      </c>
      <c r="AC95" s="456">
        <v>0</v>
      </c>
      <c r="AD95" s="456">
        <v>0</v>
      </c>
      <c r="AE95" s="456">
        <v>0</v>
      </c>
      <c r="AF95" s="456">
        <v>0</v>
      </c>
      <c r="AG95" s="456">
        <v>0</v>
      </c>
      <c r="AH95" s="456">
        <v>0</v>
      </c>
      <c r="AI95" s="456">
        <v>0</v>
      </c>
      <c r="AJ95" s="456">
        <v>0</v>
      </c>
      <c r="AK95" s="456">
        <v>0</v>
      </c>
      <c r="AL95" s="456">
        <v>0</v>
      </c>
      <c r="AM95" s="456">
        <v>-1</v>
      </c>
      <c r="AN95" s="456">
        <v>-100</v>
      </c>
      <c r="AO95" s="456" t="s">
        <v>539</v>
      </c>
    </row>
    <row r="96" spans="1:41" x14ac:dyDescent="0.2">
      <c r="A96" s="456">
        <v>0</v>
      </c>
      <c r="B96" s="456">
        <v>0</v>
      </c>
      <c r="C96" s="456">
        <v>0</v>
      </c>
      <c r="D96" s="456">
        <v>0</v>
      </c>
      <c r="E96" s="456">
        <v>0</v>
      </c>
      <c r="F96" s="456">
        <v>0</v>
      </c>
      <c r="G96" s="456">
        <v>0</v>
      </c>
      <c r="H96" s="456">
        <v>0</v>
      </c>
      <c r="I96" s="456">
        <v>0</v>
      </c>
      <c r="J96" s="456">
        <v>0</v>
      </c>
      <c r="K96" s="456">
        <v>0</v>
      </c>
      <c r="L96" s="456">
        <v>0</v>
      </c>
      <c r="M96" s="456">
        <v>0</v>
      </c>
      <c r="N96" s="456">
        <v>0</v>
      </c>
      <c r="O96" s="456">
        <v>0</v>
      </c>
      <c r="P96" s="456">
        <v>0</v>
      </c>
      <c r="Q96" s="456">
        <v>0</v>
      </c>
      <c r="R96" s="456">
        <v>0</v>
      </c>
      <c r="S96" s="456">
        <v>0</v>
      </c>
      <c r="T96" s="456">
        <v>0</v>
      </c>
      <c r="U96" s="456">
        <v>0</v>
      </c>
      <c r="V96" s="456">
        <v>0</v>
      </c>
      <c r="W96" s="456">
        <v>0</v>
      </c>
      <c r="X96" s="456">
        <v>0</v>
      </c>
      <c r="Y96" s="456">
        <v>0</v>
      </c>
      <c r="Z96" s="456">
        <v>0</v>
      </c>
      <c r="AA96" s="456">
        <v>0</v>
      </c>
      <c r="AB96" s="456">
        <v>0</v>
      </c>
      <c r="AC96" s="456">
        <v>0</v>
      </c>
      <c r="AD96" s="456">
        <v>0</v>
      </c>
      <c r="AE96" s="456">
        <v>0</v>
      </c>
      <c r="AF96" s="456">
        <v>0</v>
      </c>
      <c r="AG96" s="456">
        <v>0</v>
      </c>
      <c r="AH96" s="456">
        <v>0</v>
      </c>
      <c r="AI96" s="456">
        <v>0</v>
      </c>
      <c r="AJ96" s="456">
        <v>0</v>
      </c>
      <c r="AK96" s="456">
        <v>0</v>
      </c>
      <c r="AL96" s="456">
        <v>0</v>
      </c>
      <c r="AM96" s="456">
        <v>0</v>
      </c>
      <c r="AN96" s="456">
        <v>0</v>
      </c>
      <c r="AO96" s="456" t="s">
        <v>539</v>
      </c>
    </row>
    <row r="97" spans="1:41" x14ac:dyDescent="0.2">
      <c r="A97" s="456">
        <v>36</v>
      </c>
      <c r="B97" s="456">
        <v>0</v>
      </c>
      <c r="C97" s="456" t="s">
        <v>535</v>
      </c>
      <c r="D97" s="456" t="s">
        <v>535</v>
      </c>
      <c r="E97" s="456">
        <v>5</v>
      </c>
      <c r="F97" s="456">
        <v>16.129032258100001</v>
      </c>
      <c r="G97" s="456">
        <v>-12</v>
      </c>
      <c r="H97" s="456">
        <v>-25</v>
      </c>
      <c r="I97" s="456">
        <v>6</v>
      </c>
      <c r="J97" s="456">
        <v>0</v>
      </c>
      <c r="K97" s="456" t="s">
        <v>535</v>
      </c>
      <c r="L97" s="456" t="s">
        <v>535</v>
      </c>
      <c r="M97" s="456">
        <v>2</v>
      </c>
      <c r="N97" s="456">
        <v>50</v>
      </c>
      <c r="O97" s="456">
        <v>-4</v>
      </c>
      <c r="P97" s="456">
        <v>-40</v>
      </c>
      <c r="Q97" s="456">
        <v>3</v>
      </c>
      <c r="R97" s="456">
        <v>0</v>
      </c>
      <c r="S97" s="456" t="s">
        <v>535</v>
      </c>
      <c r="T97" s="456" t="s">
        <v>535</v>
      </c>
      <c r="U97" s="456">
        <v>-5</v>
      </c>
      <c r="V97" s="456">
        <v>-62.5</v>
      </c>
      <c r="W97" s="456">
        <v>-2</v>
      </c>
      <c r="X97" s="456">
        <v>-40</v>
      </c>
      <c r="Y97" s="456">
        <v>5</v>
      </c>
      <c r="Z97" s="456">
        <v>0</v>
      </c>
      <c r="AA97" s="456" t="s">
        <v>535</v>
      </c>
      <c r="AB97" s="456" t="s">
        <v>535</v>
      </c>
      <c r="AC97" s="456">
        <v>3</v>
      </c>
      <c r="AD97" s="456">
        <v>150</v>
      </c>
      <c r="AE97" s="456">
        <v>4</v>
      </c>
      <c r="AF97" s="456" t="s">
        <v>536</v>
      </c>
      <c r="AG97" s="456">
        <v>22</v>
      </c>
      <c r="AH97" s="456">
        <v>0</v>
      </c>
      <c r="AI97" s="456" t="s">
        <v>535</v>
      </c>
      <c r="AJ97" s="456" t="s">
        <v>535</v>
      </c>
      <c r="AK97" s="456">
        <v>5</v>
      </c>
      <c r="AL97" s="456">
        <v>29.411764705900001</v>
      </c>
      <c r="AM97" s="456">
        <v>-10</v>
      </c>
      <c r="AN97" s="456">
        <v>-31.25</v>
      </c>
      <c r="AO97" s="456" t="s">
        <v>539</v>
      </c>
    </row>
    <row r="98" spans="1:41" x14ac:dyDescent="0.2">
      <c r="A98" s="456">
        <v>52</v>
      </c>
      <c r="B98" s="456">
        <v>0</v>
      </c>
      <c r="C98" s="456" t="s">
        <v>535</v>
      </c>
      <c r="D98" s="456" t="s">
        <v>535</v>
      </c>
      <c r="E98" s="456">
        <v>2</v>
      </c>
      <c r="F98" s="456">
        <v>4</v>
      </c>
      <c r="G98" s="456">
        <v>-10</v>
      </c>
      <c r="H98" s="456">
        <v>-16.129032258100001</v>
      </c>
      <c r="I98" s="456">
        <v>12</v>
      </c>
      <c r="J98" s="456">
        <v>0</v>
      </c>
      <c r="K98" s="456" t="s">
        <v>535</v>
      </c>
      <c r="L98" s="456" t="s">
        <v>535</v>
      </c>
      <c r="M98" s="456">
        <v>3</v>
      </c>
      <c r="N98" s="456">
        <v>33.333333333299997</v>
      </c>
      <c r="O98" s="456">
        <v>1</v>
      </c>
      <c r="P98" s="456">
        <v>9.0909090909000003</v>
      </c>
      <c r="Q98" s="456">
        <v>10</v>
      </c>
      <c r="R98" s="456">
        <v>0</v>
      </c>
      <c r="S98" s="456" t="s">
        <v>535</v>
      </c>
      <c r="T98" s="456" t="s">
        <v>535</v>
      </c>
      <c r="U98" s="456">
        <v>2</v>
      </c>
      <c r="V98" s="456">
        <v>25</v>
      </c>
      <c r="W98" s="456">
        <v>-6</v>
      </c>
      <c r="X98" s="456">
        <v>-37.5</v>
      </c>
      <c r="Y98" s="456">
        <v>12</v>
      </c>
      <c r="Z98" s="456">
        <v>0</v>
      </c>
      <c r="AA98" s="456" t="s">
        <v>535</v>
      </c>
      <c r="AB98" s="456" t="s">
        <v>535</v>
      </c>
      <c r="AC98" s="456">
        <v>4</v>
      </c>
      <c r="AD98" s="456">
        <v>50</v>
      </c>
      <c r="AE98" s="456">
        <v>2</v>
      </c>
      <c r="AF98" s="456">
        <v>20</v>
      </c>
      <c r="AG98" s="456">
        <v>18</v>
      </c>
      <c r="AH98" s="456">
        <v>0</v>
      </c>
      <c r="AI98" s="456" t="s">
        <v>535</v>
      </c>
      <c r="AJ98" s="456" t="s">
        <v>535</v>
      </c>
      <c r="AK98" s="456">
        <v>-7</v>
      </c>
      <c r="AL98" s="456">
        <v>-28</v>
      </c>
      <c r="AM98" s="456">
        <v>-7</v>
      </c>
      <c r="AN98" s="456">
        <v>-28</v>
      </c>
      <c r="AO98" s="456" t="s">
        <v>539</v>
      </c>
    </row>
    <row r="99" spans="1:41" x14ac:dyDescent="0.2">
      <c r="A99" s="456">
        <v>0</v>
      </c>
      <c r="B99" s="456">
        <v>0</v>
      </c>
      <c r="C99" s="456">
        <v>0</v>
      </c>
      <c r="D99" s="456">
        <v>0</v>
      </c>
      <c r="E99" s="456">
        <v>0</v>
      </c>
      <c r="F99" s="456">
        <v>0</v>
      </c>
      <c r="G99" s="456">
        <v>-1</v>
      </c>
      <c r="H99" s="456">
        <v>-100</v>
      </c>
      <c r="I99" s="456">
        <v>0</v>
      </c>
      <c r="J99" s="456">
        <v>0</v>
      </c>
      <c r="K99" s="456">
        <v>0</v>
      </c>
      <c r="L99" s="456">
        <v>0</v>
      </c>
      <c r="M99" s="456">
        <v>0</v>
      </c>
      <c r="N99" s="456">
        <v>0</v>
      </c>
      <c r="O99" s="456">
        <v>0</v>
      </c>
      <c r="P99" s="456">
        <v>0</v>
      </c>
      <c r="Q99" s="456">
        <v>0</v>
      </c>
      <c r="R99" s="456">
        <v>0</v>
      </c>
      <c r="S99" s="456">
        <v>0</v>
      </c>
      <c r="T99" s="456">
        <v>0</v>
      </c>
      <c r="U99" s="456">
        <v>0</v>
      </c>
      <c r="V99" s="456">
        <v>0</v>
      </c>
      <c r="W99" s="456">
        <v>0</v>
      </c>
      <c r="X99" s="456">
        <v>0</v>
      </c>
      <c r="Y99" s="456">
        <v>0</v>
      </c>
      <c r="Z99" s="456">
        <v>0</v>
      </c>
      <c r="AA99" s="456">
        <v>0</v>
      </c>
      <c r="AB99" s="456">
        <v>0</v>
      </c>
      <c r="AC99" s="456">
        <v>0</v>
      </c>
      <c r="AD99" s="456">
        <v>0</v>
      </c>
      <c r="AE99" s="456">
        <v>0</v>
      </c>
      <c r="AF99" s="456">
        <v>0</v>
      </c>
      <c r="AG99" s="456">
        <v>0</v>
      </c>
      <c r="AH99" s="456">
        <v>0</v>
      </c>
      <c r="AI99" s="456">
        <v>0</v>
      </c>
      <c r="AJ99" s="456">
        <v>0</v>
      </c>
      <c r="AK99" s="456">
        <v>0</v>
      </c>
      <c r="AL99" s="456">
        <v>0</v>
      </c>
      <c r="AM99" s="456">
        <v>-1</v>
      </c>
      <c r="AN99" s="456">
        <v>-100</v>
      </c>
      <c r="AO99" s="456" t="s">
        <v>544</v>
      </c>
    </row>
    <row r="100" spans="1:41" x14ac:dyDescent="0.2">
      <c r="A100" s="456">
        <v>115</v>
      </c>
      <c r="B100" s="456">
        <v>0</v>
      </c>
      <c r="C100" s="456">
        <v>68</v>
      </c>
      <c r="D100" s="456">
        <v>47</v>
      </c>
      <c r="E100" s="456">
        <v>0</v>
      </c>
      <c r="F100" s="456">
        <v>0</v>
      </c>
      <c r="G100" s="456">
        <v>-3</v>
      </c>
      <c r="H100" s="456">
        <v>-2.5423728814</v>
      </c>
      <c r="I100" s="456">
        <v>11</v>
      </c>
      <c r="J100" s="456">
        <v>0</v>
      </c>
      <c r="K100" s="456">
        <v>6</v>
      </c>
      <c r="L100" s="456">
        <v>5</v>
      </c>
      <c r="M100" s="456">
        <v>-5</v>
      </c>
      <c r="N100" s="456">
        <v>-31.25</v>
      </c>
      <c r="O100" s="456">
        <v>-9</v>
      </c>
      <c r="P100" s="456">
        <v>-45</v>
      </c>
      <c r="Q100" s="456">
        <v>23</v>
      </c>
      <c r="R100" s="456">
        <v>0</v>
      </c>
      <c r="S100" s="456">
        <v>11</v>
      </c>
      <c r="T100" s="456">
        <v>12</v>
      </c>
      <c r="U100" s="456">
        <v>3</v>
      </c>
      <c r="V100" s="456">
        <v>15</v>
      </c>
      <c r="W100" s="456">
        <v>-2</v>
      </c>
      <c r="X100" s="456">
        <v>-8</v>
      </c>
      <c r="Y100" s="456">
        <v>13</v>
      </c>
      <c r="Z100" s="456">
        <v>0</v>
      </c>
      <c r="AA100" s="456" t="s">
        <v>535</v>
      </c>
      <c r="AB100" s="456" t="s">
        <v>535</v>
      </c>
      <c r="AC100" s="456">
        <v>-2</v>
      </c>
      <c r="AD100" s="456">
        <v>-13.333333333300001</v>
      </c>
      <c r="AE100" s="456">
        <v>1</v>
      </c>
      <c r="AF100" s="456">
        <v>8.3333333333000006</v>
      </c>
      <c r="AG100" s="456">
        <v>68</v>
      </c>
      <c r="AH100" s="456">
        <v>0</v>
      </c>
      <c r="AI100" s="456">
        <v>48</v>
      </c>
      <c r="AJ100" s="456">
        <v>20</v>
      </c>
      <c r="AK100" s="456">
        <v>4</v>
      </c>
      <c r="AL100" s="456">
        <v>6.25</v>
      </c>
      <c r="AM100" s="456">
        <v>7</v>
      </c>
      <c r="AN100" s="456">
        <v>11.475409836100001</v>
      </c>
      <c r="AO100" s="456" t="s">
        <v>540</v>
      </c>
    </row>
    <row r="101" spans="1:41" x14ac:dyDescent="0.2">
      <c r="A101" s="456">
        <v>107</v>
      </c>
      <c r="B101" s="456">
        <v>0</v>
      </c>
      <c r="C101" s="456">
        <v>61</v>
      </c>
      <c r="D101" s="456">
        <v>46</v>
      </c>
      <c r="E101" s="456">
        <v>3</v>
      </c>
      <c r="F101" s="456">
        <v>2.8846153846</v>
      </c>
      <c r="G101" s="456">
        <v>-5</v>
      </c>
      <c r="H101" s="456">
        <v>-4.4642857142999999</v>
      </c>
      <c r="I101" s="456">
        <v>11</v>
      </c>
      <c r="J101" s="456">
        <v>0</v>
      </c>
      <c r="K101" s="456">
        <v>6</v>
      </c>
      <c r="L101" s="456">
        <v>5</v>
      </c>
      <c r="M101" s="456">
        <v>-2</v>
      </c>
      <c r="N101" s="456">
        <v>-15.3846153846</v>
      </c>
      <c r="O101" s="456">
        <v>-8</v>
      </c>
      <c r="P101" s="456">
        <v>-42.105263157899998</v>
      </c>
      <c r="Q101" s="456">
        <v>21</v>
      </c>
      <c r="R101" s="456">
        <v>0</v>
      </c>
      <c r="S101" s="456">
        <v>10</v>
      </c>
      <c r="T101" s="456">
        <v>11</v>
      </c>
      <c r="U101" s="456">
        <v>4</v>
      </c>
      <c r="V101" s="456">
        <v>23.529411764700001</v>
      </c>
      <c r="W101" s="456">
        <v>-3</v>
      </c>
      <c r="X101" s="456">
        <v>-12.5</v>
      </c>
      <c r="Y101" s="456">
        <v>13</v>
      </c>
      <c r="Z101" s="456">
        <v>0</v>
      </c>
      <c r="AA101" s="456" t="s">
        <v>535</v>
      </c>
      <c r="AB101" s="456" t="s">
        <v>535</v>
      </c>
      <c r="AC101" s="456">
        <v>-1</v>
      </c>
      <c r="AD101" s="456">
        <v>-7.1428571428999996</v>
      </c>
      <c r="AE101" s="456">
        <v>1</v>
      </c>
      <c r="AF101" s="456">
        <v>8.3333333333000006</v>
      </c>
      <c r="AG101" s="456">
        <v>62</v>
      </c>
      <c r="AH101" s="456">
        <v>0</v>
      </c>
      <c r="AI101" s="456">
        <v>42</v>
      </c>
      <c r="AJ101" s="456">
        <v>20</v>
      </c>
      <c r="AK101" s="456">
        <v>2</v>
      </c>
      <c r="AL101" s="456">
        <v>3.3333333333000001</v>
      </c>
      <c r="AM101" s="456">
        <v>5</v>
      </c>
      <c r="AN101" s="456">
        <v>8.7719298246000008</v>
      </c>
      <c r="AO101" s="456" t="s">
        <v>540</v>
      </c>
    </row>
    <row r="102" spans="1:41" x14ac:dyDescent="0.2">
      <c r="A102" s="456">
        <v>17</v>
      </c>
      <c r="B102" s="456">
        <v>0</v>
      </c>
      <c r="C102" s="456">
        <v>10</v>
      </c>
      <c r="D102" s="456">
        <v>7</v>
      </c>
      <c r="E102" s="456">
        <v>-1</v>
      </c>
      <c r="F102" s="456">
        <v>-5.5555555555999998</v>
      </c>
      <c r="G102" s="456">
        <v>4</v>
      </c>
      <c r="H102" s="456">
        <v>30.7692307692</v>
      </c>
      <c r="I102" s="456" t="s">
        <v>535</v>
      </c>
      <c r="J102" s="456">
        <v>0</v>
      </c>
      <c r="K102" s="456" t="s">
        <v>535</v>
      </c>
      <c r="L102" s="456">
        <v>0</v>
      </c>
      <c r="M102" s="456">
        <v>-5</v>
      </c>
      <c r="N102" s="456">
        <v>-83.333333333300004</v>
      </c>
      <c r="O102" s="456">
        <v>-1</v>
      </c>
      <c r="P102" s="456">
        <v>-50</v>
      </c>
      <c r="Q102" s="456" t="s">
        <v>535</v>
      </c>
      <c r="R102" s="456">
        <v>0</v>
      </c>
      <c r="S102" s="456" t="s">
        <v>535</v>
      </c>
      <c r="T102" s="456">
        <v>0</v>
      </c>
      <c r="U102" s="456">
        <v>-1</v>
      </c>
      <c r="V102" s="456">
        <v>-33.333333333299997</v>
      </c>
      <c r="W102" s="456">
        <v>-1</v>
      </c>
      <c r="X102" s="456">
        <v>-33.333333333299997</v>
      </c>
      <c r="Y102" s="456">
        <v>6</v>
      </c>
      <c r="Z102" s="456">
        <v>0</v>
      </c>
      <c r="AA102" s="456" t="s">
        <v>535</v>
      </c>
      <c r="AB102" s="456" t="s">
        <v>535</v>
      </c>
      <c r="AC102" s="456">
        <v>0</v>
      </c>
      <c r="AD102" s="456">
        <v>0</v>
      </c>
      <c r="AE102" s="456">
        <v>1</v>
      </c>
      <c r="AF102" s="456">
        <v>20</v>
      </c>
      <c r="AG102" s="456" t="s">
        <v>535</v>
      </c>
      <c r="AH102" s="456">
        <v>0</v>
      </c>
      <c r="AI102" s="456" t="s">
        <v>535</v>
      </c>
      <c r="AJ102" s="456" t="s">
        <v>535</v>
      </c>
      <c r="AK102" s="456">
        <v>5</v>
      </c>
      <c r="AL102" s="456">
        <v>166.6666666667</v>
      </c>
      <c r="AM102" s="456">
        <v>5</v>
      </c>
      <c r="AN102" s="456">
        <v>166.6666666667</v>
      </c>
      <c r="AO102" s="456" t="s">
        <v>540</v>
      </c>
    </row>
    <row r="103" spans="1:41" x14ac:dyDescent="0.2">
      <c r="A103" s="456">
        <v>40</v>
      </c>
      <c r="B103" s="456">
        <v>0</v>
      </c>
      <c r="C103" s="456">
        <v>24</v>
      </c>
      <c r="D103" s="456">
        <v>16</v>
      </c>
      <c r="E103" s="456">
        <v>10</v>
      </c>
      <c r="F103" s="456">
        <v>33.333333333299997</v>
      </c>
      <c r="G103" s="456">
        <v>2</v>
      </c>
      <c r="H103" s="456">
        <v>5.2631578947</v>
      </c>
      <c r="I103" s="456">
        <v>4</v>
      </c>
      <c r="J103" s="456">
        <v>0</v>
      </c>
      <c r="K103" s="456" t="s">
        <v>535</v>
      </c>
      <c r="L103" s="456" t="s">
        <v>535</v>
      </c>
      <c r="M103" s="456">
        <v>3</v>
      </c>
      <c r="N103" s="456" t="s">
        <v>536</v>
      </c>
      <c r="O103" s="456">
        <v>-3</v>
      </c>
      <c r="P103" s="456">
        <v>-42.857142857100001</v>
      </c>
      <c r="Q103" s="456" t="s">
        <v>535</v>
      </c>
      <c r="R103" s="456">
        <v>0</v>
      </c>
      <c r="S103" s="456">
        <v>4</v>
      </c>
      <c r="T103" s="456" t="s">
        <v>535</v>
      </c>
      <c r="U103" s="456">
        <v>-1</v>
      </c>
      <c r="V103" s="456">
        <v>-14.285714285699999</v>
      </c>
      <c r="W103" s="456">
        <v>4</v>
      </c>
      <c r="X103" s="456">
        <v>200</v>
      </c>
      <c r="Y103" s="456" t="s">
        <v>535</v>
      </c>
      <c r="Z103" s="456">
        <v>0</v>
      </c>
      <c r="AA103" s="456" t="s">
        <v>535</v>
      </c>
      <c r="AB103" s="456" t="s">
        <v>535</v>
      </c>
      <c r="AC103" s="456">
        <v>-1</v>
      </c>
      <c r="AD103" s="456">
        <v>-33.333333333299997</v>
      </c>
      <c r="AE103" s="456">
        <v>0</v>
      </c>
      <c r="AF103" s="456">
        <v>0</v>
      </c>
      <c r="AG103" s="456">
        <v>28</v>
      </c>
      <c r="AH103" s="456">
        <v>0</v>
      </c>
      <c r="AI103" s="456">
        <v>18</v>
      </c>
      <c r="AJ103" s="456">
        <v>10</v>
      </c>
      <c r="AK103" s="456">
        <v>9</v>
      </c>
      <c r="AL103" s="456">
        <v>47.368421052599999</v>
      </c>
      <c r="AM103" s="456">
        <v>1</v>
      </c>
      <c r="AN103" s="456">
        <v>3.7037037037</v>
      </c>
      <c r="AO103" s="456" t="s">
        <v>540</v>
      </c>
    </row>
    <row r="104" spans="1:41" x14ac:dyDescent="0.2">
      <c r="A104" s="456">
        <v>39</v>
      </c>
      <c r="B104" s="456">
        <v>0</v>
      </c>
      <c r="C104" s="456" t="s">
        <v>535</v>
      </c>
      <c r="D104" s="456" t="s">
        <v>535</v>
      </c>
      <c r="E104" s="456">
        <v>-3</v>
      </c>
      <c r="F104" s="456">
        <v>-7.1428571428999996</v>
      </c>
      <c r="G104" s="456">
        <v>-7</v>
      </c>
      <c r="H104" s="456">
        <v>-15.2173913043</v>
      </c>
      <c r="I104" s="456">
        <v>4</v>
      </c>
      <c r="J104" s="456">
        <v>0</v>
      </c>
      <c r="K104" s="456" t="s">
        <v>535</v>
      </c>
      <c r="L104" s="456" t="s">
        <v>535</v>
      </c>
      <c r="M104" s="456">
        <v>0</v>
      </c>
      <c r="N104" s="456">
        <v>0</v>
      </c>
      <c r="O104" s="456">
        <v>-5</v>
      </c>
      <c r="P104" s="456">
        <v>-55.555555555600002</v>
      </c>
      <c r="Q104" s="456">
        <v>6</v>
      </c>
      <c r="R104" s="456">
        <v>0</v>
      </c>
      <c r="S104" s="456" t="s">
        <v>535</v>
      </c>
      <c r="T104" s="456" t="s">
        <v>535</v>
      </c>
      <c r="U104" s="456">
        <v>1</v>
      </c>
      <c r="V104" s="456">
        <v>20</v>
      </c>
      <c r="W104" s="456">
        <v>-5</v>
      </c>
      <c r="X104" s="456">
        <v>-45.4545454545</v>
      </c>
      <c r="Y104" s="456" t="s">
        <v>535</v>
      </c>
      <c r="Z104" s="456">
        <v>0</v>
      </c>
      <c r="AA104" s="456" t="s">
        <v>535</v>
      </c>
      <c r="AB104" s="456" t="s">
        <v>535</v>
      </c>
      <c r="AC104" s="456">
        <v>1</v>
      </c>
      <c r="AD104" s="456">
        <v>25</v>
      </c>
      <c r="AE104" s="456">
        <v>1</v>
      </c>
      <c r="AF104" s="456">
        <v>25</v>
      </c>
      <c r="AG104" s="456">
        <v>24</v>
      </c>
      <c r="AH104" s="456">
        <v>0</v>
      </c>
      <c r="AI104" s="456" t="s">
        <v>535</v>
      </c>
      <c r="AJ104" s="456" t="s">
        <v>535</v>
      </c>
      <c r="AK104" s="456">
        <v>-5</v>
      </c>
      <c r="AL104" s="456">
        <v>-17.241379310300001</v>
      </c>
      <c r="AM104" s="456">
        <v>2</v>
      </c>
      <c r="AN104" s="456">
        <v>9.0909090909000003</v>
      </c>
      <c r="AO104" s="456" t="s">
        <v>540</v>
      </c>
    </row>
    <row r="105" spans="1:41" x14ac:dyDescent="0.2">
      <c r="A105" s="456">
        <v>11</v>
      </c>
      <c r="B105" s="456">
        <v>0</v>
      </c>
      <c r="C105" s="456" t="s">
        <v>535</v>
      </c>
      <c r="D105" s="456" t="s">
        <v>535</v>
      </c>
      <c r="E105" s="456">
        <v>-3</v>
      </c>
      <c r="F105" s="456">
        <v>-21.428571428600002</v>
      </c>
      <c r="G105" s="456">
        <v>-4</v>
      </c>
      <c r="H105" s="456">
        <v>-26.666666666699999</v>
      </c>
      <c r="I105" s="456" t="s">
        <v>535</v>
      </c>
      <c r="J105" s="456">
        <v>0</v>
      </c>
      <c r="K105" s="456" t="s">
        <v>535</v>
      </c>
      <c r="L105" s="456">
        <v>0</v>
      </c>
      <c r="M105" s="456">
        <v>0</v>
      </c>
      <c r="N105" s="456">
        <v>0</v>
      </c>
      <c r="O105" s="456">
        <v>1</v>
      </c>
      <c r="P105" s="456">
        <v>100</v>
      </c>
      <c r="Q105" s="456">
        <v>7</v>
      </c>
      <c r="R105" s="456">
        <v>0</v>
      </c>
      <c r="S105" s="456" t="s">
        <v>535</v>
      </c>
      <c r="T105" s="456" t="s">
        <v>535</v>
      </c>
      <c r="U105" s="456">
        <v>5</v>
      </c>
      <c r="V105" s="456" t="s">
        <v>536</v>
      </c>
      <c r="W105" s="456">
        <v>-1</v>
      </c>
      <c r="X105" s="456">
        <v>-12.5</v>
      </c>
      <c r="Y105" s="456">
        <v>0</v>
      </c>
      <c r="Z105" s="456">
        <v>0</v>
      </c>
      <c r="AA105" s="456">
        <v>0</v>
      </c>
      <c r="AB105" s="456">
        <v>0</v>
      </c>
      <c r="AC105" s="456">
        <v>-1</v>
      </c>
      <c r="AD105" s="456">
        <v>-100</v>
      </c>
      <c r="AE105" s="456">
        <v>-1</v>
      </c>
      <c r="AF105" s="456">
        <v>-100</v>
      </c>
      <c r="AG105" s="456" t="s">
        <v>535</v>
      </c>
      <c r="AH105" s="456">
        <v>0</v>
      </c>
      <c r="AI105" s="456" t="s">
        <v>535</v>
      </c>
      <c r="AJ105" s="456" t="s">
        <v>535</v>
      </c>
      <c r="AK105" s="456">
        <v>-7</v>
      </c>
      <c r="AL105" s="456">
        <v>-77.777777777799997</v>
      </c>
      <c r="AM105" s="456">
        <v>-3</v>
      </c>
      <c r="AN105" s="456">
        <v>-60</v>
      </c>
      <c r="AO105" s="456" t="s">
        <v>540</v>
      </c>
    </row>
    <row r="106" spans="1:41" x14ac:dyDescent="0.2">
      <c r="A106" s="456">
        <v>0</v>
      </c>
      <c r="B106" s="456">
        <v>0</v>
      </c>
      <c r="C106" s="456">
        <v>0</v>
      </c>
      <c r="D106" s="456">
        <v>0</v>
      </c>
      <c r="E106" s="456">
        <v>0</v>
      </c>
      <c r="F106" s="456">
        <v>0</v>
      </c>
      <c r="G106" s="456">
        <v>0</v>
      </c>
      <c r="H106" s="456">
        <v>0</v>
      </c>
      <c r="I106" s="456">
        <v>0</v>
      </c>
      <c r="J106" s="456">
        <v>0</v>
      </c>
      <c r="K106" s="456">
        <v>0</v>
      </c>
      <c r="L106" s="456">
        <v>0</v>
      </c>
      <c r="M106" s="456">
        <v>0</v>
      </c>
      <c r="N106" s="456">
        <v>0</v>
      </c>
      <c r="O106" s="456">
        <v>0</v>
      </c>
      <c r="P106" s="456">
        <v>0</v>
      </c>
      <c r="Q106" s="456">
        <v>0</v>
      </c>
      <c r="R106" s="456">
        <v>0</v>
      </c>
      <c r="S106" s="456">
        <v>0</v>
      </c>
      <c r="T106" s="456">
        <v>0</v>
      </c>
      <c r="U106" s="456">
        <v>0</v>
      </c>
      <c r="V106" s="456">
        <v>0</v>
      </c>
      <c r="W106" s="456">
        <v>0</v>
      </c>
      <c r="X106" s="456">
        <v>0</v>
      </c>
      <c r="Y106" s="456">
        <v>0</v>
      </c>
      <c r="Z106" s="456">
        <v>0</v>
      </c>
      <c r="AA106" s="456">
        <v>0</v>
      </c>
      <c r="AB106" s="456">
        <v>0</v>
      </c>
      <c r="AC106" s="456">
        <v>0</v>
      </c>
      <c r="AD106" s="456">
        <v>0</v>
      </c>
      <c r="AE106" s="456">
        <v>0</v>
      </c>
      <c r="AF106" s="456">
        <v>0</v>
      </c>
      <c r="AG106" s="456">
        <v>0</v>
      </c>
      <c r="AH106" s="456">
        <v>0</v>
      </c>
      <c r="AI106" s="456">
        <v>0</v>
      </c>
      <c r="AJ106" s="456">
        <v>0</v>
      </c>
      <c r="AK106" s="456">
        <v>0</v>
      </c>
      <c r="AL106" s="456">
        <v>0</v>
      </c>
      <c r="AM106" s="456">
        <v>0</v>
      </c>
      <c r="AN106" s="456">
        <v>0</v>
      </c>
      <c r="AO106" s="456" t="s">
        <v>540</v>
      </c>
    </row>
    <row r="107" spans="1:41" x14ac:dyDescent="0.2">
      <c r="A107" s="456">
        <v>72</v>
      </c>
      <c r="B107" s="456">
        <v>0</v>
      </c>
      <c r="C107" s="456" t="s">
        <v>535</v>
      </c>
      <c r="D107" s="456" t="s">
        <v>535</v>
      </c>
      <c r="E107" s="456">
        <v>6</v>
      </c>
      <c r="F107" s="456">
        <v>9.0909090909000003</v>
      </c>
      <c r="G107" s="456">
        <v>2</v>
      </c>
      <c r="H107" s="456">
        <v>2.8571428570999999</v>
      </c>
      <c r="I107" s="456">
        <v>6</v>
      </c>
      <c r="J107" s="456">
        <v>0</v>
      </c>
      <c r="K107" s="456" t="s">
        <v>535</v>
      </c>
      <c r="L107" s="456" t="s">
        <v>535</v>
      </c>
      <c r="M107" s="456">
        <v>-5</v>
      </c>
      <c r="N107" s="456">
        <v>-45.4545454545</v>
      </c>
      <c r="O107" s="456">
        <v>-7</v>
      </c>
      <c r="P107" s="456">
        <v>-53.846153846199996</v>
      </c>
      <c r="Q107" s="456">
        <v>11</v>
      </c>
      <c r="R107" s="456">
        <v>0</v>
      </c>
      <c r="S107" s="456" t="s">
        <v>535</v>
      </c>
      <c r="T107" s="456" t="s">
        <v>535</v>
      </c>
      <c r="U107" s="456">
        <v>2</v>
      </c>
      <c r="V107" s="456">
        <v>22.222222222199999</v>
      </c>
      <c r="W107" s="456">
        <v>-3</v>
      </c>
      <c r="X107" s="456">
        <v>-21.428571428600002</v>
      </c>
      <c r="Y107" s="456">
        <v>7</v>
      </c>
      <c r="Z107" s="456">
        <v>0</v>
      </c>
      <c r="AA107" s="456" t="s">
        <v>535</v>
      </c>
      <c r="AB107" s="456" t="s">
        <v>535</v>
      </c>
      <c r="AC107" s="456">
        <v>1</v>
      </c>
      <c r="AD107" s="456">
        <v>16.666666666699999</v>
      </c>
      <c r="AE107" s="456">
        <v>-1</v>
      </c>
      <c r="AF107" s="456">
        <v>-12.5</v>
      </c>
      <c r="AG107" s="456">
        <v>48</v>
      </c>
      <c r="AH107" s="456">
        <v>0</v>
      </c>
      <c r="AI107" s="456" t="s">
        <v>535</v>
      </c>
      <c r="AJ107" s="456" t="s">
        <v>535</v>
      </c>
      <c r="AK107" s="456">
        <v>8</v>
      </c>
      <c r="AL107" s="456">
        <v>20</v>
      </c>
      <c r="AM107" s="456">
        <v>13</v>
      </c>
      <c r="AN107" s="456">
        <v>37.142857142899999</v>
      </c>
      <c r="AO107" s="456" t="s">
        <v>540</v>
      </c>
    </row>
    <row r="108" spans="1:41" x14ac:dyDescent="0.2">
      <c r="A108" s="456">
        <v>34</v>
      </c>
      <c r="B108" s="456">
        <v>0</v>
      </c>
      <c r="C108" s="456" t="s">
        <v>535</v>
      </c>
      <c r="D108" s="456" t="s">
        <v>535</v>
      </c>
      <c r="E108" s="456">
        <v>-5</v>
      </c>
      <c r="F108" s="456">
        <v>-12.820512820499999</v>
      </c>
      <c r="G108" s="456">
        <v>-6</v>
      </c>
      <c r="H108" s="456">
        <v>-15</v>
      </c>
      <c r="I108" s="456">
        <v>5</v>
      </c>
      <c r="J108" s="456">
        <v>0</v>
      </c>
      <c r="K108" s="456" t="s">
        <v>535</v>
      </c>
      <c r="L108" s="456" t="s">
        <v>535</v>
      </c>
      <c r="M108" s="456">
        <v>0</v>
      </c>
      <c r="N108" s="456">
        <v>0</v>
      </c>
      <c r="O108" s="456">
        <v>-2</v>
      </c>
      <c r="P108" s="456">
        <v>-28.571428571399998</v>
      </c>
      <c r="Q108" s="456">
        <v>8</v>
      </c>
      <c r="R108" s="456">
        <v>0</v>
      </c>
      <c r="S108" s="456" t="s">
        <v>535</v>
      </c>
      <c r="T108" s="456" t="s">
        <v>535</v>
      </c>
      <c r="U108" s="456">
        <v>0</v>
      </c>
      <c r="V108" s="456">
        <v>0</v>
      </c>
      <c r="W108" s="456">
        <v>1</v>
      </c>
      <c r="X108" s="456">
        <v>14.285714285699999</v>
      </c>
      <c r="Y108" s="456">
        <v>3</v>
      </c>
      <c r="Z108" s="456">
        <v>0</v>
      </c>
      <c r="AA108" s="456" t="s">
        <v>535</v>
      </c>
      <c r="AB108" s="456" t="s">
        <v>535</v>
      </c>
      <c r="AC108" s="456">
        <v>-5</v>
      </c>
      <c r="AD108" s="456">
        <v>-62.5</v>
      </c>
      <c r="AE108" s="456">
        <v>-1</v>
      </c>
      <c r="AF108" s="456">
        <v>-25</v>
      </c>
      <c r="AG108" s="456" t="s">
        <v>535</v>
      </c>
      <c r="AH108" s="456">
        <v>0</v>
      </c>
      <c r="AI108" s="456" t="s">
        <v>535</v>
      </c>
      <c r="AJ108" s="456" t="s">
        <v>535</v>
      </c>
      <c r="AK108" s="456">
        <v>0</v>
      </c>
      <c r="AL108" s="456">
        <v>0</v>
      </c>
      <c r="AM108" s="456">
        <v>-4</v>
      </c>
      <c r="AN108" s="456">
        <v>-18.181818181800001</v>
      </c>
      <c r="AO108" s="456" t="s">
        <v>540</v>
      </c>
    </row>
    <row r="109" spans="1:41" x14ac:dyDescent="0.2">
      <c r="A109" s="456">
        <v>9</v>
      </c>
      <c r="B109" s="456">
        <v>0</v>
      </c>
      <c r="C109" s="456" t="s">
        <v>535</v>
      </c>
      <c r="D109" s="456" t="s">
        <v>535</v>
      </c>
      <c r="E109" s="456">
        <v>-1</v>
      </c>
      <c r="F109" s="456">
        <v>-10</v>
      </c>
      <c r="G109" s="456">
        <v>1</v>
      </c>
      <c r="H109" s="456">
        <v>12.5</v>
      </c>
      <c r="I109" s="456">
        <v>0</v>
      </c>
      <c r="J109" s="456">
        <v>0</v>
      </c>
      <c r="K109" s="456">
        <v>0</v>
      </c>
      <c r="L109" s="456">
        <v>0</v>
      </c>
      <c r="M109" s="456">
        <v>0</v>
      </c>
      <c r="N109" s="456">
        <v>0</v>
      </c>
      <c r="O109" s="456">
        <v>0</v>
      </c>
      <c r="P109" s="456">
        <v>0</v>
      </c>
      <c r="Q109" s="456">
        <v>4</v>
      </c>
      <c r="R109" s="456">
        <v>0</v>
      </c>
      <c r="S109" s="456">
        <v>0</v>
      </c>
      <c r="T109" s="456">
        <v>4</v>
      </c>
      <c r="U109" s="456">
        <v>1</v>
      </c>
      <c r="V109" s="456">
        <v>33.333333333299997</v>
      </c>
      <c r="W109" s="456">
        <v>0</v>
      </c>
      <c r="X109" s="456">
        <v>0</v>
      </c>
      <c r="Y109" s="456">
        <v>3</v>
      </c>
      <c r="Z109" s="456">
        <v>0</v>
      </c>
      <c r="AA109" s="456" t="s">
        <v>535</v>
      </c>
      <c r="AB109" s="456" t="s">
        <v>535</v>
      </c>
      <c r="AC109" s="456">
        <v>2</v>
      </c>
      <c r="AD109" s="456">
        <v>200</v>
      </c>
      <c r="AE109" s="456">
        <v>3</v>
      </c>
      <c r="AF109" s="456">
        <v>0</v>
      </c>
      <c r="AG109" s="456" t="s">
        <v>535</v>
      </c>
      <c r="AH109" s="456">
        <v>0</v>
      </c>
      <c r="AI109" s="456" t="s">
        <v>535</v>
      </c>
      <c r="AJ109" s="456" t="s">
        <v>535</v>
      </c>
      <c r="AK109" s="456">
        <v>-4</v>
      </c>
      <c r="AL109" s="456">
        <v>-66.666666666699996</v>
      </c>
      <c r="AM109" s="456">
        <v>-2</v>
      </c>
      <c r="AN109" s="456">
        <v>-50</v>
      </c>
      <c r="AO109" s="456" t="s">
        <v>540</v>
      </c>
    </row>
    <row r="110" spans="1:41" x14ac:dyDescent="0.2">
      <c r="A110" s="456">
        <v>0</v>
      </c>
      <c r="B110" s="456">
        <v>0</v>
      </c>
      <c r="C110" s="456">
        <v>0</v>
      </c>
      <c r="D110" s="456">
        <v>0</v>
      </c>
      <c r="E110" s="456">
        <v>0</v>
      </c>
      <c r="F110" s="456">
        <v>0</v>
      </c>
      <c r="G110" s="456">
        <v>0</v>
      </c>
      <c r="H110" s="456">
        <v>0</v>
      </c>
      <c r="I110" s="456">
        <v>0</v>
      </c>
      <c r="J110" s="456">
        <v>0</v>
      </c>
      <c r="K110" s="456">
        <v>0</v>
      </c>
      <c r="L110" s="456">
        <v>0</v>
      </c>
      <c r="M110" s="456">
        <v>0</v>
      </c>
      <c r="N110" s="456">
        <v>0</v>
      </c>
      <c r="O110" s="456">
        <v>0</v>
      </c>
      <c r="P110" s="456">
        <v>0</v>
      </c>
      <c r="Q110" s="456">
        <v>0</v>
      </c>
      <c r="R110" s="456">
        <v>0</v>
      </c>
      <c r="S110" s="456">
        <v>0</v>
      </c>
      <c r="T110" s="456">
        <v>0</v>
      </c>
      <c r="U110" s="456">
        <v>0</v>
      </c>
      <c r="V110" s="456">
        <v>0</v>
      </c>
      <c r="W110" s="456">
        <v>0</v>
      </c>
      <c r="X110" s="456">
        <v>0</v>
      </c>
      <c r="Y110" s="456">
        <v>0</v>
      </c>
      <c r="Z110" s="456">
        <v>0</v>
      </c>
      <c r="AA110" s="456">
        <v>0</v>
      </c>
      <c r="AB110" s="456">
        <v>0</v>
      </c>
      <c r="AC110" s="456">
        <v>0</v>
      </c>
      <c r="AD110" s="456">
        <v>0</v>
      </c>
      <c r="AE110" s="456">
        <v>0</v>
      </c>
      <c r="AF110" s="456">
        <v>0</v>
      </c>
      <c r="AG110" s="456">
        <v>0</v>
      </c>
      <c r="AH110" s="456">
        <v>0</v>
      </c>
      <c r="AI110" s="456">
        <v>0</v>
      </c>
      <c r="AJ110" s="456">
        <v>0</v>
      </c>
      <c r="AK110" s="456">
        <v>0</v>
      </c>
      <c r="AL110" s="456">
        <v>0</v>
      </c>
      <c r="AM110" s="456">
        <v>0</v>
      </c>
      <c r="AN110" s="456">
        <v>0</v>
      </c>
      <c r="AO110" s="456" t="s">
        <v>540</v>
      </c>
    </row>
    <row r="111" spans="1:41" x14ac:dyDescent="0.2">
      <c r="A111" s="456">
        <v>91</v>
      </c>
      <c r="B111" s="456">
        <v>0</v>
      </c>
      <c r="C111" s="456">
        <v>53</v>
      </c>
      <c r="D111" s="456">
        <v>38</v>
      </c>
      <c r="E111" s="456">
        <v>2</v>
      </c>
      <c r="F111" s="456">
        <v>2.2471910112</v>
      </c>
      <c r="G111" s="456">
        <v>0</v>
      </c>
      <c r="H111" s="456">
        <v>0</v>
      </c>
      <c r="I111" s="456" t="s">
        <v>535</v>
      </c>
      <c r="J111" s="456">
        <v>0</v>
      </c>
      <c r="K111" s="456" t="s">
        <v>535</v>
      </c>
      <c r="L111" s="456" t="s">
        <v>535</v>
      </c>
      <c r="M111" s="456">
        <v>-6</v>
      </c>
      <c r="N111" s="456">
        <v>-40</v>
      </c>
      <c r="O111" s="456">
        <v>-10</v>
      </c>
      <c r="P111" s="456">
        <v>-52.631578947400001</v>
      </c>
      <c r="Q111" s="456">
        <v>17</v>
      </c>
      <c r="R111" s="456">
        <v>0</v>
      </c>
      <c r="S111" s="456" t="s">
        <v>535</v>
      </c>
      <c r="T111" s="456" t="s">
        <v>535</v>
      </c>
      <c r="U111" s="456">
        <v>4</v>
      </c>
      <c r="V111" s="456">
        <v>30.7692307692</v>
      </c>
      <c r="W111" s="456">
        <v>1</v>
      </c>
      <c r="X111" s="456">
        <v>6.25</v>
      </c>
      <c r="Y111" s="456">
        <v>10</v>
      </c>
      <c r="Z111" s="456">
        <v>0</v>
      </c>
      <c r="AA111" s="456" t="s">
        <v>535</v>
      </c>
      <c r="AB111" s="456" t="s">
        <v>535</v>
      </c>
      <c r="AC111" s="456">
        <v>0</v>
      </c>
      <c r="AD111" s="456">
        <v>0</v>
      </c>
      <c r="AE111" s="456">
        <v>0</v>
      </c>
      <c r="AF111" s="456">
        <v>0</v>
      </c>
      <c r="AG111" s="456">
        <v>55</v>
      </c>
      <c r="AH111" s="456">
        <v>0</v>
      </c>
      <c r="AI111" s="456" t="s">
        <v>535</v>
      </c>
      <c r="AJ111" s="456" t="s">
        <v>535</v>
      </c>
      <c r="AK111" s="456">
        <v>4</v>
      </c>
      <c r="AL111" s="456">
        <v>7.8431372549000002</v>
      </c>
      <c r="AM111" s="456">
        <v>9</v>
      </c>
      <c r="AN111" s="456">
        <v>19.565217391299999</v>
      </c>
      <c r="AO111" s="456" t="s">
        <v>540</v>
      </c>
    </row>
    <row r="112" spans="1:41" x14ac:dyDescent="0.2">
      <c r="A112" s="456">
        <v>24</v>
      </c>
      <c r="B112" s="456">
        <v>0</v>
      </c>
      <c r="C112" s="456">
        <v>15</v>
      </c>
      <c r="D112" s="456">
        <v>9</v>
      </c>
      <c r="E112" s="456">
        <v>-2</v>
      </c>
      <c r="F112" s="456">
        <v>-7.6923076923</v>
      </c>
      <c r="G112" s="456">
        <v>-3</v>
      </c>
      <c r="H112" s="456">
        <v>-11.1111111111</v>
      </c>
      <c r="I112" s="456" t="s">
        <v>535</v>
      </c>
      <c r="J112" s="456">
        <v>0</v>
      </c>
      <c r="K112" s="456" t="s">
        <v>535</v>
      </c>
      <c r="L112" s="456" t="s">
        <v>535</v>
      </c>
      <c r="M112" s="456">
        <v>1</v>
      </c>
      <c r="N112" s="456">
        <v>100</v>
      </c>
      <c r="O112" s="456">
        <v>1</v>
      </c>
      <c r="P112" s="456">
        <v>100</v>
      </c>
      <c r="Q112" s="456">
        <v>6</v>
      </c>
      <c r="R112" s="456">
        <v>0</v>
      </c>
      <c r="S112" s="456" t="s">
        <v>535</v>
      </c>
      <c r="T112" s="456" t="s">
        <v>535</v>
      </c>
      <c r="U112" s="456">
        <v>-1</v>
      </c>
      <c r="V112" s="456">
        <v>-14.285714285699999</v>
      </c>
      <c r="W112" s="456">
        <v>-3</v>
      </c>
      <c r="X112" s="456">
        <v>-33.333333333299997</v>
      </c>
      <c r="Y112" s="456">
        <v>3</v>
      </c>
      <c r="Z112" s="456">
        <v>0</v>
      </c>
      <c r="AA112" s="456" t="s">
        <v>535</v>
      </c>
      <c r="AB112" s="456" t="s">
        <v>535</v>
      </c>
      <c r="AC112" s="456">
        <v>-2</v>
      </c>
      <c r="AD112" s="456">
        <v>-40</v>
      </c>
      <c r="AE112" s="456">
        <v>1</v>
      </c>
      <c r="AF112" s="456">
        <v>50</v>
      </c>
      <c r="AG112" s="456">
        <v>13</v>
      </c>
      <c r="AH112" s="456">
        <v>0</v>
      </c>
      <c r="AI112" s="456" t="s">
        <v>535</v>
      </c>
      <c r="AJ112" s="456" t="s">
        <v>535</v>
      </c>
      <c r="AK112" s="456">
        <v>0</v>
      </c>
      <c r="AL112" s="456">
        <v>0</v>
      </c>
      <c r="AM112" s="456">
        <v>-2</v>
      </c>
      <c r="AN112" s="456">
        <v>-13.333333333300001</v>
      </c>
      <c r="AO112" s="456" t="s">
        <v>540</v>
      </c>
    </row>
    <row r="113" spans="1:41" x14ac:dyDescent="0.2">
      <c r="A113" s="456">
        <v>10</v>
      </c>
      <c r="B113" s="456">
        <v>0</v>
      </c>
      <c r="C113" s="456" t="s">
        <v>535</v>
      </c>
      <c r="D113" s="456" t="s">
        <v>535</v>
      </c>
      <c r="E113" s="456">
        <v>-7</v>
      </c>
      <c r="F113" s="456">
        <v>-41.176470588199997</v>
      </c>
      <c r="G113" s="456">
        <v>-1</v>
      </c>
      <c r="H113" s="456">
        <v>-9.0909090909000003</v>
      </c>
      <c r="I113" s="456" t="s">
        <v>535</v>
      </c>
      <c r="J113" s="456">
        <v>0</v>
      </c>
      <c r="K113" s="456">
        <v>0</v>
      </c>
      <c r="L113" s="456" t="s">
        <v>535</v>
      </c>
      <c r="M113" s="456">
        <v>1</v>
      </c>
      <c r="N113" s="456">
        <v>0</v>
      </c>
      <c r="O113" s="456">
        <v>1</v>
      </c>
      <c r="P113" s="456">
        <v>0</v>
      </c>
      <c r="Q113" s="456" t="s">
        <v>535</v>
      </c>
      <c r="R113" s="456">
        <v>0</v>
      </c>
      <c r="S113" s="456">
        <v>0</v>
      </c>
      <c r="T113" s="456" t="s">
        <v>535</v>
      </c>
      <c r="U113" s="456">
        <v>-3</v>
      </c>
      <c r="V113" s="456">
        <v>-60</v>
      </c>
      <c r="W113" s="456">
        <v>-2</v>
      </c>
      <c r="X113" s="456">
        <v>-50</v>
      </c>
      <c r="Y113" s="456" t="s">
        <v>535</v>
      </c>
      <c r="Z113" s="456">
        <v>0</v>
      </c>
      <c r="AA113" s="456" t="s">
        <v>535</v>
      </c>
      <c r="AB113" s="456">
        <v>0</v>
      </c>
      <c r="AC113" s="456">
        <v>-2</v>
      </c>
      <c r="AD113" s="456">
        <v>-66.666666666699996</v>
      </c>
      <c r="AE113" s="456">
        <v>1</v>
      </c>
      <c r="AF113" s="456">
        <v>0</v>
      </c>
      <c r="AG113" s="456">
        <v>6</v>
      </c>
      <c r="AH113" s="456">
        <v>0</v>
      </c>
      <c r="AI113" s="456" t="s">
        <v>535</v>
      </c>
      <c r="AJ113" s="456" t="s">
        <v>535</v>
      </c>
      <c r="AK113" s="456">
        <v>-3</v>
      </c>
      <c r="AL113" s="456">
        <v>-33.333333333299997</v>
      </c>
      <c r="AM113" s="456">
        <v>-1</v>
      </c>
      <c r="AN113" s="456">
        <v>-14.285714285699999</v>
      </c>
      <c r="AO113" s="456" t="s">
        <v>540</v>
      </c>
    </row>
    <row r="114" spans="1:41" x14ac:dyDescent="0.2">
      <c r="A114" s="456">
        <v>0</v>
      </c>
      <c r="B114" s="456">
        <v>0</v>
      </c>
      <c r="C114" s="456">
        <v>0</v>
      </c>
      <c r="D114" s="456">
        <v>0</v>
      </c>
      <c r="E114" s="456">
        <v>0</v>
      </c>
      <c r="F114" s="456">
        <v>0</v>
      </c>
      <c r="G114" s="456">
        <v>0</v>
      </c>
      <c r="H114" s="456">
        <v>0</v>
      </c>
      <c r="I114" s="456">
        <v>0</v>
      </c>
      <c r="J114" s="456">
        <v>0</v>
      </c>
      <c r="K114" s="456">
        <v>0</v>
      </c>
      <c r="L114" s="456">
        <v>0</v>
      </c>
      <c r="M114" s="456">
        <v>0</v>
      </c>
      <c r="N114" s="456">
        <v>0</v>
      </c>
      <c r="O114" s="456">
        <v>0</v>
      </c>
      <c r="P114" s="456">
        <v>0</v>
      </c>
      <c r="Q114" s="456">
        <v>0</v>
      </c>
      <c r="R114" s="456">
        <v>0</v>
      </c>
      <c r="S114" s="456">
        <v>0</v>
      </c>
      <c r="T114" s="456">
        <v>0</v>
      </c>
      <c r="U114" s="456">
        <v>0</v>
      </c>
      <c r="V114" s="456">
        <v>0</v>
      </c>
      <c r="W114" s="456">
        <v>0</v>
      </c>
      <c r="X114" s="456">
        <v>0</v>
      </c>
      <c r="Y114" s="456">
        <v>0</v>
      </c>
      <c r="Z114" s="456">
        <v>0</v>
      </c>
      <c r="AA114" s="456">
        <v>0</v>
      </c>
      <c r="AB114" s="456">
        <v>0</v>
      </c>
      <c r="AC114" s="456">
        <v>0</v>
      </c>
      <c r="AD114" s="456">
        <v>0</v>
      </c>
      <c r="AE114" s="456">
        <v>0</v>
      </c>
      <c r="AF114" s="456">
        <v>0</v>
      </c>
      <c r="AG114" s="456">
        <v>0</v>
      </c>
      <c r="AH114" s="456">
        <v>0</v>
      </c>
      <c r="AI114" s="456">
        <v>0</v>
      </c>
      <c r="AJ114" s="456">
        <v>0</v>
      </c>
      <c r="AK114" s="456">
        <v>0</v>
      </c>
      <c r="AL114" s="456">
        <v>0</v>
      </c>
      <c r="AM114" s="456">
        <v>0</v>
      </c>
      <c r="AN114" s="456">
        <v>0</v>
      </c>
      <c r="AO114" s="456" t="s">
        <v>540</v>
      </c>
    </row>
    <row r="115" spans="1:41" x14ac:dyDescent="0.2">
      <c r="A115" s="456">
        <v>4</v>
      </c>
      <c r="B115" s="456">
        <v>0</v>
      </c>
      <c r="C115" s="456" t="s">
        <v>535</v>
      </c>
      <c r="D115" s="456" t="s">
        <v>535</v>
      </c>
      <c r="E115" s="456">
        <v>4</v>
      </c>
      <c r="F115" s="456">
        <v>0</v>
      </c>
      <c r="G115" s="456">
        <v>3</v>
      </c>
      <c r="H115" s="456" t="s">
        <v>536</v>
      </c>
      <c r="I115" s="456" t="s">
        <v>535</v>
      </c>
      <c r="J115" s="456">
        <v>0</v>
      </c>
      <c r="K115" s="456">
        <v>0</v>
      </c>
      <c r="L115" s="456" t="s">
        <v>535</v>
      </c>
      <c r="M115" s="456">
        <v>1</v>
      </c>
      <c r="N115" s="456">
        <v>0</v>
      </c>
      <c r="O115" s="456">
        <v>0</v>
      </c>
      <c r="P115" s="456">
        <v>0</v>
      </c>
      <c r="Q115" s="456" t="s">
        <v>535</v>
      </c>
      <c r="R115" s="456">
        <v>0</v>
      </c>
      <c r="S115" s="456" t="s">
        <v>535</v>
      </c>
      <c r="T115" s="456" t="s">
        <v>535</v>
      </c>
      <c r="U115" s="456">
        <v>2</v>
      </c>
      <c r="V115" s="456">
        <v>0</v>
      </c>
      <c r="W115" s="456">
        <v>2</v>
      </c>
      <c r="X115" s="456">
        <v>0</v>
      </c>
      <c r="Y115" s="456" t="s">
        <v>535</v>
      </c>
      <c r="Z115" s="456">
        <v>0</v>
      </c>
      <c r="AA115" s="456">
        <v>0</v>
      </c>
      <c r="AB115" s="456" t="s">
        <v>535</v>
      </c>
      <c r="AC115" s="456">
        <v>1</v>
      </c>
      <c r="AD115" s="456">
        <v>0</v>
      </c>
      <c r="AE115" s="456">
        <v>1</v>
      </c>
      <c r="AF115" s="456">
        <v>0</v>
      </c>
      <c r="AG115" s="456">
        <v>0</v>
      </c>
      <c r="AH115" s="456">
        <v>0</v>
      </c>
      <c r="AI115" s="456">
        <v>0</v>
      </c>
      <c r="AJ115" s="456">
        <v>0</v>
      </c>
      <c r="AK115" s="456">
        <v>0</v>
      </c>
      <c r="AL115" s="456">
        <v>0</v>
      </c>
      <c r="AM115" s="456">
        <v>0</v>
      </c>
      <c r="AN115" s="456">
        <v>0</v>
      </c>
      <c r="AO115" s="456" t="s">
        <v>540</v>
      </c>
    </row>
    <row r="116" spans="1:41" x14ac:dyDescent="0.2">
      <c r="A116" s="456">
        <v>3</v>
      </c>
      <c r="B116" s="456">
        <v>0</v>
      </c>
      <c r="C116" s="456" t="s">
        <v>535</v>
      </c>
      <c r="D116" s="456" t="s">
        <v>535</v>
      </c>
      <c r="E116" s="456">
        <v>-3</v>
      </c>
      <c r="F116" s="456">
        <v>-50</v>
      </c>
      <c r="G116" s="456">
        <v>2</v>
      </c>
      <c r="H116" s="456">
        <v>200</v>
      </c>
      <c r="I116" s="456">
        <v>0</v>
      </c>
      <c r="J116" s="456">
        <v>0</v>
      </c>
      <c r="K116" s="456">
        <v>0</v>
      </c>
      <c r="L116" s="456">
        <v>0</v>
      </c>
      <c r="M116" s="456">
        <v>-1</v>
      </c>
      <c r="N116" s="456">
        <v>-100</v>
      </c>
      <c r="O116" s="456">
        <v>-1</v>
      </c>
      <c r="P116" s="456">
        <v>-100</v>
      </c>
      <c r="Q116" s="456">
        <v>0</v>
      </c>
      <c r="R116" s="456">
        <v>0</v>
      </c>
      <c r="S116" s="456">
        <v>0</v>
      </c>
      <c r="T116" s="456">
        <v>0</v>
      </c>
      <c r="U116" s="456">
        <v>-1</v>
      </c>
      <c r="V116" s="456">
        <v>-100</v>
      </c>
      <c r="W116" s="456">
        <v>0</v>
      </c>
      <c r="X116" s="456">
        <v>0</v>
      </c>
      <c r="Y116" s="456" t="s">
        <v>535</v>
      </c>
      <c r="Z116" s="456">
        <v>0</v>
      </c>
      <c r="AA116" s="456">
        <v>0</v>
      </c>
      <c r="AB116" s="456" t="s">
        <v>535</v>
      </c>
      <c r="AC116" s="456">
        <v>2</v>
      </c>
      <c r="AD116" s="456">
        <v>0</v>
      </c>
      <c r="AE116" s="456">
        <v>2</v>
      </c>
      <c r="AF116" s="456">
        <v>0</v>
      </c>
      <c r="AG116" s="456" t="s">
        <v>535</v>
      </c>
      <c r="AH116" s="456">
        <v>0</v>
      </c>
      <c r="AI116" s="456" t="s">
        <v>535</v>
      </c>
      <c r="AJ116" s="456">
        <v>0</v>
      </c>
      <c r="AK116" s="456">
        <v>-3</v>
      </c>
      <c r="AL116" s="456">
        <v>-75</v>
      </c>
      <c r="AM116" s="456">
        <v>1</v>
      </c>
      <c r="AN116" s="456">
        <v>0</v>
      </c>
      <c r="AO116" s="456" t="s">
        <v>540</v>
      </c>
    </row>
    <row r="117" spans="1:41" x14ac:dyDescent="0.2">
      <c r="A117" s="456">
        <v>0</v>
      </c>
      <c r="B117" s="456">
        <v>0</v>
      </c>
      <c r="C117" s="456">
        <v>0</v>
      </c>
      <c r="D117" s="456">
        <v>0</v>
      </c>
      <c r="E117" s="456">
        <v>0</v>
      </c>
      <c r="F117" s="456">
        <v>0</v>
      </c>
      <c r="G117" s="456">
        <v>0</v>
      </c>
      <c r="H117" s="456">
        <v>0</v>
      </c>
      <c r="I117" s="456">
        <v>0</v>
      </c>
      <c r="J117" s="456">
        <v>0</v>
      </c>
      <c r="K117" s="456">
        <v>0</v>
      </c>
      <c r="L117" s="456">
        <v>0</v>
      </c>
      <c r="M117" s="456">
        <v>0</v>
      </c>
      <c r="N117" s="456">
        <v>0</v>
      </c>
      <c r="O117" s="456">
        <v>0</v>
      </c>
      <c r="P117" s="456">
        <v>0</v>
      </c>
      <c r="Q117" s="456">
        <v>0</v>
      </c>
      <c r="R117" s="456">
        <v>0</v>
      </c>
      <c r="S117" s="456">
        <v>0</v>
      </c>
      <c r="T117" s="456">
        <v>0</v>
      </c>
      <c r="U117" s="456">
        <v>0</v>
      </c>
      <c r="V117" s="456">
        <v>0</v>
      </c>
      <c r="W117" s="456">
        <v>0</v>
      </c>
      <c r="X117" s="456">
        <v>0</v>
      </c>
      <c r="Y117" s="456">
        <v>0</v>
      </c>
      <c r="Z117" s="456">
        <v>0</v>
      </c>
      <c r="AA117" s="456">
        <v>0</v>
      </c>
      <c r="AB117" s="456">
        <v>0</v>
      </c>
      <c r="AC117" s="456">
        <v>0</v>
      </c>
      <c r="AD117" s="456">
        <v>0</v>
      </c>
      <c r="AE117" s="456">
        <v>0</v>
      </c>
      <c r="AF117" s="456">
        <v>0</v>
      </c>
      <c r="AG117" s="456">
        <v>0</v>
      </c>
      <c r="AH117" s="456">
        <v>0</v>
      </c>
      <c r="AI117" s="456">
        <v>0</v>
      </c>
      <c r="AJ117" s="456">
        <v>0</v>
      </c>
      <c r="AK117" s="456">
        <v>0</v>
      </c>
      <c r="AL117" s="456">
        <v>0</v>
      </c>
      <c r="AM117" s="456">
        <v>0</v>
      </c>
      <c r="AN117" s="456">
        <v>0</v>
      </c>
      <c r="AO117" s="456" t="s">
        <v>540</v>
      </c>
    </row>
    <row r="118" spans="1:41" x14ac:dyDescent="0.2">
      <c r="A118" s="456" t="s">
        <v>535</v>
      </c>
      <c r="B118" s="456">
        <v>0</v>
      </c>
      <c r="C118" s="456">
        <v>0</v>
      </c>
      <c r="D118" s="456" t="s">
        <v>535</v>
      </c>
      <c r="E118" s="456">
        <v>0</v>
      </c>
      <c r="F118" s="456">
        <v>0</v>
      </c>
      <c r="G118" s="456">
        <v>0</v>
      </c>
      <c r="H118" s="456">
        <v>0</v>
      </c>
      <c r="I118" s="456">
        <v>0</v>
      </c>
      <c r="J118" s="456">
        <v>0</v>
      </c>
      <c r="K118" s="456">
        <v>0</v>
      </c>
      <c r="L118" s="456">
        <v>0</v>
      </c>
      <c r="M118" s="456">
        <v>0</v>
      </c>
      <c r="N118" s="456">
        <v>0</v>
      </c>
      <c r="O118" s="456">
        <v>-1</v>
      </c>
      <c r="P118" s="456">
        <v>-100</v>
      </c>
      <c r="Q118" s="456">
        <v>0</v>
      </c>
      <c r="R118" s="456">
        <v>0</v>
      </c>
      <c r="S118" s="456">
        <v>0</v>
      </c>
      <c r="T118" s="456">
        <v>0</v>
      </c>
      <c r="U118" s="456">
        <v>0</v>
      </c>
      <c r="V118" s="456">
        <v>0</v>
      </c>
      <c r="W118" s="456">
        <v>0</v>
      </c>
      <c r="X118" s="456">
        <v>0</v>
      </c>
      <c r="Y118" s="456" t="s">
        <v>535</v>
      </c>
      <c r="Z118" s="456">
        <v>0</v>
      </c>
      <c r="AA118" s="456">
        <v>0</v>
      </c>
      <c r="AB118" s="456" t="s">
        <v>535</v>
      </c>
      <c r="AC118" s="456">
        <v>1</v>
      </c>
      <c r="AD118" s="456">
        <v>0</v>
      </c>
      <c r="AE118" s="456">
        <v>1</v>
      </c>
      <c r="AF118" s="456">
        <v>0</v>
      </c>
      <c r="AG118" s="456">
        <v>0</v>
      </c>
      <c r="AH118" s="456">
        <v>0</v>
      </c>
      <c r="AI118" s="456">
        <v>0</v>
      </c>
      <c r="AJ118" s="456">
        <v>0</v>
      </c>
      <c r="AK118" s="456">
        <v>-1</v>
      </c>
      <c r="AL118" s="456">
        <v>-100</v>
      </c>
      <c r="AM118" s="456">
        <v>0</v>
      </c>
      <c r="AN118" s="456">
        <v>0</v>
      </c>
      <c r="AO118" s="456" t="s">
        <v>540</v>
      </c>
    </row>
    <row r="119" spans="1:41" x14ac:dyDescent="0.2">
      <c r="A119" s="456">
        <v>28</v>
      </c>
      <c r="B119" s="456">
        <v>0</v>
      </c>
      <c r="C119" s="456">
        <v>17</v>
      </c>
      <c r="D119" s="456">
        <v>11</v>
      </c>
      <c r="E119" s="456">
        <v>4</v>
      </c>
      <c r="F119" s="456">
        <v>16.666666666699999</v>
      </c>
      <c r="G119" s="456">
        <v>-5</v>
      </c>
      <c r="H119" s="456">
        <v>-15.1515151515</v>
      </c>
      <c r="I119" s="456" t="s">
        <v>535</v>
      </c>
      <c r="J119" s="456">
        <v>0</v>
      </c>
      <c r="K119" s="456">
        <v>0</v>
      </c>
      <c r="L119" s="456" t="s">
        <v>535</v>
      </c>
      <c r="M119" s="456">
        <v>-3</v>
      </c>
      <c r="N119" s="456">
        <v>-75</v>
      </c>
      <c r="O119" s="456">
        <v>-3</v>
      </c>
      <c r="P119" s="456">
        <v>-75</v>
      </c>
      <c r="Q119" s="456">
        <v>7</v>
      </c>
      <c r="R119" s="456">
        <v>0</v>
      </c>
      <c r="S119" s="456" t="s">
        <v>535</v>
      </c>
      <c r="T119" s="456" t="s">
        <v>535</v>
      </c>
      <c r="U119" s="456">
        <v>4</v>
      </c>
      <c r="V119" s="456">
        <v>133.3333333333</v>
      </c>
      <c r="W119" s="456">
        <v>-3</v>
      </c>
      <c r="X119" s="456">
        <v>-30</v>
      </c>
      <c r="Y119" s="456" t="s">
        <v>535</v>
      </c>
      <c r="Z119" s="456">
        <v>0</v>
      </c>
      <c r="AA119" s="456">
        <v>0</v>
      </c>
      <c r="AB119" s="456" t="s">
        <v>535</v>
      </c>
      <c r="AC119" s="456">
        <v>0</v>
      </c>
      <c r="AD119" s="456">
        <v>0</v>
      </c>
      <c r="AE119" s="456">
        <v>-3</v>
      </c>
      <c r="AF119" s="456">
        <v>-75</v>
      </c>
      <c r="AG119" s="456">
        <v>19</v>
      </c>
      <c r="AH119" s="456">
        <v>0</v>
      </c>
      <c r="AI119" s="456" t="s">
        <v>535</v>
      </c>
      <c r="AJ119" s="456" t="s">
        <v>535</v>
      </c>
      <c r="AK119" s="456">
        <v>3</v>
      </c>
      <c r="AL119" s="456">
        <v>18.75</v>
      </c>
      <c r="AM119" s="456">
        <v>4</v>
      </c>
      <c r="AN119" s="456">
        <v>26.666666666699999</v>
      </c>
      <c r="AO119" s="456" t="s">
        <v>540</v>
      </c>
    </row>
    <row r="120" spans="1:41" x14ac:dyDescent="0.2">
      <c r="A120" s="456">
        <v>38</v>
      </c>
      <c r="B120" s="456">
        <v>0</v>
      </c>
      <c r="C120" s="456">
        <v>24</v>
      </c>
      <c r="D120" s="456">
        <v>14</v>
      </c>
      <c r="E120" s="456">
        <v>-3</v>
      </c>
      <c r="F120" s="456">
        <v>-7.3170731706999996</v>
      </c>
      <c r="G120" s="456">
        <v>-2</v>
      </c>
      <c r="H120" s="456">
        <v>-5</v>
      </c>
      <c r="I120" s="456" t="s">
        <v>535</v>
      </c>
      <c r="J120" s="456">
        <v>0</v>
      </c>
      <c r="K120" s="456" t="s">
        <v>535</v>
      </c>
      <c r="L120" s="456" t="s">
        <v>535</v>
      </c>
      <c r="M120" s="456">
        <v>0</v>
      </c>
      <c r="N120" s="456">
        <v>0</v>
      </c>
      <c r="O120" s="456">
        <v>-3</v>
      </c>
      <c r="P120" s="456">
        <v>-50</v>
      </c>
      <c r="Q120" s="456">
        <v>4</v>
      </c>
      <c r="R120" s="456">
        <v>0</v>
      </c>
      <c r="S120" s="456" t="s">
        <v>535</v>
      </c>
      <c r="T120" s="456" t="s">
        <v>535</v>
      </c>
      <c r="U120" s="456">
        <v>-2</v>
      </c>
      <c r="V120" s="456">
        <v>-33.333333333299997</v>
      </c>
      <c r="W120" s="456">
        <v>-4</v>
      </c>
      <c r="X120" s="456">
        <v>-50</v>
      </c>
      <c r="Y120" s="456" t="s">
        <v>535</v>
      </c>
      <c r="Z120" s="456">
        <v>0</v>
      </c>
      <c r="AA120" s="456">
        <v>0</v>
      </c>
      <c r="AB120" s="456" t="s">
        <v>535</v>
      </c>
      <c r="AC120" s="456">
        <v>-6</v>
      </c>
      <c r="AD120" s="456">
        <v>-60</v>
      </c>
      <c r="AE120" s="456">
        <v>1</v>
      </c>
      <c r="AF120" s="456">
        <v>33.333333333299997</v>
      </c>
      <c r="AG120" s="456">
        <v>27</v>
      </c>
      <c r="AH120" s="456">
        <v>0</v>
      </c>
      <c r="AI120" s="456" t="s">
        <v>535</v>
      </c>
      <c r="AJ120" s="456" t="s">
        <v>535</v>
      </c>
      <c r="AK120" s="456">
        <v>5</v>
      </c>
      <c r="AL120" s="456">
        <v>22.727272727300001</v>
      </c>
      <c r="AM120" s="456">
        <v>4</v>
      </c>
      <c r="AN120" s="456">
        <v>17.391304347799998</v>
      </c>
      <c r="AO120" s="456" t="s">
        <v>540</v>
      </c>
    </row>
    <row r="121" spans="1:41" x14ac:dyDescent="0.2">
      <c r="A121" s="456">
        <v>36</v>
      </c>
      <c r="B121" s="456">
        <v>0</v>
      </c>
      <c r="C121" s="456">
        <v>20</v>
      </c>
      <c r="D121" s="456">
        <v>16</v>
      </c>
      <c r="E121" s="456">
        <v>-4</v>
      </c>
      <c r="F121" s="456">
        <v>-10</v>
      </c>
      <c r="G121" s="456">
        <v>2</v>
      </c>
      <c r="H121" s="456">
        <v>5.8823529411999997</v>
      </c>
      <c r="I121" s="456">
        <v>7</v>
      </c>
      <c r="J121" s="456">
        <v>0</v>
      </c>
      <c r="K121" s="456" t="s">
        <v>535</v>
      </c>
      <c r="L121" s="456" t="s">
        <v>535</v>
      </c>
      <c r="M121" s="456">
        <v>2</v>
      </c>
      <c r="N121" s="456">
        <v>40</v>
      </c>
      <c r="O121" s="456">
        <v>2</v>
      </c>
      <c r="P121" s="456">
        <v>40</v>
      </c>
      <c r="Q121" s="456">
        <v>7</v>
      </c>
      <c r="R121" s="456">
        <v>0</v>
      </c>
      <c r="S121" s="456" t="s">
        <v>535</v>
      </c>
      <c r="T121" s="456" t="s">
        <v>535</v>
      </c>
      <c r="U121" s="456">
        <v>-3</v>
      </c>
      <c r="V121" s="456">
        <v>-30</v>
      </c>
      <c r="W121" s="456">
        <v>0</v>
      </c>
      <c r="X121" s="456">
        <v>0</v>
      </c>
      <c r="Y121" s="456">
        <v>5</v>
      </c>
      <c r="Z121" s="456">
        <v>0</v>
      </c>
      <c r="AA121" s="456" t="s">
        <v>535</v>
      </c>
      <c r="AB121" s="456" t="s">
        <v>535</v>
      </c>
      <c r="AC121" s="456">
        <v>1</v>
      </c>
      <c r="AD121" s="456">
        <v>25</v>
      </c>
      <c r="AE121" s="456">
        <v>3</v>
      </c>
      <c r="AF121" s="456">
        <v>150</v>
      </c>
      <c r="AG121" s="456">
        <v>17</v>
      </c>
      <c r="AH121" s="456">
        <v>0</v>
      </c>
      <c r="AI121" s="456">
        <v>9</v>
      </c>
      <c r="AJ121" s="456">
        <v>8</v>
      </c>
      <c r="AK121" s="456">
        <v>-4</v>
      </c>
      <c r="AL121" s="456">
        <v>-19.047619047600001</v>
      </c>
      <c r="AM121" s="456">
        <v>-3</v>
      </c>
      <c r="AN121" s="456">
        <v>-15</v>
      </c>
      <c r="AO121" s="456" t="s">
        <v>540</v>
      </c>
    </row>
    <row r="122" spans="1:41" x14ac:dyDescent="0.2">
      <c r="A122" s="456" t="s">
        <v>535</v>
      </c>
      <c r="B122" s="456">
        <v>0</v>
      </c>
      <c r="C122" s="456">
        <v>7</v>
      </c>
      <c r="D122" s="456" t="s">
        <v>535</v>
      </c>
      <c r="E122" s="456">
        <v>3</v>
      </c>
      <c r="F122" s="456">
        <v>33.333333333299997</v>
      </c>
      <c r="G122" s="456">
        <v>2</v>
      </c>
      <c r="H122" s="456">
        <v>20</v>
      </c>
      <c r="I122" s="456">
        <v>0</v>
      </c>
      <c r="J122" s="456">
        <v>0</v>
      </c>
      <c r="K122" s="456">
        <v>0</v>
      </c>
      <c r="L122" s="456">
        <v>0</v>
      </c>
      <c r="M122" s="456">
        <v>-4</v>
      </c>
      <c r="N122" s="456">
        <v>-100</v>
      </c>
      <c r="O122" s="456">
        <v>-4</v>
      </c>
      <c r="P122" s="456">
        <v>-100</v>
      </c>
      <c r="Q122" s="456">
        <v>5</v>
      </c>
      <c r="R122" s="456">
        <v>0</v>
      </c>
      <c r="S122" s="456" t="s">
        <v>535</v>
      </c>
      <c r="T122" s="456" t="s">
        <v>535</v>
      </c>
      <c r="U122" s="456">
        <v>4</v>
      </c>
      <c r="V122" s="456" t="s">
        <v>536</v>
      </c>
      <c r="W122" s="456">
        <v>5</v>
      </c>
      <c r="X122" s="456">
        <v>0</v>
      </c>
      <c r="Y122" s="456" t="s">
        <v>535</v>
      </c>
      <c r="Z122" s="456">
        <v>0</v>
      </c>
      <c r="AA122" s="456">
        <v>0</v>
      </c>
      <c r="AB122" s="456" t="s">
        <v>535</v>
      </c>
      <c r="AC122" s="456">
        <v>2</v>
      </c>
      <c r="AD122" s="456">
        <v>0</v>
      </c>
      <c r="AE122" s="456">
        <v>-1</v>
      </c>
      <c r="AF122" s="456">
        <v>-33.333333333299997</v>
      </c>
      <c r="AG122" s="456">
        <v>5</v>
      </c>
      <c r="AH122" s="456">
        <v>0</v>
      </c>
      <c r="AI122" s="456" t="s">
        <v>535</v>
      </c>
      <c r="AJ122" s="456" t="s">
        <v>535</v>
      </c>
      <c r="AK122" s="456">
        <v>1</v>
      </c>
      <c r="AL122" s="456">
        <v>25</v>
      </c>
      <c r="AM122" s="456">
        <v>2</v>
      </c>
      <c r="AN122" s="456">
        <v>66.666666666699996</v>
      </c>
      <c r="AO122" s="456" t="s">
        <v>540</v>
      </c>
    </row>
    <row r="123" spans="1:41" x14ac:dyDescent="0.2">
      <c r="A123" s="456">
        <v>0</v>
      </c>
      <c r="B123" s="456">
        <v>0</v>
      </c>
      <c r="C123" s="456">
        <v>0</v>
      </c>
      <c r="D123" s="456">
        <v>0</v>
      </c>
      <c r="E123" s="456">
        <v>0</v>
      </c>
      <c r="F123" s="456">
        <v>0</v>
      </c>
      <c r="G123" s="456">
        <v>0</v>
      </c>
      <c r="H123" s="456">
        <v>0</v>
      </c>
      <c r="I123" s="456">
        <v>0</v>
      </c>
      <c r="J123" s="456">
        <v>0</v>
      </c>
      <c r="K123" s="456">
        <v>0</v>
      </c>
      <c r="L123" s="456">
        <v>0</v>
      </c>
      <c r="M123" s="456">
        <v>0</v>
      </c>
      <c r="N123" s="456">
        <v>0</v>
      </c>
      <c r="O123" s="456">
        <v>0</v>
      </c>
      <c r="P123" s="456">
        <v>0</v>
      </c>
      <c r="Q123" s="456">
        <v>0</v>
      </c>
      <c r="R123" s="456">
        <v>0</v>
      </c>
      <c r="S123" s="456">
        <v>0</v>
      </c>
      <c r="T123" s="456">
        <v>0</v>
      </c>
      <c r="U123" s="456">
        <v>0</v>
      </c>
      <c r="V123" s="456">
        <v>0</v>
      </c>
      <c r="W123" s="456">
        <v>0</v>
      </c>
      <c r="X123" s="456">
        <v>0</v>
      </c>
      <c r="Y123" s="456">
        <v>0</v>
      </c>
      <c r="Z123" s="456">
        <v>0</v>
      </c>
      <c r="AA123" s="456">
        <v>0</v>
      </c>
      <c r="AB123" s="456">
        <v>0</v>
      </c>
      <c r="AC123" s="456">
        <v>0</v>
      </c>
      <c r="AD123" s="456">
        <v>0</v>
      </c>
      <c r="AE123" s="456">
        <v>0</v>
      </c>
      <c r="AF123" s="456">
        <v>0</v>
      </c>
      <c r="AG123" s="456">
        <v>0</v>
      </c>
      <c r="AH123" s="456">
        <v>0</v>
      </c>
      <c r="AI123" s="456">
        <v>0</v>
      </c>
      <c r="AJ123" s="456">
        <v>0</v>
      </c>
      <c r="AK123" s="456">
        <v>0</v>
      </c>
      <c r="AL123" s="456">
        <v>0</v>
      </c>
      <c r="AM123" s="456">
        <v>0</v>
      </c>
      <c r="AN123" s="456">
        <v>0</v>
      </c>
      <c r="AO123" s="456" t="s">
        <v>540</v>
      </c>
    </row>
    <row r="124" spans="1:41" x14ac:dyDescent="0.2">
      <c r="A124" s="456">
        <v>41</v>
      </c>
      <c r="B124" s="456">
        <v>0</v>
      </c>
      <c r="C124" s="456">
        <v>22</v>
      </c>
      <c r="D124" s="456">
        <v>19</v>
      </c>
      <c r="E124" s="456">
        <v>5</v>
      </c>
      <c r="F124" s="456">
        <v>13.8888888889</v>
      </c>
      <c r="G124" s="456">
        <v>-1</v>
      </c>
      <c r="H124" s="456">
        <v>-2.3809523810000002</v>
      </c>
      <c r="I124" s="456" t="s">
        <v>535</v>
      </c>
      <c r="J124" s="456">
        <v>0</v>
      </c>
      <c r="K124" s="456" t="s">
        <v>535</v>
      </c>
      <c r="L124" s="456" t="s">
        <v>535</v>
      </c>
      <c r="M124" s="456">
        <v>-2</v>
      </c>
      <c r="N124" s="456">
        <v>-40</v>
      </c>
      <c r="O124" s="456">
        <v>-10</v>
      </c>
      <c r="P124" s="456">
        <v>-76.923076923099998</v>
      </c>
      <c r="Q124" s="456">
        <v>7</v>
      </c>
      <c r="R124" s="456">
        <v>0</v>
      </c>
      <c r="S124" s="456" t="s">
        <v>535</v>
      </c>
      <c r="T124" s="456" t="s">
        <v>535</v>
      </c>
      <c r="U124" s="456">
        <v>3</v>
      </c>
      <c r="V124" s="456">
        <v>75</v>
      </c>
      <c r="W124" s="456">
        <v>-1</v>
      </c>
      <c r="X124" s="456">
        <v>-12.5</v>
      </c>
      <c r="Y124" s="456">
        <v>7</v>
      </c>
      <c r="Z124" s="456">
        <v>0</v>
      </c>
      <c r="AA124" s="456" t="s">
        <v>535</v>
      </c>
      <c r="AB124" s="456" t="s">
        <v>535</v>
      </c>
      <c r="AC124" s="456">
        <v>0</v>
      </c>
      <c r="AD124" s="456">
        <v>0</v>
      </c>
      <c r="AE124" s="456">
        <v>2</v>
      </c>
      <c r="AF124" s="456">
        <v>40</v>
      </c>
      <c r="AG124" s="456">
        <v>24</v>
      </c>
      <c r="AH124" s="456">
        <v>0</v>
      </c>
      <c r="AI124" s="456" t="s">
        <v>535</v>
      </c>
      <c r="AJ124" s="456" t="s">
        <v>535</v>
      </c>
      <c r="AK124" s="456">
        <v>4</v>
      </c>
      <c r="AL124" s="456">
        <v>20</v>
      </c>
      <c r="AM124" s="456">
        <v>8</v>
      </c>
      <c r="AN124" s="456">
        <v>50</v>
      </c>
      <c r="AO124" s="456" t="s">
        <v>540</v>
      </c>
    </row>
    <row r="125" spans="1:41" x14ac:dyDescent="0.2">
      <c r="A125" s="456">
        <v>58</v>
      </c>
      <c r="B125" s="456">
        <v>0</v>
      </c>
      <c r="C125" s="456">
        <v>35</v>
      </c>
      <c r="D125" s="456">
        <v>23</v>
      </c>
      <c r="E125" s="456">
        <v>0</v>
      </c>
      <c r="F125" s="456">
        <v>0</v>
      </c>
      <c r="G125" s="456">
        <v>-4</v>
      </c>
      <c r="H125" s="456">
        <v>-6.4516129032</v>
      </c>
      <c r="I125" s="456">
        <v>6</v>
      </c>
      <c r="J125" s="456">
        <v>0</v>
      </c>
      <c r="K125" s="456" t="s">
        <v>535</v>
      </c>
      <c r="L125" s="456" t="s">
        <v>535</v>
      </c>
      <c r="M125" s="456">
        <v>-1</v>
      </c>
      <c r="N125" s="456">
        <v>-14.285714285699999</v>
      </c>
      <c r="O125" s="456">
        <v>0</v>
      </c>
      <c r="P125" s="456">
        <v>0</v>
      </c>
      <c r="Q125" s="456">
        <v>8</v>
      </c>
      <c r="R125" s="456">
        <v>0</v>
      </c>
      <c r="S125" s="456" t="s">
        <v>535</v>
      </c>
      <c r="T125" s="456" t="s">
        <v>535</v>
      </c>
      <c r="U125" s="456">
        <v>-3</v>
      </c>
      <c r="V125" s="456">
        <v>-27.272727272699999</v>
      </c>
      <c r="W125" s="456">
        <v>-6</v>
      </c>
      <c r="X125" s="456">
        <v>-42.857142857100001</v>
      </c>
      <c r="Y125" s="456" t="s">
        <v>535</v>
      </c>
      <c r="Z125" s="456">
        <v>0</v>
      </c>
      <c r="AA125" s="456">
        <v>0</v>
      </c>
      <c r="AB125" s="456" t="s">
        <v>535</v>
      </c>
      <c r="AC125" s="456">
        <v>-1</v>
      </c>
      <c r="AD125" s="456">
        <v>-20</v>
      </c>
      <c r="AE125" s="456">
        <v>-2</v>
      </c>
      <c r="AF125" s="456">
        <v>-33.333333333299997</v>
      </c>
      <c r="AG125" s="456">
        <v>40</v>
      </c>
      <c r="AH125" s="456">
        <v>0</v>
      </c>
      <c r="AI125" s="456" t="s">
        <v>535</v>
      </c>
      <c r="AJ125" s="456" t="s">
        <v>535</v>
      </c>
      <c r="AK125" s="456">
        <v>5</v>
      </c>
      <c r="AL125" s="456">
        <v>14.285714285699999</v>
      </c>
      <c r="AM125" s="456">
        <v>4</v>
      </c>
      <c r="AN125" s="456">
        <v>11.1111111111</v>
      </c>
      <c r="AO125" s="456" t="s">
        <v>540</v>
      </c>
    </row>
    <row r="126" spans="1:41" x14ac:dyDescent="0.2">
      <c r="A126" s="456">
        <v>6</v>
      </c>
      <c r="B126" s="456">
        <v>0</v>
      </c>
      <c r="C126" s="456" t="s">
        <v>535</v>
      </c>
      <c r="D126" s="456" t="s">
        <v>535</v>
      </c>
      <c r="E126" s="456">
        <v>-5</v>
      </c>
      <c r="F126" s="456">
        <v>-45.4545454545</v>
      </c>
      <c r="G126" s="456">
        <v>0</v>
      </c>
      <c r="H126" s="456">
        <v>0</v>
      </c>
      <c r="I126" s="456" t="s">
        <v>535</v>
      </c>
      <c r="J126" s="456">
        <v>0</v>
      </c>
      <c r="K126" s="456" t="s">
        <v>535</v>
      </c>
      <c r="L126" s="456">
        <v>0</v>
      </c>
      <c r="M126" s="456">
        <v>0</v>
      </c>
      <c r="N126" s="456">
        <v>0</v>
      </c>
      <c r="O126" s="456">
        <v>1</v>
      </c>
      <c r="P126" s="456">
        <v>100</v>
      </c>
      <c r="Q126" s="456" t="s">
        <v>535</v>
      </c>
      <c r="R126" s="456">
        <v>0</v>
      </c>
      <c r="S126" s="456">
        <v>0</v>
      </c>
      <c r="T126" s="456" t="s">
        <v>535</v>
      </c>
      <c r="U126" s="456">
        <v>-2</v>
      </c>
      <c r="V126" s="456">
        <v>-50</v>
      </c>
      <c r="W126" s="456">
        <v>-1</v>
      </c>
      <c r="X126" s="456">
        <v>-33.333333333299997</v>
      </c>
      <c r="Y126" s="456" t="s">
        <v>535</v>
      </c>
      <c r="Z126" s="456">
        <v>0</v>
      </c>
      <c r="AA126" s="456" t="s">
        <v>535</v>
      </c>
      <c r="AB126" s="456">
        <v>0</v>
      </c>
      <c r="AC126" s="456">
        <v>1</v>
      </c>
      <c r="AD126" s="456">
        <v>0</v>
      </c>
      <c r="AE126" s="456">
        <v>1</v>
      </c>
      <c r="AF126" s="456">
        <v>0</v>
      </c>
      <c r="AG126" s="456" t="s">
        <v>535</v>
      </c>
      <c r="AH126" s="456">
        <v>0</v>
      </c>
      <c r="AI126" s="456" t="s">
        <v>535</v>
      </c>
      <c r="AJ126" s="456">
        <v>0</v>
      </c>
      <c r="AK126" s="456">
        <v>-4</v>
      </c>
      <c r="AL126" s="456">
        <v>-80</v>
      </c>
      <c r="AM126" s="456">
        <v>-1</v>
      </c>
      <c r="AN126" s="456">
        <v>-50</v>
      </c>
      <c r="AO126" s="456" t="s">
        <v>540</v>
      </c>
    </row>
    <row r="127" spans="1:41" x14ac:dyDescent="0.2">
      <c r="A127" s="456">
        <v>7</v>
      </c>
      <c r="B127" s="456">
        <v>0</v>
      </c>
      <c r="C127" s="456" t="s">
        <v>535</v>
      </c>
      <c r="D127" s="456" t="s">
        <v>535</v>
      </c>
      <c r="E127" s="456">
        <v>-3</v>
      </c>
      <c r="F127" s="456">
        <v>-30</v>
      </c>
      <c r="G127" s="456">
        <v>-1</v>
      </c>
      <c r="H127" s="456">
        <v>-12.5</v>
      </c>
      <c r="I127" s="456">
        <v>0</v>
      </c>
      <c r="J127" s="456">
        <v>0</v>
      </c>
      <c r="K127" s="456">
        <v>0</v>
      </c>
      <c r="L127" s="456">
        <v>0</v>
      </c>
      <c r="M127" s="456">
        <v>-2</v>
      </c>
      <c r="N127" s="456">
        <v>-100</v>
      </c>
      <c r="O127" s="456">
        <v>0</v>
      </c>
      <c r="P127" s="456">
        <v>0</v>
      </c>
      <c r="Q127" s="456">
        <v>4</v>
      </c>
      <c r="R127" s="456">
        <v>0</v>
      </c>
      <c r="S127" s="456" t="s">
        <v>535</v>
      </c>
      <c r="T127" s="456" t="s">
        <v>535</v>
      </c>
      <c r="U127" s="456">
        <v>3</v>
      </c>
      <c r="V127" s="456" t="s">
        <v>536</v>
      </c>
      <c r="W127" s="456">
        <v>4</v>
      </c>
      <c r="X127" s="456">
        <v>0</v>
      </c>
      <c r="Y127" s="456" t="s">
        <v>535</v>
      </c>
      <c r="Z127" s="456">
        <v>0</v>
      </c>
      <c r="AA127" s="456" t="s">
        <v>535</v>
      </c>
      <c r="AB127" s="456">
        <v>0</v>
      </c>
      <c r="AC127" s="456">
        <v>-2</v>
      </c>
      <c r="AD127" s="456">
        <v>-66.666666666699996</v>
      </c>
      <c r="AE127" s="456">
        <v>0</v>
      </c>
      <c r="AF127" s="456">
        <v>0</v>
      </c>
      <c r="AG127" s="456" t="s">
        <v>535</v>
      </c>
      <c r="AH127" s="456">
        <v>0</v>
      </c>
      <c r="AI127" s="456" t="s">
        <v>535</v>
      </c>
      <c r="AJ127" s="456">
        <v>0</v>
      </c>
      <c r="AK127" s="456">
        <v>-2</v>
      </c>
      <c r="AL127" s="456">
        <v>-50</v>
      </c>
      <c r="AM127" s="456">
        <v>-5</v>
      </c>
      <c r="AN127" s="456">
        <v>-71.428571428599994</v>
      </c>
      <c r="AO127" s="456" t="s">
        <v>540</v>
      </c>
    </row>
    <row r="128" spans="1:41" x14ac:dyDescent="0.2">
      <c r="A128" s="456">
        <v>3</v>
      </c>
      <c r="B128" s="456">
        <v>0</v>
      </c>
      <c r="C128" s="456" t="s">
        <v>535</v>
      </c>
      <c r="D128" s="456" t="s">
        <v>535</v>
      </c>
      <c r="E128" s="456">
        <v>3</v>
      </c>
      <c r="F128" s="456">
        <v>0</v>
      </c>
      <c r="G128" s="456">
        <v>3</v>
      </c>
      <c r="H128" s="456">
        <v>0</v>
      </c>
      <c r="I128" s="456">
        <v>0</v>
      </c>
      <c r="J128" s="456">
        <v>0</v>
      </c>
      <c r="K128" s="456">
        <v>0</v>
      </c>
      <c r="L128" s="456">
        <v>0</v>
      </c>
      <c r="M128" s="456">
        <v>0</v>
      </c>
      <c r="N128" s="456">
        <v>0</v>
      </c>
      <c r="O128" s="456">
        <v>0</v>
      </c>
      <c r="P128" s="456">
        <v>0</v>
      </c>
      <c r="Q128" s="456" t="s">
        <v>535</v>
      </c>
      <c r="R128" s="456">
        <v>0</v>
      </c>
      <c r="S128" s="456" t="s">
        <v>535</v>
      </c>
      <c r="T128" s="456" t="s">
        <v>535</v>
      </c>
      <c r="U128" s="456">
        <v>2</v>
      </c>
      <c r="V128" s="456">
        <v>0</v>
      </c>
      <c r="W128" s="456">
        <v>2</v>
      </c>
      <c r="X128" s="456">
        <v>0</v>
      </c>
      <c r="Y128" s="456">
        <v>0</v>
      </c>
      <c r="Z128" s="456">
        <v>0</v>
      </c>
      <c r="AA128" s="456">
        <v>0</v>
      </c>
      <c r="AB128" s="456">
        <v>0</v>
      </c>
      <c r="AC128" s="456">
        <v>0</v>
      </c>
      <c r="AD128" s="456">
        <v>0</v>
      </c>
      <c r="AE128" s="456">
        <v>0</v>
      </c>
      <c r="AF128" s="456">
        <v>0</v>
      </c>
      <c r="AG128" s="456" t="s">
        <v>535</v>
      </c>
      <c r="AH128" s="456">
        <v>0</v>
      </c>
      <c r="AI128" s="456" t="s">
        <v>535</v>
      </c>
      <c r="AJ128" s="456">
        <v>0</v>
      </c>
      <c r="AK128" s="456">
        <v>1</v>
      </c>
      <c r="AL128" s="456">
        <v>0</v>
      </c>
      <c r="AM128" s="456">
        <v>1</v>
      </c>
      <c r="AN128" s="456">
        <v>0</v>
      </c>
      <c r="AO128" s="456" t="s">
        <v>540</v>
      </c>
    </row>
    <row r="129" spans="1:41" x14ac:dyDescent="0.2">
      <c r="A129" s="456">
        <v>0</v>
      </c>
      <c r="B129" s="456">
        <v>0</v>
      </c>
      <c r="C129" s="456">
        <v>0</v>
      </c>
      <c r="D129" s="456">
        <v>0</v>
      </c>
      <c r="E129" s="456">
        <v>0</v>
      </c>
      <c r="F129" s="456">
        <v>0</v>
      </c>
      <c r="G129" s="456">
        <v>0</v>
      </c>
      <c r="H129" s="456">
        <v>0</v>
      </c>
      <c r="I129" s="456">
        <v>0</v>
      </c>
      <c r="J129" s="456">
        <v>0</v>
      </c>
      <c r="K129" s="456">
        <v>0</v>
      </c>
      <c r="L129" s="456">
        <v>0</v>
      </c>
      <c r="M129" s="456">
        <v>0</v>
      </c>
      <c r="N129" s="456">
        <v>0</v>
      </c>
      <c r="O129" s="456">
        <v>0</v>
      </c>
      <c r="P129" s="456">
        <v>0</v>
      </c>
      <c r="Q129" s="456">
        <v>0</v>
      </c>
      <c r="R129" s="456">
        <v>0</v>
      </c>
      <c r="S129" s="456">
        <v>0</v>
      </c>
      <c r="T129" s="456">
        <v>0</v>
      </c>
      <c r="U129" s="456">
        <v>0</v>
      </c>
      <c r="V129" s="456">
        <v>0</v>
      </c>
      <c r="W129" s="456">
        <v>0</v>
      </c>
      <c r="X129" s="456">
        <v>0</v>
      </c>
      <c r="Y129" s="456">
        <v>0</v>
      </c>
      <c r="Z129" s="456">
        <v>0</v>
      </c>
      <c r="AA129" s="456">
        <v>0</v>
      </c>
      <c r="AB129" s="456">
        <v>0</v>
      </c>
      <c r="AC129" s="456">
        <v>0</v>
      </c>
      <c r="AD129" s="456">
        <v>0</v>
      </c>
      <c r="AE129" s="456">
        <v>0</v>
      </c>
      <c r="AF129" s="456">
        <v>0</v>
      </c>
      <c r="AG129" s="456">
        <v>0</v>
      </c>
      <c r="AH129" s="456">
        <v>0</v>
      </c>
      <c r="AI129" s="456">
        <v>0</v>
      </c>
      <c r="AJ129" s="456">
        <v>0</v>
      </c>
      <c r="AK129" s="456">
        <v>0</v>
      </c>
      <c r="AL129" s="456">
        <v>0</v>
      </c>
      <c r="AM129" s="456">
        <v>0</v>
      </c>
      <c r="AN129" s="456">
        <v>0</v>
      </c>
      <c r="AO129" s="456" t="s">
        <v>540</v>
      </c>
    </row>
    <row r="130" spans="1:41" x14ac:dyDescent="0.2">
      <c r="A130" s="456" t="s">
        <v>535</v>
      </c>
      <c r="B130" s="456">
        <v>0</v>
      </c>
      <c r="C130" s="456" t="s">
        <v>535</v>
      </c>
      <c r="D130" s="456" t="s">
        <v>535</v>
      </c>
      <c r="E130" s="456">
        <v>-5</v>
      </c>
      <c r="F130" s="456">
        <v>-9.2592592593000003</v>
      </c>
      <c r="G130" s="456">
        <v>-5</v>
      </c>
      <c r="H130" s="456">
        <v>-9.2592592593000003</v>
      </c>
      <c r="I130" s="456">
        <v>5</v>
      </c>
      <c r="J130" s="456">
        <v>0</v>
      </c>
      <c r="K130" s="456" t="s">
        <v>535</v>
      </c>
      <c r="L130" s="456" t="s">
        <v>535</v>
      </c>
      <c r="M130" s="456">
        <v>-1</v>
      </c>
      <c r="N130" s="456">
        <v>-16.666666666699999</v>
      </c>
      <c r="O130" s="456">
        <v>-2</v>
      </c>
      <c r="P130" s="456">
        <v>-28.571428571399998</v>
      </c>
      <c r="Q130" s="456" t="s">
        <v>535</v>
      </c>
      <c r="R130" s="456">
        <v>0</v>
      </c>
      <c r="S130" s="456" t="s">
        <v>535</v>
      </c>
      <c r="T130" s="456" t="s">
        <v>535</v>
      </c>
      <c r="U130" s="456">
        <v>0</v>
      </c>
      <c r="V130" s="456">
        <v>0</v>
      </c>
      <c r="W130" s="456">
        <v>-2</v>
      </c>
      <c r="X130" s="456">
        <v>-22.222222222199999</v>
      </c>
      <c r="Y130" s="456" t="s">
        <v>535</v>
      </c>
      <c r="Z130" s="456">
        <v>0</v>
      </c>
      <c r="AA130" s="456" t="s">
        <v>535</v>
      </c>
      <c r="AB130" s="456">
        <v>0</v>
      </c>
      <c r="AC130" s="456">
        <v>-6</v>
      </c>
      <c r="AD130" s="456">
        <v>-85.714285714300004</v>
      </c>
      <c r="AE130" s="456">
        <v>-2</v>
      </c>
      <c r="AF130" s="456">
        <v>-66.666666666699996</v>
      </c>
      <c r="AG130" s="456">
        <v>36</v>
      </c>
      <c r="AH130" s="456">
        <v>0</v>
      </c>
      <c r="AI130" s="456" t="s">
        <v>535</v>
      </c>
      <c r="AJ130" s="456" t="s">
        <v>535</v>
      </c>
      <c r="AK130" s="456">
        <v>2</v>
      </c>
      <c r="AL130" s="456">
        <v>5.8823529411999997</v>
      </c>
      <c r="AM130" s="456">
        <v>1</v>
      </c>
      <c r="AN130" s="456">
        <v>2.8571428570999999</v>
      </c>
      <c r="AO130" s="456" t="s">
        <v>540</v>
      </c>
    </row>
    <row r="131" spans="1:41" x14ac:dyDescent="0.2">
      <c r="A131" s="456">
        <v>64</v>
      </c>
      <c r="B131" s="456">
        <v>0</v>
      </c>
      <c r="C131" s="456" t="s">
        <v>535</v>
      </c>
      <c r="D131" s="456" t="s">
        <v>535</v>
      </c>
      <c r="E131" s="456">
        <v>3</v>
      </c>
      <c r="F131" s="456">
        <v>4.9180327868999996</v>
      </c>
      <c r="G131" s="456">
        <v>0</v>
      </c>
      <c r="H131" s="456">
        <v>0</v>
      </c>
      <c r="I131" s="456">
        <v>6</v>
      </c>
      <c r="J131" s="456">
        <v>0</v>
      </c>
      <c r="K131" s="456" t="s">
        <v>535</v>
      </c>
      <c r="L131" s="456" t="s">
        <v>535</v>
      </c>
      <c r="M131" s="456">
        <v>-4</v>
      </c>
      <c r="N131" s="456">
        <v>-40</v>
      </c>
      <c r="O131" s="456">
        <v>-7</v>
      </c>
      <c r="P131" s="456">
        <v>-53.846153846199996</v>
      </c>
      <c r="Q131" s="456">
        <v>15</v>
      </c>
      <c r="R131" s="456">
        <v>0</v>
      </c>
      <c r="S131" s="456" t="s">
        <v>535</v>
      </c>
      <c r="T131" s="456" t="s">
        <v>535</v>
      </c>
      <c r="U131" s="456">
        <v>2</v>
      </c>
      <c r="V131" s="456">
        <v>15.3846153846</v>
      </c>
      <c r="W131" s="456">
        <v>-1</v>
      </c>
      <c r="X131" s="456">
        <v>-6.25</v>
      </c>
      <c r="Y131" s="456" t="s">
        <v>535</v>
      </c>
      <c r="Z131" s="456">
        <v>0</v>
      </c>
      <c r="AA131" s="456" t="s">
        <v>535</v>
      </c>
      <c r="AB131" s="456" t="s">
        <v>535</v>
      </c>
      <c r="AC131" s="456">
        <v>4</v>
      </c>
      <c r="AD131" s="456">
        <v>50</v>
      </c>
      <c r="AE131" s="456">
        <v>3</v>
      </c>
      <c r="AF131" s="456">
        <v>33.333333333299997</v>
      </c>
      <c r="AG131" s="456" t="s">
        <v>535</v>
      </c>
      <c r="AH131" s="456">
        <v>0</v>
      </c>
      <c r="AI131" s="456" t="s">
        <v>535</v>
      </c>
      <c r="AJ131" s="456" t="s">
        <v>535</v>
      </c>
      <c r="AK131" s="456">
        <v>1</v>
      </c>
      <c r="AL131" s="456">
        <v>3.3333333333000001</v>
      </c>
      <c r="AM131" s="456">
        <v>5</v>
      </c>
      <c r="AN131" s="456">
        <v>19.2307692308</v>
      </c>
      <c r="AO131" s="456" t="s">
        <v>540</v>
      </c>
    </row>
    <row r="132" spans="1:41" x14ac:dyDescent="0.2">
      <c r="A132" s="456" t="s">
        <v>535</v>
      </c>
      <c r="B132" s="456">
        <v>0</v>
      </c>
      <c r="C132" s="456" t="s">
        <v>535</v>
      </c>
      <c r="D132" s="456">
        <v>0</v>
      </c>
      <c r="E132" s="456">
        <v>2</v>
      </c>
      <c r="F132" s="456">
        <v>0</v>
      </c>
      <c r="G132" s="456">
        <v>2</v>
      </c>
      <c r="H132" s="456">
        <v>0</v>
      </c>
      <c r="I132" s="456">
        <v>0</v>
      </c>
      <c r="J132" s="456">
        <v>0</v>
      </c>
      <c r="K132" s="456">
        <v>0</v>
      </c>
      <c r="L132" s="456">
        <v>0</v>
      </c>
      <c r="M132" s="456">
        <v>0</v>
      </c>
      <c r="N132" s="456">
        <v>0</v>
      </c>
      <c r="O132" s="456">
        <v>0</v>
      </c>
      <c r="P132" s="456">
        <v>0</v>
      </c>
      <c r="Q132" s="456" t="s">
        <v>535</v>
      </c>
      <c r="R132" s="456">
        <v>0</v>
      </c>
      <c r="S132" s="456" t="s">
        <v>535</v>
      </c>
      <c r="T132" s="456">
        <v>0</v>
      </c>
      <c r="U132" s="456">
        <v>1</v>
      </c>
      <c r="V132" s="456">
        <v>0</v>
      </c>
      <c r="W132" s="456">
        <v>1</v>
      </c>
      <c r="X132" s="456">
        <v>0</v>
      </c>
      <c r="Y132" s="456">
        <v>0</v>
      </c>
      <c r="Z132" s="456">
        <v>0</v>
      </c>
      <c r="AA132" s="456">
        <v>0</v>
      </c>
      <c r="AB132" s="456">
        <v>0</v>
      </c>
      <c r="AC132" s="456">
        <v>0</v>
      </c>
      <c r="AD132" s="456">
        <v>0</v>
      </c>
      <c r="AE132" s="456">
        <v>0</v>
      </c>
      <c r="AF132" s="456">
        <v>0</v>
      </c>
      <c r="AG132" s="456" t="s">
        <v>535</v>
      </c>
      <c r="AH132" s="456">
        <v>0</v>
      </c>
      <c r="AI132" s="456" t="s">
        <v>535</v>
      </c>
      <c r="AJ132" s="456">
        <v>0</v>
      </c>
      <c r="AK132" s="456">
        <v>1</v>
      </c>
      <c r="AL132" s="456">
        <v>0</v>
      </c>
      <c r="AM132" s="456">
        <v>1</v>
      </c>
      <c r="AN132" s="456">
        <v>0</v>
      </c>
      <c r="AO132" s="456" t="s">
        <v>545</v>
      </c>
    </row>
    <row r="133" spans="1:41" x14ac:dyDescent="0.2">
      <c r="A133" s="456">
        <v>601</v>
      </c>
      <c r="B133" s="456">
        <v>0</v>
      </c>
      <c r="C133" s="456">
        <v>377</v>
      </c>
      <c r="D133" s="456">
        <v>224</v>
      </c>
      <c r="E133" s="456">
        <v>-74</v>
      </c>
      <c r="F133" s="456">
        <v>-10.962962963000001</v>
      </c>
      <c r="G133" s="456">
        <v>-123</v>
      </c>
      <c r="H133" s="456">
        <v>-16.988950276200001</v>
      </c>
      <c r="I133" s="456">
        <v>83</v>
      </c>
      <c r="J133" s="456">
        <v>0</v>
      </c>
      <c r="K133" s="456">
        <v>61</v>
      </c>
      <c r="L133" s="456">
        <v>22</v>
      </c>
      <c r="M133" s="456">
        <v>-10</v>
      </c>
      <c r="N133" s="456">
        <v>-10.752688171999999</v>
      </c>
      <c r="O133" s="456">
        <v>-24</v>
      </c>
      <c r="P133" s="456">
        <v>-22.429906542099999</v>
      </c>
      <c r="Q133" s="456">
        <v>124</v>
      </c>
      <c r="R133" s="456">
        <v>0</v>
      </c>
      <c r="S133" s="456">
        <v>73</v>
      </c>
      <c r="T133" s="456">
        <v>51</v>
      </c>
      <c r="U133" s="456">
        <v>0</v>
      </c>
      <c r="V133" s="456">
        <v>0</v>
      </c>
      <c r="W133" s="456">
        <v>-7</v>
      </c>
      <c r="X133" s="456">
        <v>-5.3435114504000003</v>
      </c>
      <c r="Y133" s="456">
        <v>70</v>
      </c>
      <c r="Z133" s="456">
        <v>0</v>
      </c>
      <c r="AA133" s="456">
        <v>45</v>
      </c>
      <c r="AB133" s="456">
        <v>25</v>
      </c>
      <c r="AC133" s="456">
        <v>-7</v>
      </c>
      <c r="AD133" s="456">
        <v>-9.0909090909000003</v>
      </c>
      <c r="AE133" s="456">
        <v>-6</v>
      </c>
      <c r="AF133" s="456">
        <v>-7.8947368421000004</v>
      </c>
      <c r="AG133" s="456">
        <v>324</v>
      </c>
      <c r="AH133" s="456">
        <v>0</v>
      </c>
      <c r="AI133" s="456">
        <v>198</v>
      </c>
      <c r="AJ133" s="456">
        <v>126</v>
      </c>
      <c r="AK133" s="456">
        <v>-57</v>
      </c>
      <c r="AL133" s="456">
        <v>-14.960629921300001</v>
      </c>
      <c r="AM133" s="456">
        <v>-86</v>
      </c>
      <c r="AN133" s="456">
        <v>-20.975609756099999</v>
      </c>
      <c r="AO133" s="456" t="s">
        <v>541</v>
      </c>
    </row>
    <row r="134" spans="1:41" x14ac:dyDescent="0.2">
      <c r="A134" s="456">
        <v>546</v>
      </c>
      <c r="B134" s="456">
        <v>0</v>
      </c>
      <c r="C134" s="456">
        <v>350</v>
      </c>
      <c r="D134" s="456">
        <v>196</v>
      </c>
      <c r="E134" s="456">
        <v>-46</v>
      </c>
      <c r="F134" s="456">
        <v>-7.7702702703000002</v>
      </c>
      <c r="G134" s="456">
        <v>-117</v>
      </c>
      <c r="H134" s="456">
        <v>-17.6470588235</v>
      </c>
      <c r="I134" s="456">
        <v>79</v>
      </c>
      <c r="J134" s="456">
        <v>0</v>
      </c>
      <c r="K134" s="456">
        <v>57</v>
      </c>
      <c r="L134" s="456">
        <v>22</v>
      </c>
      <c r="M134" s="456">
        <v>-10</v>
      </c>
      <c r="N134" s="456">
        <v>-11.2359550562</v>
      </c>
      <c r="O134" s="456">
        <v>-22</v>
      </c>
      <c r="P134" s="456">
        <v>-21.782178217799999</v>
      </c>
      <c r="Q134" s="456">
        <v>112</v>
      </c>
      <c r="R134" s="456">
        <v>0</v>
      </c>
      <c r="S134" s="456">
        <v>67</v>
      </c>
      <c r="T134" s="456">
        <v>45</v>
      </c>
      <c r="U134" s="456">
        <v>11</v>
      </c>
      <c r="V134" s="456">
        <v>10.891089108899999</v>
      </c>
      <c r="W134" s="456">
        <v>-8</v>
      </c>
      <c r="X134" s="456">
        <v>-6.6666666667000003</v>
      </c>
      <c r="Y134" s="456">
        <v>64</v>
      </c>
      <c r="Z134" s="456">
        <v>0</v>
      </c>
      <c r="AA134" s="456">
        <v>42</v>
      </c>
      <c r="AB134" s="456">
        <v>22</v>
      </c>
      <c r="AC134" s="456">
        <v>-2</v>
      </c>
      <c r="AD134" s="456">
        <v>-3.0303030302999998</v>
      </c>
      <c r="AE134" s="456">
        <v>-6</v>
      </c>
      <c r="AF134" s="456">
        <v>-8.5714285714000003</v>
      </c>
      <c r="AG134" s="456">
        <v>291</v>
      </c>
      <c r="AH134" s="456">
        <v>0</v>
      </c>
      <c r="AI134" s="456">
        <v>184</v>
      </c>
      <c r="AJ134" s="456">
        <v>107</v>
      </c>
      <c r="AK134" s="456">
        <v>-45</v>
      </c>
      <c r="AL134" s="456">
        <v>-13.392857142900001</v>
      </c>
      <c r="AM134" s="456">
        <v>-81</v>
      </c>
      <c r="AN134" s="456">
        <v>-21.7741935484</v>
      </c>
      <c r="AO134" s="456" t="s">
        <v>541</v>
      </c>
    </row>
    <row r="135" spans="1:41" x14ac:dyDescent="0.2">
      <c r="A135" s="456">
        <v>93</v>
      </c>
      <c r="B135" s="456">
        <v>0</v>
      </c>
      <c r="C135" s="456">
        <v>58</v>
      </c>
      <c r="D135" s="456">
        <v>35</v>
      </c>
      <c r="E135" s="456">
        <v>1</v>
      </c>
      <c r="F135" s="456">
        <v>1.0869565216999999</v>
      </c>
      <c r="G135" s="456">
        <v>-23</v>
      </c>
      <c r="H135" s="456">
        <v>-19.827586206900001</v>
      </c>
      <c r="I135" s="456">
        <v>18</v>
      </c>
      <c r="J135" s="456">
        <v>0</v>
      </c>
      <c r="K135" s="456">
        <v>12</v>
      </c>
      <c r="L135" s="456">
        <v>6</v>
      </c>
      <c r="M135" s="456">
        <v>1</v>
      </c>
      <c r="N135" s="456">
        <v>5.8823529411999997</v>
      </c>
      <c r="O135" s="456">
        <v>-2</v>
      </c>
      <c r="P135" s="456">
        <v>-10</v>
      </c>
      <c r="Q135" s="456">
        <v>22</v>
      </c>
      <c r="R135" s="456">
        <v>0</v>
      </c>
      <c r="S135" s="456" t="s">
        <v>535</v>
      </c>
      <c r="T135" s="456" t="s">
        <v>535</v>
      </c>
      <c r="U135" s="456">
        <v>1</v>
      </c>
      <c r="V135" s="456">
        <v>4.7619047619000003</v>
      </c>
      <c r="W135" s="456">
        <v>-1</v>
      </c>
      <c r="X135" s="456">
        <v>-4.3478260869999996</v>
      </c>
      <c r="Y135" s="456">
        <v>14</v>
      </c>
      <c r="Z135" s="456">
        <v>0</v>
      </c>
      <c r="AA135" s="456" t="s">
        <v>535</v>
      </c>
      <c r="AB135" s="456" t="s">
        <v>535</v>
      </c>
      <c r="AC135" s="456">
        <v>0</v>
      </c>
      <c r="AD135" s="456">
        <v>0</v>
      </c>
      <c r="AE135" s="456">
        <v>-12</v>
      </c>
      <c r="AF135" s="456">
        <v>-46.153846153800004</v>
      </c>
      <c r="AG135" s="456">
        <v>39</v>
      </c>
      <c r="AH135" s="456">
        <v>0</v>
      </c>
      <c r="AI135" s="456" t="s">
        <v>535</v>
      </c>
      <c r="AJ135" s="456" t="s">
        <v>535</v>
      </c>
      <c r="AK135" s="456">
        <v>-1</v>
      </c>
      <c r="AL135" s="456">
        <v>-2.5</v>
      </c>
      <c r="AM135" s="456">
        <v>-8</v>
      </c>
      <c r="AN135" s="456">
        <v>-17.021276595700002</v>
      </c>
      <c r="AO135" s="456" t="s">
        <v>541</v>
      </c>
    </row>
    <row r="136" spans="1:41" x14ac:dyDescent="0.2">
      <c r="A136" s="456">
        <v>218</v>
      </c>
      <c r="B136" s="456">
        <v>0</v>
      </c>
      <c r="C136" s="456">
        <v>145</v>
      </c>
      <c r="D136" s="456">
        <v>73</v>
      </c>
      <c r="E136" s="456">
        <v>-18</v>
      </c>
      <c r="F136" s="456">
        <v>-7.6271186441000003</v>
      </c>
      <c r="G136" s="456">
        <v>-52</v>
      </c>
      <c r="H136" s="456">
        <v>-19.259259259299998</v>
      </c>
      <c r="I136" s="456">
        <v>31</v>
      </c>
      <c r="J136" s="456">
        <v>0</v>
      </c>
      <c r="K136" s="456">
        <v>21</v>
      </c>
      <c r="L136" s="456">
        <v>10</v>
      </c>
      <c r="M136" s="456">
        <v>-4</v>
      </c>
      <c r="N136" s="456">
        <v>-11.4285714286</v>
      </c>
      <c r="O136" s="456">
        <v>-13</v>
      </c>
      <c r="P136" s="456">
        <v>-29.5454545455</v>
      </c>
      <c r="Q136" s="456">
        <v>33</v>
      </c>
      <c r="R136" s="456">
        <v>0</v>
      </c>
      <c r="S136" s="456">
        <v>21</v>
      </c>
      <c r="T136" s="456">
        <v>12</v>
      </c>
      <c r="U136" s="456">
        <v>8</v>
      </c>
      <c r="V136" s="456">
        <v>32</v>
      </c>
      <c r="W136" s="456">
        <v>8</v>
      </c>
      <c r="X136" s="456">
        <v>32</v>
      </c>
      <c r="Y136" s="456">
        <v>14</v>
      </c>
      <c r="Z136" s="456">
        <v>0</v>
      </c>
      <c r="AA136" s="456" t="s">
        <v>535</v>
      </c>
      <c r="AB136" s="456" t="s">
        <v>535</v>
      </c>
      <c r="AC136" s="456">
        <v>-10</v>
      </c>
      <c r="AD136" s="456">
        <v>-41.666666666700003</v>
      </c>
      <c r="AE136" s="456">
        <v>-3</v>
      </c>
      <c r="AF136" s="456">
        <v>-17.6470588235</v>
      </c>
      <c r="AG136" s="456">
        <v>140</v>
      </c>
      <c r="AH136" s="456">
        <v>0</v>
      </c>
      <c r="AI136" s="456">
        <v>91</v>
      </c>
      <c r="AJ136" s="456">
        <v>49</v>
      </c>
      <c r="AK136" s="456">
        <v>-12</v>
      </c>
      <c r="AL136" s="456">
        <v>-7.8947368421000004</v>
      </c>
      <c r="AM136" s="456">
        <v>-44</v>
      </c>
      <c r="AN136" s="456">
        <v>-23.913043478300001</v>
      </c>
      <c r="AO136" s="456" t="s">
        <v>541</v>
      </c>
    </row>
    <row r="137" spans="1:41" x14ac:dyDescent="0.2">
      <c r="A137" s="456">
        <v>176</v>
      </c>
      <c r="B137" s="456">
        <v>0</v>
      </c>
      <c r="C137" s="456">
        <v>109</v>
      </c>
      <c r="D137" s="456">
        <v>67</v>
      </c>
      <c r="E137" s="456">
        <v>-10</v>
      </c>
      <c r="F137" s="456">
        <v>-5.3763440859999996</v>
      </c>
      <c r="G137" s="456">
        <v>-22</v>
      </c>
      <c r="H137" s="456">
        <v>-11.1111111111</v>
      </c>
      <c r="I137" s="456">
        <v>19</v>
      </c>
      <c r="J137" s="456">
        <v>0</v>
      </c>
      <c r="K137" s="456" t="s">
        <v>535</v>
      </c>
      <c r="L137" s="456" t="s">
        <v>535</v>
      </c>
      <c r="M137" s="456">
        <v>-8</v>
      </c>
      <c r="N137" s="456">
        <v>-29.6296296296</v>
      </c>
      <c r="O137" s="456">
        <v>-4</v>
      </c>
      <c r="P137" s="456">
        <v>-17.391304347799998</v>
      </c>
      <c r="Q137" s="456">
        <v>33</v>
      </c>
      <c r="R137" s="456">
        <v>0</v>
      </c>
      <c r="S137" s="456" t="s">
        <v>535</v>
      </c>
      <c r="T137" s="456" t="s">
        <v>535</v>
      </c>
      <c r="U137" s="456">
        <v>0</v>
      </c>
      <c r="V137" s="456">
        <v>0</v>
      </c>
      <c r="W137" s="456">
        <v>-5</v>
      </c>
      <c r="X137" s="456">
        <v>-13.157894736799999</v>
      </c>
      <c r="Y137" s="456">
        <v>33</v>
      </c>
      <c r="Z137" s="456">
        <v>0</v>
      </c>
      <c r="AA137" s="456">
        <v>21</v>
      </c>
      <c r="AB137" s="456">
        <v>12</v>
      </c>
      <c r="AC137" s="456">
        <v>11</v>
      </c>
      <c r="AD137" s="456">
        <v>50</v>
      </c>
      <c r="AE137" s="456">
        <v>8</v>
      </c>
      <c r="AF137" s="456">
        <v>32</v>
      </c>
      <c r="AG137" s="456">
        <v>91</v>
      </c>
      <c r="AH137" s="456">
        <v>0</v>
      </c>
      <c r="AI137" s="456">
        <v>55</v>
      </c>
      <c r="AJ137" s="456">
        <v>36</v>
      </c>
      <c r="AK137" s="456">
        <v>-13</v>
      </c>
      <c r="AL137" s="456">
        <v>-12.5</v>
      </c>
      <c r="AM137" s="456">
        <v>-21</v>
      </c>
      <c r="AN137" s="456">
        <v>-18.75</v>
      </c>
      <c r="AO137" s="456" t="s">
        <v>541</v>
      </c>
    </row>
    <row r="138" spans="1:41" x14ac:dyDescent="0.2">
      <c r="A138" s="456">
        <v>59</v>
      </c>
      <c r="B138" s="456">
        <v>0</v>
      </c>
      <c r="C138" s="456">
        <v>38</v>
      </c>
      <c r="D138" s="456">
        <v>21</v>
      </c>
      <c r="E138" s="456">
        <v>-19</v>
      </c>
      <c r="F138" s="456">
        <v>-24.358974359000001</v>
      </c>
      <c r="G138" s="456">
        <v>-20</v>
      </c>
      <c r="H138" s="456">
        <v>-25.316455696199998</v>
      </c>
      <c r="I138" s="456">
        <v>11</v>
      </c>
      <c r="J138" s="456">
        <v>0</v>
      </c>
      <c r="K138" s="456" t="s">
        <v>535</v>
      </c>
      <c r="L138" s="456" t="s">
        <v>535</v>
      </c>
      <c r="M138" s="456">
        <v>1</v>
      </c>
      <c r="N138" s="456">
        <v>10</v>
      </c>
      <c r="O138" s="456">
        <v>-3</v>
      </c>
      <c r="P138" s="456">
        <v>-21.428571428600002</v>
      </c>
      <c r="Q138" s="456">
        <v>24</v>
      </c>
      <c r="R138" s="456">
        <v>0</v>
      </c>
      <c r="S138" s="456">
        <v>12</v>
      </c>
      <c r="T138" s="456">
        <v>12</v>
      </c>
      <c r="U138" s="456">
        <v>2</v>
      </c>
      <c r="V138" s="456">
        <v>9.0909090909000003</v>
      </c>
      <c r="W138" s="456">
        <v>-10</v>
      </c>
      <c r="X138" s="456">
        <v>-29.411764705900001</v>
      </c>
      <c r="Y138" s="456">
        <v>3</v>
      </c>
      <c r="Z138" s="456">
        <v>0</v>
      </c>
      <c r="AA138" s="456" t="s">
        <v>535</v>
      </c>
      <c r="AB138" s="456" t="s">
        <v>535</v>
      </c>
      <c r="AC138" s="456">
        <v>-3</v>
      </c>
      <c r="AD138" s="456">
        <v>-50</v>
      </c>
      <c r="AE138" s="456">
        <v>1</v>
      </c>
      <c r="AF138" s="456">
        <v>50</v>
      </c>
      <c r="AG138" s="456">
        <v>21</v>
      </c>
      <c r="AH138" s="456">
        <v>0</v>
      </c>
      <c r="AI138" s="456" t="s">
        <v>535</v>
      </c>
      <c r="AJ138" s="456" t="s">
        <v>535</v>
      </c>
      <c r="AK138" s="456">
        <v>-19</v>
      </c>
      <c r="AL138" s="456">
        <v>-47.5</v>
      </c>
      <c r="AM138" s="456">
        <v>-8</v>
      </c>
      <c r="AN138" s="456">
        <v>-27.5862068966</v>
      </c>
      <c r="AO138" s="456" t="s">
        <v>541</v>
      </c>
    </row>
    <row r="139" spans="1:41" x14ac:dyDescent="0.2">
      <c r="A139" s="456">
        <v>0</v>
      </c>
      <c r="B139" s="456">
        <v>0</v>
      </c>
      <c r="C139" s="456">
        <v>0</v>
      </c>
      <c r="D139" s="456">
        <v>0</v>
      </c>
      <c r="E139" s="456">
        <v>0</v>
      </c>
      <c r="F139" s="456">
        <v>0</v>
      </c>
      <c r="G139" s="456">
        <v>0</v>
      </c>
      <c r="H139" s="456">
        <v>0</v>
      </c>
      <c r="I139" s="456">
        <v>0</v>
      </c>
      <c r="J139" s="456">
        <v>0</v>
      </c>
      <c r="K139" s="456">
        <v>0</v>
      </c>
      <c r="L139" s="456">
        <v>0</v>
      </c>
      <c r="M139" s="456">
        <v>0</v>
      </c>
      <c r="N139" s="456">
        <v>0</v>
      </c>
      <c r="O139" s="456">
        <v>0</v>
      </c>
      <c r="P139" s="456">
        <v>0</v>
      </c>
      <c r="Q139" s="456">
        <v>0</v>
      </c>
      <c r="R139" s="456">
        <v>0</v>
      </c>
      <c r="S139" s="456">
        <v>0</v>
      </c>
      <c r="T139" s="456">
        <v>0</v>
      </c>
      <c r="U139" s="456">
        <v>0</v>
      </c>
      <c r="V139" s="456">
        <v>0</v>
      </c>
      <c r="W139" s="456">
        <v>0</v>
      </c>
      <c r="X139" s="456">
        <v>0</v>
      </c>
      <c r="Y139" s="456">
        <v>0</v>
      </c>
      <c r="Z139" s="456">
        <v>0</v>
      </c>
      <c r="AA139" s="456">
        <v>0</v>
      </c>
      <c r="AB139" s="456">
        <v>0</v>
      </c>
      <c r="AC139" s="456">
        <v>0</v>
      </c>
      <c r="AD139" s="456">
        <v>0</v>
      </c>
      <c r="AE139" s="456">
        <v>0</v>
      </c>
      <c r="AF139" s="456">
        <v>0</v>
      </c>
      <c r="AG139" s="456">
        <v>0</v>
      </c>
      <c r="AH139" s="456">
        <v>0</v>
      </c>
      <c r="AI139" s="456">
        <v>0</v>
      </c>
      <c r="AJ139" s="456">
        <v>0</v>
      </c>
      <c r="AK139" s="456">
        <v>0</v>
      </c>
      <c r="AL139" s="456">
        <v>0</v>
      </c>
      <c r="AM139" s="456">
        <v>0</v>
      </c>
      <c r="AN139" s="456">
        <v>0</v>
      </c>
      <c r="AO139" s="456" t="s">
        <v>541</v>
      </c>
    </row>
    <row r="140" spans="1:41" x14ac:dyDescent="0.2">
      <c r="A140" s="456">
        <v>349</v>
      </c>
      <c r="B140" s="456">
        <v>0</v>
      </c>
      <c r="C140" s="456">
        <v>229</v>
      </c>
      <c r="D140" s="456">
        <v>120</v>
      </c>
      <c r="E140" s="456">
        <v>-33</v>
      </c>
      <c r="F140" s="456">
        <v>-8.6387434555000002</v>
      </c>
      <c r="G140" s="456">
        <v>-54</v>
      </c>
      <c r="H140" s="456">
        <v>-13.3995037221</v>
      </c>
      <c r="I140" s="456">
        <v>55</v>
      </c>
      <c r="J140" s="456">
        <v>0</v>
      </c>
      <c r="K140" s="456">
        <v>41</v>
      </c>
      <c r="L140" s="456">
        <v>14</v>
      </c>
      <c r="M140" s="456">
        <v>-9</v>
      </c>
      <c r="N140" s="456">
        <v>-14.0625</v>
      </c>
      <c r="O140" s="456">
        <v>-8</v>
      </c>
      <c r="P140" s="456">
        <v>-12.6984126984</v>
      </c>
      <c r="Q140" s="456">
        <v>59</v>
      </c>
      <c r="R140" s="456">
        <v>0</v>
      </c>
      <c r="S140" s="456">
        <v>36</v>
      </c>
      <c r="T140" s="456">
        <v>23</v>
      </c>
      <c r="U140" s="456">
        <v>7</v>
      </c>
      <c r="V140" s="456">
        <v>13.4615384615</v>
      </c>
      <c r="W140" s="456">
        <v>6</v>
      </c>
      <c r="X140" s="456">
        <v>11.320754717</v>
      </c>
      <c r="Y140" s="456" t="s">
        <v>535</v>
      </c>
      <c r="Z140" s="456">
        <v>0</v>
      </c>
      <c r="AA140" s="456">
        <v>22</v>
      </c>
      <c r="AB140" s="456" t="s">
        <v>535</v>
      </c>
      <c r="AC140" s="456">
        <v>-5</v>
      </c>
      <c r="AD140" s="456">
        <v>-14.285714285699999</v>
      </c>
      <c r="AE140" s="456">
        <v>-1</v>
      </c>
      <c r="AF140" s="456">
        <v>-3.2258064516</v>
      </c>
      <c r="AG140" s="456">
        <v>205</v>
      </c>
      <c r="AH140" s="456">
        <v>0</v>
      </c>
      <c r="AI140" s="456">
        <v>130</v>
      </c>
      <c r="AJ140" s="456">
        <v>75</v>
      </c>
      <c r="AK140" s="456">
        <v>-26</v>
      </c>
      <c r="AL140" s="456">
        <v>-11.2554112554</v>
      </c>
      <c r="AM140" s="456">
        <v>-51</v>
      </c>
      <c r="AN140" s="456">
        <v>-19.921875</v>
      </c>
      <c r="AO140" s="456" t="s">
        <v>541</v>
      </c>
    </row>
    <row r="141" spans="1:41" x14ac:dyDescent="0.2">
      <c r="A141" s="456">
        <v>207</v>
      </c>
      <c r="B141" s="456">
        <v>0</v>
      </c>
      <c r="C141" s="456" t="s">
        <v>535</v>
      </c>
      <c r="D141" s="456" t="s">
        <v>535</v>
      </c>
      <c r="E141" s="456">
        <v>-52</v>
      </c>
      <c r="F141" s="456">
        <v>-20.0772200772</v>
      </c>
      <c r="G141" s="456">
        <v>-75</v>
      </c>
      <c r="H141" s="456">
        <v>-26.595744680900001</v>
      </c>
      <c r="I141" s="456">
        <v>24</v>
      </c>
      <c r="J141" s="456">
        <v>0</v>
      </c>
      <c r="K141" s="456">
        <v>16</v>
      </c>
      <c r="L141" s="456">
        <v>8</v>
      </c>
      <c r="M141" s="456">
        <v>-3</v>
      </c>
      <c r="N141" s="456">
        <v>-11.1111111111</v>
      </c>
      <c r="O141" s="456">
        <v>-15</v>
      </c>
      <c r="P141" s="456">
        <v>-38.461538461499998</v>
      </c>
      <c r="Q141" s="456">
        <v>47</v>
      </c>
      <c r="R141" s="456">
        <v>0</v>
      </c>
      <c r="S141" s="456">
        <v>23</v>
      </c>
      <c r="T141" s="456">
        <v>24</v>
      </c>
      <c r="U141" s="456">
        <v>-17</v>
      </c>
      <c r="V141" s="456">
        <v>-26.5625</v>
      </c>
      <c r="W141" s="456">
        <v>-22</v>
      </c>
      <c r="X141" s="456">
        <v>-31.884057971000001</v>
      </c>
      <c r="Y141" s="456">
        <v>37</v>
      </c>
      <c r="Z141" s="456">
        <v>0</v>
      </c>
      <c r="AA141" s="456" t="s">
        <v>535</v>
      </c>
      <c r="AB141" s="456" t="s">
        <v>535</v>
      </c>
      <c r="AC141" s="456">
        <v>3</v>
      </c>
      <c r="AD141" s="456">
        <v>8.8235294117999992</v>
      </c>
      <c r="AE141" s="456">
        <v>-2</v>
      </c>
      <c r="AF141" s="456">
        <v>-5.1282051282000003</v>
      </c>
      <c r="AG141" s="456">
        <v>99</v>
      </c>
      <c r="AH141" s="456">
        <v>0</v>
      </c>
      <c r="AI141" s="456" t="s">
        <v>535</v>
      </c>
      <c r="AJ141" s="456" t="s">
        <v>535</v>
      </c>
      <c r="AK141" s="456">
        <v>-35</v>
      </c>
      <c r="AL141" s="456">
        <v>-26.119402985099999</v>
      </c>
      <c r="AM141" s="456">
        <v>-36</v>
      </c>
      <c r="AN141" s="456">
        <v>-26.666666666699999</v>
      </c>
      <c r="AO141" s="456" t="s">
        <v>541</v>
      </c>
    </row>
    <row r="142" spans="1:41" x14ac:dyDescent="0.2">
      <c r="A142" s="456">
        <v>45</v>
      </c>
      <c r="B142" s="456">
        <v>0</v>
      </c>
      <c r="C142" s="456" t="s">
        <v>535</v>
      </c>
      <c r="D142" s="456" t="s">
        <v>535</v>
      </c>
      <c r="E142" s="456">
        <v>11</v>
      </c>
      <c r="F142" s="456">
        <v>32.352941176500003</v>
      </c>
      <c r="G142" s="456">
        <v>6</v>
      </c>
      <c r="H142" s="456">
        <v>15.3846153846</v>
      </c>
      <c r="I142" s="456">
        <v>4</v>
      </c>
      <c r="J142" s="456">
        <v>0</v>
      </c>
      <c r="K142" s="456">
        <v>4</v>
      </c>
      <c r="L142" s="456">
        <v>0</v>
      </c>
      <c r="M142" s="456">
        <v>2</v>
      </c>
      <c r="N142" s="456">
        <v>100</v>
      </c>
      <c r="O142" s="456">
        <v>-1</v>
      </c>
      <c r="P142" s="456">
        <v>-20</v>
      </c>
      <c r="Q142" s="456">
        <v>18</v>
      </c>
      <c r="R142" s="456">
        <v>0</v>
      </c>
      <c r="S142" s="456">
        <v>14</v>
      </c>
      <c r="T142" s="456">
        <v>4</v>
      </c>
      <c r="U142" s="456">
        <v>10</v>
      </c>
      <c r="V142" s="456">
        <v>125</v>
      </c>
      <c r="W142" s="456">
        <v>9</v>
      </c>
      <c r="X142" s="456">
        <v>100</v>
      </c>
      <c r="Y142" s="456" t="s">
        <v>535</v>
      </c>
      <c r="Z142" s="456">
        <v>0</v>
      </c>
      <c r="AA142" s="456" t="s">
        <v>535</v>
      </c>
      <c r="AB142" s="456">
        <v>0</v>
      </c>
      <c r="AC142" s="456">
        <v>-5</v>
      </c>
      <c r="AD142" s="456">
        <v>-62.5</v>
      </c>
      <c r="AE142" s="456">
        <v>-3</v>
      </c>
      <c r="AF142" s="456">
        <v>-50</v>
      </c>
      <c r="AG142" s="456">
        <v>20</v>
      </c>
      <c r="AH142" s="456">
        <v>0</v>
      </c>
      <c r="AI142" s="456" t="s">
        <v>535</v>
      </c>
      <c r="AJ142" s="456" t="s">
        <v>535</v>
      </c>
      <c r="AK142" s="456">
        <v>4</v>
      </c>
      <c r="AL142" s="456">
        <v>25</v>
      </c>
      <c r="AM142" s="456">
        <v>1</v>
      </c>
      <c r="AN142" s="456">
        <v>5.2631578947</v>
      </c>
      <c r="AO142" s="456" t="s">
        <v>541</v>
      </c>
    </row>
    <row r="143" spans="1:41" x14ac:dyDescent="0.2">
      <c r="A143" s="456">
        <v>0</v>
      </c>
      <c r="B143" s="456">
        <v>0</v>
      </c>
      <c r="C143" s="456">
        <v>0</v>
      </c>
      <c r="D143" s="456">
        <v>0</v>
      </c>
      <c r="E143" s="456">
        <v>0</v>
      </c>
      <c r="F143" s="456">
        <v>0</v>
      </c>
      <c r="G143" s="456">
        <v>0</v>
      </c>
      <c r="H143" s="456">
        <v>0</v>
      </c>
      <c r="I143" s="456">
        <v>0</v>
      </c>
      <c r="J143" s="456">
        <v>0</v>
      </c>
      <c r="K143" s="456">
        <v>0</v>
      </c>
      <c r="L143" s="456">
        <v>0</v>
      </c>
      <c r="M143" s="456">
        <v>0</v>
      </c>
      <c r="N143" s="456">
        <v>0</v>
      </c>
      <c r="O143" s="456">
        <v>0</v>
      </c>
      <c r="P143" s="456">
        <v>0</v>
      </c>
      <c r="Q143" s="456">
        <v>0</v>
      </c>
      <c r="R143" s="456">
        <v>0</v>
      </c>
      <c r="S143" s="456">
        <v>0</v>
      </c>
      <c r="T143" s="456">
        <v>0</v>
      </c>
      <c r="U143" s="456">
        <v>0</v>
      </c>
      <c r="V143" s="456">
        <v>0</v>
      </c>
      <c r="W143" s="456">
        <v>0</v>
      </c>
      <c r="X143" s="456">
        <v>0</v>
      </c>
      <c r="Y143" s="456">
        <v>0</v>
      </c>
      <c r="Z143" s="456">
        <v>0</v>
      </c>
      <c r="AA143" s="456">
        <v>0</v>
      </c>
      <c r="AB143" s="456">
        <v>0</v>
      </c>
      <c r="AC143" s="456">
        <v>0</v>
      </c>
      <c r="AD143" s="456">
        <v>0</v>
      </c>
      <c r="AE143" s="456">
        <v>0</v>
      </c>
      <c r="AF143" s="456">
        <v>0</v>
      </c>
      <c r="AG143" s="456">
        <v>0</v>
      </c>
      <c r="AH143" s="456">
        <v>0</v>
      </c>
      <c r="AI143" s="456">
        <v>0</v>
      </c>
      <c r="AJ143" s="456">
        <v>0</v>
      </c>
      <c r="AK143" s="456">
        <v>0</v>
      </c>
      <c r="AL143" s="456">
        <v>0</v>
      </c>
      <c r="AM143" s="456">
        <v>0</v>
      </c>
      <c r="AN143" s="456">
        <v>0</v>
      </c>
      <c r="AO143" s="456" t="s">
        <v>541</v>
      </c>
    </row>
    <row r="144" spans="1:41" x14ac:dyDescent="0.2">
      <c r="A144" s="456">
        <v>481</v>
      </c>
      <c r="B144" s="456">
        <v>0</v>
      </c>
      <c r="C144" s="456">
        <v>302</v>
      </c>
      <c r="D144" s="456">
        <v>179</v>
      </c>
      <c r="E144" s="456">
        <v>-77</v>
      </c>
      <c r="F144" s="456">
        <v>-13.799283154099999</v>
      </c>
      <c r="G144" s="456">
        <v>-114</v>
      </c>
      <c r="H144" s="456">
        <v>-19.159663865500001</v>
      </c>
      <c r="I144" s="456">
        <v>71</v>
      </c>
      <c r="J144" s="456">
        <v>0</v>
      </c>
      <c r="K144" s="456" t="s">
        <v>535</v>
      </c>
      <c r="L144" s="456" t="s">
        <v>535</v>
      </c>
      <c r="M144" s="456">
        <v>-7</v>
      </c>
      <c r="N144" s="456">
        <v>-8.9743589743999994</v>
      </c>
      <c r="O144" s="456">
        <v>-17</v>
      </c>
      <c r="P144" s="456">
        <v>-19.318181818199999</v>
      </c>
      <c r="Q144" s="456">
        <v>99</v>
      </c>
      <c r="R144" s="456">
        <v>0</v>
      </c>
      <c r="S144" s="456">
        <v>57</v>
      </c>
      <c r="T144" s="456">
        <v>42</v>
      </c>
      <c r="U144" s="456">
        <v>-4</v>
      </c>
      <c r="V144" s="456">
        <v>-3.8834951456</v>
      </c>
      <c r="W144" s="456">
        <v>-10</v>
      </c>
      <c r="X144" s="456">
        <v>-9.1743119265999997</v>
      </c>
      <c r="Y144" s="456">
        <v>59</v>
      </c>
      <c r="Z144" s="456">
        <v>0</v>
      </c>
      <c r="AA144" s="456" t="s">
        <v>535</v>
      </c>
      <c r="AB144" s="456" t="s">
        <v>535</v>
      </c>
      <c r="AC144" s="456">
        <v>-2</v>
      </c>
      <c r="AD144" s="456">
        <v>-3.2786885246000002</v>
      </c>
      <c r="AE144" s="456">
        <v>-6</v>
      </c>
      <c r="AF144" s="456">
        <v>-9.2307692308</v>
      </c>
      <c r="AG144" s="456">
        <v>252</v>
      </c>
      <c r="AH144" s="456">
        <v>0</v>
      </c>
      <c r="AI144" s="456">
        <v>153</v>
      </c>
      <c r="AJ144" s="456">
        <v>99</v>
      </c>
      <c r="AK144" s="456">
        <v>-64</v>
      </c>
      <c r="AL144" s="456">
        <v>-20.253164557000002</v>
      </c>
      <c r="AM144" s="456">
        <v>-81</v>
      </c>
      <c r="AN144" s="456">
        <v>-24.324324324300001</v>
      </c>
      <c r="AO144" s="456" t="s">
        <v>541</v>
      </c>
    </row>
    <row r="145" spans="1:41" x14ac:dyDescent="0.2">
      <c r="A145" s="456">
        <v>120</v>
      </c>
      <c r="B145" s="456">
        <v>0</v>
      </c>
      <c r="C145" s="456">
        <v>75</v>
      </c>
      <c r="D145" s="456">
        <v>45</v>
      </c>
      <c r="E145" s="456">
        <v>3</v>
      </c>
      <c r="F145" s="456">
        <v>2.5641025641000001</v>
      </c>
      <c r="G145" s="456">
        <v>-9</v>
      </c>
      <c r="H145" s="456">
        <v>-6.9767441860000003</v>
      </c>
      <c r="I145" s="456">
        <v>12</v>
      </c>
      <c r="J145" s="456">
        <v>0</v>
      </c>
      <c r="K145" s="456" t="s">
        <v>535</v>
      </c>
      <c r="L145" s="456" t="s">
        <v>535</v>
      </c>
      <c r="M145" s="456">
        <v>-3</v>
      </c>
      <c r="N145" s="456">
        <v>-20</v>
      </c>
      <c r="O145" s="456">
        <v>-7</v>
      </c>
      <c r="P145" s="456">
        <v>-36.842105263199997</v>
      </c>
      <c r="Q145" s="456">
        <v>25</v>
      </c>
      <c r="R145" s="456">
        <v>0</v>
      </c>
      <c r="S145" s="456">
        <v>16</v>
      </c>
      <c r="T145" s="456">
        <v>9</v>
      </c>
      <c r="U145" s="456">
        <v>4</v>
      </c>
      <c r="V145" s="456">
        <v>19.047619047600001</v>
      </c>
      <c r="W145" s="456">
        <v>3</v>
      </c>
      <c r="X145" s="456">
        <v>13.6363636364</v>
      </c>
      <c r="Y145" s="456">
        <v>11</v>
      </c>
      <c r="Z145" s="456">
        <v>0</v>
      </c>
      <c r="AA145" s="456" t="s">
        <v>535</v>
      </c>
      <c r="AB145" s="456" t="s">
        <v>535</v>
      </c>
      <c r="AC145" s="456">
        <v>-5</v>
      </c>
      <c r="AD145" s="456">
        <v>-31.25</v>
      </c>
      <c r="AE145" s="456">
        <v>0</v>
      </c>
      <c r="AF145" s="456">
        <v>0</v>
      </c>
      <c r="AG145" s="456">
        <v>72</v>
      </c>
      <c r="AH145" s="456">
        <v>0</v>
      </c>
      <c r="AI145" s="456">
        <v>45</v>
      </c>
      <c r="AJ145" s="456">
        <v>27</v>
      </c>
      <c r="AK145" s="456">
        <v>7</v>
      </c>
      <c r="AL145" s="456">
        <v>10.7692307692</v>
      </c>
      <c r="AM145" s="456">
        <v>-5</v>
      </c>
      <c r="AN145" s="456">
        <v>-6.4935064935</v>
      </c>
      <c r="AO145" s="456" t="s">
        <v>541</v>
      </c>
    </row>
    <row r="146" spans="1:41" x14ac:dyDescent="0.2">
      <c r="A146" s="456">
        <v>48</v>
      </c>
      <c r="B146" s="456">
        <v>0</v>
      </c>
      <c r="C146" s="456">
        <v>32</v>
      </c>
      <c r="D146" s="456">
        <v>16</v>
      </c>
      <c r="E146" s="456">
        <v>-3</v>
      </c>
      <c r="F146" s="456">
        <v>-5.8823529411999997</v>
      </c>
      <c r="G146" s="456">
        <v>-6</v>
      </c>
      <c r="H146" s="456">
        <v>-11.1111111111</v>
      </c>
      <c r="I146" s="456" t="s">
        <v>535</v>
      </c>
      <c r="J146" s="456">
        <v>0</v>
      </c>
      <c r="K146" s="456" t="s">
        <v>535</v>
      </c>
      <c r="L146" s="456" t="s">
        <v>535</v>
      </c>
      <c r="M146" s="456">
        <v>-3</v>
      </c>
      <c r="N146" s="456">
        <v>-60</v>
      </c>
      <c r="O146" s="456">
        <v>-6</v>
      </c>
      <c r="P146" s="456">
        <v>-75</v>
      </c>
      <c r="Q146" s="456">
        <v>12</v>
      </c>
      <c r="R146" s="456">
        <v>0</v>
      </c>
      <c r="S146" s="456" t="s">
        <v>535</v>
      </c>
      <c r="T146" s="456" t="s">
        <v>535</v>
      </c>
      <c r="U146" s="456">
        <v>3</v>
      </c>
      <c r="V146" s="456">
        <v>33.333333333299997</v>
      </c>
      <c r="W146" s="456">
        <v>2</v>
      </c>
      <c r="X146" s="456">
        <v>20</v>
      </c>
      <c r="Y146" s="456">
        <v>6</v>
      </c>
      <c r="Z146" s="456">
        <v>0</v>
      </c>
      <c r="AA146" s="456" t="s">
        <v>535</v>
      </c>
      <c r="AB146" s="456" t="s">
        <v>535</v>
      </c>
      <c r="AC146" s="456">
        <v>-1</v>
      </c>
      <c r="AD146" s="456">
        <v>-14.285714285699999</v>
      </c>
      <c r="AE146" s="456">
        <v>0</v>
      </c>
      <c r="AF146" s="456">
        <v>0</v>
      </c>
      <c r="AG146" s="456">
        <v>28</v>
      </c>
      <c r="AH146" s="456">
        <v>0</v>
      </c>
      <c r="AI146" s="456" t="s">
        <v>535</v>
      </c>
      <c r="AJ146" s="456" t="s">
        <v>535</v>
      </c>
      <c r="AK146" s="456">
        <v>-2</v>
      </c>
      <c r="AL146" s="456">
        <v>-6.6666666667000003</v>
      </c>
      <c r="AM146" s="456">
        <v>-2</v>
      </c>
      <c r="AN146" s="456">
        <v>-6.6666666667000003</v>
      </c>
      <c r="AO146" s="456" t="s">
        <v>541</v>
      </c>
    </row>
    <row r="147" spans="1:41" x14ac:dyDescent="0.2">
      <c r="A147" s="456">
        <v>0</v>
      </c>
      <c r="B147" s="456">
        <v>0</v>
      </c>
      <c r="C147" s="456">
        <v>0</v>
      </c>
      <c r="D147" s="456">
        <v>0</v>
      </c>
      <c r="E147" s="456">
        <v>0</v>
      </c>
      <c r="F147" s="456">
        <v>0</v>
      </c>
      <c r="G147" s="456">
        <v>0</v>
      </c>
      <c r="H147" s="456">
        <v>0</v>
      </c>
      <c r="I147" s="456">
        <v>0</v>
      </c>
      <c r="J147" s="456">
        <v>0</v>
      </c>
      <c r="K147" s="456">
        <v>0</v>
      </c>
      <c r="L147" s="456">
        <v>0</v>
      </c>
      <c r="M147" s="456">
        <v>0</v>
      </c>
      <c r="N147" s="456">
        <v>0</v>
      </c>
      <c r="O147" s="456">
        <v>0</v>
      </c>
      <c r="P147" s="456">
        <v>0</v>
      </c>
      <c r="Q147" s="456">
        <v>0</v>
      </c>
      <c r="R147" s="456">
        <v>0</v>
      </c>
      <c r="S147" s="456">
        <v>0</v>
      </c>
      <c r="T147" s="456">
        <v>0</v>
      </c>
      <c r="U147" s="456">
        <v>0</v>
      </c>
      <c r="V147" s="456">
        <v>0</v>
      </c>
      <c r="W147" s="456">
        <v>0</v>
      </c>
      <c r="X147" s="456">
        <v>0</v>
      </c>
      <c r="Y147" s="456">
        <v>0</v>
      </c>
      <c r="Z147" s="456">
        <v>0</v>
      </c>
      <c r="AA147" s="456">
        <v>0</v>
      </c>
      <c r="AB147" s="456">
        <v>0</v>
      </c>
      <c r="AC147" s="456">
        <v>0</v>
      </c>
      <c r="AD147" s="456">
        <v>0</v>
      </c>
      <c r="AE147" s="456">
        <v>0</v>
      </c>
      <c r="AF147" s="456">
        <v>0</v>
      </c>
      <c r="AG147" s="456">
        <v>0</v>
      </c>
      <c r="AH147" s="456">
        <v>0</v>
      </c>
      <c r="AI147" s="456">
        <v>0</v>
      </c>
      <c r="AJ147" s="456">
        <v>0</v>
      </c>
      <c r="AK147" s="456">
        <v>0</v>
      </c>
      <c r="AL147" s="456">
        <v>0</v>
      </c>
      <c r="AM147" s="456">
        <v>0</v>
      </c>
      <c r="AN147" s="456">
        <v>0</v>
      </c>
      <c r="AO147" s="456" t="s">
        <v>541</v>
      </c>
    </row>
    <row r="148" spans="1:41" x14ac:dyDescent="0.2">
      <c r="A148" s="456">
        <v>16</v>
      </c>
      <c r="B148" s="456">
        <v>0</v>
      </c>
      <c r="C148" s="456">
        <v>12</v>
      </c>
      <c r="D148" s="456">
        <v>4</v>
      </c>
      <c r="E148" s="456">
        <v>1</v>
      </c>
      <c r="F148" s="456">
        <v>6.6666666667000003</v>
      </c>
      <c r="G148" s="456">
        <v>4</v>
      </c>
      <c r="H148" s="456">
        <v>33.333333333299997</v>
      </c>
      <c r="I148" s="456" t="s">
        <v>535</v>
      </c>
      <c r="J148" s="456">
        <v>0</v>
      </c>
      <c r="K148" s="456" t="s">
        <v>535</v>
      </c>
      <c r="L148" s="456" t="s">
        <v>535</v>
      </c>
      <c r="M148" s="456">
        <v>1</v>
      </c>
      <c r="N148" s="456">
        <v>100</v>
      </c>
      <c r="O148" s="456">
        <v>2</v>
      </c>
      <c r="P148" s="456">
        <v>0</v>
      </c>
      <c r="Q148" s="456">
        <v>8</v>
      </c>
      <c r="R148" s="456">
        <v>0</v>
      </c>
      <c r="S148" s="456" t="s">
        <v>535</v>
      </c>
      <c r="T148" s="456" t="s">
        <v>535</v>
      </c>
      <c r="U148" s="456">
        <v>6</v>
      </c>
      <c r="V148" s="456" t="s">
        <v>536</v>
      </c>
      <c r="W148" s="456">
        <v>6</v>
      </c>
      <c r="X148" s="456" t="s">
        <v>536</v>
      </c>
      <c r="Y148" s="456" t="s">
        <v>535</v>
      </c>
      <c r="Z148" s="456">
        <v>0</v>
      </c>
      <c r="AA148" s="456" t="s">
        <v>535</v>
      </c>
      <c r="AB148" s="456">
        <v>0</v>
      </c>
      <c r="AC148" s="456">
        <v>1</v>
      </c>
      <c r="AD148" s="456">
        <v>0</v>
      </c>
      <c r="AE148" s="456">
        <v>-1</v>
      </c>
      <c r="AF148" s="456">
        <v>-50</v>
      </c>
      <c r="AG148" s="456">
        <v>5</v>
      </c>
      <c r="AH148" s="456">
        <v>0</v>
      </c>
      <c r="AI148" s="456" t="s">
        <v>535</v>
      </c>
      <c r="AJ148" s="456" t="s">
        <v>535</v>
      </c>
      <c r="AK148" s="456">
        <v>-7</v>
      </c>
      <c r="AL148" s="456">
        <v>-58.333333333299997</v>
      </c>
      <c r="AM148" s="456">
        <v>-3</v>
      </c>
      <c r="AN148" s="456">
        <v>-37.5</v>
      </c>
      <c r="AO148" s="456" t="s">
        <v>541</v>
      </c>
    </row>
    <row r="149" spans="1:41" x14ac:dyDescent="0.2">
      <c r="A149" s="456">
        <v>18</v>
      </c>
      <c r="B149" s="456">
        <v>0</v>
      </c>
      <c r="C149" s="456">
        <v>12</v>
      </c>
      <c r="D149" s="456">
        <v>6</v>
      </c>
      <c r="E149" s="456">
        <v>1</v>
      </c>
      <c r="F149" s="456">
        <v>5.8823529411999997</v>
      </c>
      <c r="G149" s="456">
        <v>-9</v>
      </c>
      <c r="H149" s="456">
        <v>-33.333333333299997</v>
      </c>
      <c r="I149" s="456" t="s">
        <v>535</v>
      </c>
      <c r="J149" s="456">
        <v>0</v>
      </c>
      <c r="K149" s="456" t="s">
        <v>535</v>
      </c>
      <c r="L149" s="456">
        <v>0</v>
      </c>
      <c r="M149" s="456">
        <v>0</v>
      </c>
      <c r="N149" s="456">
        <v>0</v>
      </c>
      <c r="O149" s="456">
        <v>0</v>
      </c>
      <c r="P149" s="456">
        <v>0</v>
      </c>
      <c r="Q149" s="456">
        <v>6</v>
      </c>
      <c r="R149" s="456">
        <v>0</v>
      </c>
      <c r="S149" s="456" t="s">
        <v>535</v>
      </c>
      <c r="T149" s="456" t="s">
        <v>535</v>
      </c>
      <c r="U149" s="456">
        <v>3</v>
      </c>
      <c r="V149" s="456">
        <v>100</v>
      </c>
      <c r="W149" s="456">
        <v>1</v>
      </c>
      <c r="X149" s="456">
        <v>20</v>
      </c>
      <c r="Y149" s="456" t="s">
        <v>535</v>
      </c>
      <c r="Z149" s="456">
        <v>0</v>
      </c>
      <c r="AA149" s="456" t="s">
        <v>535</v>
      </c>
      <c r="AB149" s="456">
        <v>0</v>
      </c>
      <c r="AC149" s="456">
        <v>0</v>
      </c>
      <c r="AD149" s="456">
        <v>0</v>
      </c>
      <c r="AE149" s="456">
        <v>-6</v>
      </c>
      <c r="AF149" s="456">
        <v>-66.666666666699996</v>
      </c>
      <c r="AG149" s="456">
        <v>8</v>
      </c>
      <c r="AH149" s="456">
        <v>0</v>
      </c>
      <c r="AI149" s="456" t="s">
        <v>535</v>
      </c>
      <c r="AJ149" s="456" t="s">
        <v>535</v>
      </c>
      <c r="AK149" s="456">
        <v>-2</v>
      </c>
      <c r="AL149" s="456">
        <v>-20</v>
      </c>
      <c r="AM149" s="456">
        <v>-4</v>
      </c>
      <c r="AN149" s="456">
        <v>-33.333333333299997</v>
      </c>
      <c r="AO149" s="456" t="s">
        <v>541</v>
      </c>
    </row>
    <row r="150" spans="1:41" x14ac:dyDescent="0.2">
      <c r="A150" s="456">
        <v>0</v>
      </c>
      <c r="B150" s="456">
        <v>0</v>
      </c>
      <c r="C150" s="456">
        <v>0</v>
      </c>
      <c r="D150" s="456">
        <v>0</v>
      </c>
      <c r="E150" s="456">
        <v>0</v>
      </c>
      <c r="F150" s="456">
        <v>0</v>
      </c>
      <c r="G150" s="456">
        <v>0</v>
      </c>
      <c r="H150" s="456">
        <v>0</v>
      </c>
      <c r="I150" s="456">
        <v>0</v>
      </c>
      <c r="J150" s="456">
        <v>0</v>
      </c>
      <c r="K150" s="456">
        <v>0</v>
      </c>
      <c r="L150" s="456">
        <v>0</v>
      </c>
      <c r="M150" s="456">
        <v>0</v>
      </c>
      <c r="N150" s="456">
        <v>0</v>
      </c>
      <c r="O150" s="456">
        <v>0</v>
      </c>
      <c r="P150" s="456">
        <v>0</v>
      </c>
      <c r="Q150" s="456">
        <v>0</v>
      </c>
      <c r="R150" s="456">
        <v>0</v>
      </c>
      <c r="S150" s="456">
        <v>0</v>
      </c>
      <c r="T150" s="456">
        <v>0</v>
      </c>
      <c r="U150" s="456">
        <v>0</v>
      </c>
      <c r="V150" s="456">
        <v>0</v>
      </c>
      <c r="W150" s="456">
        <v>0</v>
      </c>
      <c r="X150" s="456">
        <v>0</v>
      </c>
      <c r="Y150" s="456">
        <v>0</v>
      </c>
      <c r="Z150" s="456">
        <v>0</v>
      </c>
      <c r="AA150" s="456">
        <v>0</v>
      </c>
      <c r="AB150" s="456">
        <v>0</v>
      </c>
      <c r="AC150" s="456">
        <v>0</v>
      </c>
      <c r="AD150" s="456">
        <v>0</v>
      </c>
      <c r="AE150" s="456">
        <v>0</v>
      </c>
      <c r="AF150" s="456">
        <v>0</v>
      </c>
      <c r="AG150" s="456">
        <v>0</v>
      </c>
      <c r="AH150" s="456">
        <v>0</v>
      </c>
      <c r="AI150" s="456">
        <v>0</v>
      </c>
      <c r="AJ150" s="456">
        <v>0</v>
      </c>
      <c r="AK150" s="456">
        <v>0</v>
      </c>
      <c r="AL150" s="456">
        <v>0</v>
      </c>
      <c r="AM150" s="456">
        <v>0</v>
      </c>
      <c r="AN150" s="456">
        <v>0</v>
      </c>
      <c r="AO150" s="456" t="s">
        <v>541</v>
      </c>
    </row>
    <row r="151" spans="1:41" x14ac:dyDescent="0.2">
      <c r="A151" s="456">
        <v>3</v>
      </c>
      <c r="B151" s="456">
        <v>0</v>
      </c>
      <c r="C151" s="456">
        <v>3</v>
      </c>
      <c r="D151" s="456">
        <v>0</v>
      </c>
      <c r="E151" s="456">
        <v>1</v>
      </c>
      <c r="F151" s="456">
        <v>50</v>
      </c>
      <c r="G151" s="456">
        <v>-3</v>
      </c>
      <c r="H151" s="456">
        <v>-50</v>
      </c>
      <c r="I151" s="456">
        <v>0</v>
      </c>
      <c r="J151" s="456">
        <v>0</v>
      </c>
      <c r="K151" s="456">
        <v>0</v>
      </c>
      <c r="L151" s="456">
        <v>0</v>
      </c>
      <c r="M151" s="456">
        <v>0</v>
      </c>
      <c r="N151" s="456">
        <v>0</v>
      </c>
      <c r="O151" s="456">
        <v>0</v>
      </c>
      <c r="P151" s="456">
        <v>0</v>
      </c>
      <c r="Q151" s="456" t="s">
        <v>535</v>
      </c>
      <c r="R151" s="456">
        <v>0</v>
      </c>
      <c r="S151" s="456" t="s">
        <v>535</v>
      </c>
      <c r="T151" s="456">
        <v>0</v>
      </c>
      <c r="U151" s="456">
        <v>2</v>
      </c>
      <c r="V151" s="456">
        <v>0</v>
      </c>
      <c r="W151" s="456">
        <v>0</v>
      </c>
      <c r="X151" s="456">
        <v>0</v>
      </c>
      <c r="Y151" s="456">
        <v>0</v>
      </c>
      <c r="Z151" s="456">
        <v>0</v>
      </c>
      <c r="AA151" s="456">
        <v>0</v>
      </c>
      <c r="AB151" s="456">
        <v>0</v>
      </c>
      <c r="AC151" s="456">
        <v>0</v>
      </c>
      <c r="AD151" s="456">
        <v>0</v>
      </c>
      <c r="AE151" s="456">
        <v>-1</v>
      </c>
      <c r="AF151" s="456">
        <v>-100</v>
      </c>
      <c r="AG151" s="456" t="s">
        <v>535</v>
      </c>
      <c r="AH151" s="456">
        <v>0</v>
      </c>
      <c r="AI151" s="456" t="s">
        <v>535</v>
      </c>
      <c r="AJ151" s="456">
        <v>0</v>
      </c>
      <c r="AK151" s="456">
        <v>-1</v>
      </c>
      <c r="AL151" s="456">
        <v>-50</v>
      </c>
      <c r="AM151" s="456">
        <v>-2</v>
      </c>
      <c r="AN151" s="456">
        <v>-66.666666666699996</v>
      </c>
      <c r="AO151" s="456" t="s">
        <v>541</v>
      </c>
    </row>
    <row r="152" spans="1:41" x14ac:dyDescent="0.2">
      <c r="A152" s="456">
        <v>128</v>
      </c>
      <c r="B152" s="456">
        <v>0</v>
      </c>
      <c r="C152" s="456">
        <v>90</v>
      </c>
      <c r="D152" s="456">
        <v>38</v>
      </c>
      <c r="E152" s="456">
        <v>-8</v>
      </c>
      <c r="F152" s="456">
        <v>-5.8823529411999997</v>
      </c>
      <c r="G152" s="456">
        <v>-30</v>
      </c>
      <c r="H152" s="456">
        <v>-18.987341772200001</v>
      </c>
      <c r="I152" s="456">
        <v>12</v>
      </c>
      <c r="J152" s="456">
        <v>0</v>
      </c>
      <c r="K152" s="456" t="s">
        <v>535</v>
      </c>
      <c r="L152" s="456" t="s">
        <v>535</v>
      </c>
      <c r="M152" s="456">
        <v>2</v>
      </c>
      <c r="N152" s="456">
        <v>20</v>
      </c>
      <c r="O152" s="456">
        <v>-9</v>
      </c>
      <c r="P152" s="456">
        <v>-42.857142857100001</v>
      </c>
      <c r="Q152" s="456">
        <v>28</v>
      </c>
      <c r="R152" s="456">
        <v>0</v>
      </c>
      <c r="S152" s="456">
        <v>17</v>
      </c>
      <c r="T152" s="456">
        <v>11</v>
      </c>
      <c r="U152" s="456">
        <v>0</v>
      </c>
      <c r="V152" s="456">
        <v>0</v>
      </c>
      <c r="W152" s="456">
        <v>0</v>
      </c>
      <c r="X152" s="456">
        <v>0</v>
      </c>
      <c r="Y152" s="456">
        <v>16</v>
      </c>
      <c r="Z152" s="456">
        <v>0</v>
      </c>
      <c r="AA152" s="456" t="s">
        <v>535</v>
      </c>
      <c r="AB152" s="456" t="s">
        <v>535</v>
      </c>
      <c r="AC152" s="456">
        <v>2</v>
      </c>
      <c r="AD152" s="456">
        <v>14.285714285699999</v>
      </c>
      <c r="AE152" s="456">
        <v>-4</v>
      </c>
      <c r="AF152" s="456">
        <v>-20</v>
      </c>
      <c r="AG152" s="456">
        <v>72</v>
      </c>
      <c r="AH152" s="456">
        <v>0</v>
      </c>
      <c r="AI152" s="456">
        <v>51</v>
      </c>
      <c r="AJ152" s="456">
        <v>21</v>
      </c>
      <c r="AK152" s="456">
        <v>-12</v>
      </c>
      <c r="AL152" s="456">
        <v>-14.285714285699999</v>
      </c>
      <c r="AM152" s="456">
        <v>-17</v>
      </c>
      <c r="AN152" s="456">
        <v>-19.101123595499999</v>
      </c>
      <c r="AO152" s="456" t="s">
        <v>541</v>
      </c>
    </row>
    <row r="153" spans="1:41" x14ac:dyDescent="0.2">
      <c r="A153" s="456">
        <v>230</v>
      </c>
      <c r="B153" s="456">
        <v>0</v>
      </c>
      <c r="C153" s="456">
        <v>136</v>
      </c>
      <c r="D153" s="456">
        <v>94</v>
      </c>
      <c r="E153" s="456">
        <v>-20</v>
      </c>
      <c r="F153" s="456">
        <v>-8</v>
      </c>
      <c r="G153" s="456">
        <v>-17</v>
      </c>
      <c r="H153" s="456">
        <v>-6.8825910931000003</v>
      </c>
      <c r="I153" s="456">
        <v>27</v>
      </c>
      <c r="J153" s="456">
        <v>0</v>
      </c>
      <c r="K153" s="456">
        <v>19</v>
      </c>
      <c r="L153" s="456">
        <v>8</v>
      </c>
      <c r="M153" s="456">
        <v>-2</v>
      </c>
      <c r="N153" s="456">
        <v>-6.8965517241000001</v>
      </c>
      <c r="O153" s="456">
        <v>1</v>
      </c>
      <c r="P153" s="456">
        <v>3.8461538462</v>
      </c>
      <c r="Q153" s="456">
        <v>40</v>
      </c>
      <c r="R153" s="456">
        <v>0</v>
      </c>
      <c r="S153" s="456">
        <v>21</v>
      </c>
      <c r="T153" s="456">
        <v>19</v>
      </c>
      <c r="U153" s="456">
        <v>-7</v>
      </c>
      <c r="V153" s="456">
        <v>-14.893617021300001</v>
      </c>
      <c r="W153" s="456">
        <v>-6</v>
      </c>
      <c r="X153" s="456">
        <v>-13.043478260900001</v>
      </c>
      <c r="Y153" s="456">
        <v>19</v>
      </c>
      <c r="Z153" s="456">
        <v>0</v>
      </c>
      <c r="AA153" s="456" t="s">
        <v>535</v>
      </c>
      <c r="AB153" s="456" t="s">
        <v>535</v>
      </c>
      <c r="AC153" s="456">
        <v>1</v>
      </c>
      <c r="AD153" s="456">
        <v>5.5555555555999998</v>
      </c>
      <c r="AE153" s="456">
        <v>5</v>
      </c>
      <c r="AF153" s="456">
        <v>35.714285714299997</v>
      </c>
      <c r="AG153" s="456">
        <v>144</v>
      </c>
      <c r="AH153" s="456">
        <v>0</v>
      </c>
      <c r="AI153" s="456">
        <v>86</v>
      </c>
      <c r="AJ153" s="456">
        <v>58</v>
      </c>
      <c r="AK153" s="456">
        <v>-12</v>
      </c>
      <c r="AL153" s="456">
        <v>-7.6923076923</v>
      </c>
      <c r="AM153" s="456">
        <v>-17</v>
      </c>
      <c r="AN153" s="456">
        <v>-10.5590062112</v>
      </c>
      <c r="AO153" s="456" t="s">
        <v>541</v>
      </c>
    </row>
    <row r="154" spans="1:41" x14ac:dyDescent="0.2">
      <c r="A154" s="456">
        <v>192</v>
      </c>
      <c r="B154" s="456">
        <v>0</v>
      </c>
      <c r="C154" s="456">
        <v>117</v>
      </c>
      <c r="D154" s="456">
        <v>75</v>
      </c>
      <c r="E154" s="456">
        <v>-20</v>
      </c>
      <c r="F154" s="456">
        <v>-9.4339622641999998</v>
      </c>
      <c r="G154" s="456">
        <v>-44</v>
      </c>
      <c r="H154" s="456">
        <v>-18.644067796600002</v>
      </c>
      <c r="I154" s="456">
        <v>39</v>
      </c>
      <c r="J154" s="456">
        <v>0</v>
      </c>
      <c r="K154" s="456">
        <v>28</v>
      </c>
      <c r="L154" s="456">
        <v>11</v>
      </c>
      <c r="M154" s="456">
        <v>-2</v>
      </c>
      <c r="N154" s="456">
        <v>-4.8780487805000003</v>
      </c>
      <c r="O154" s="456">
        <v>-9</v>
      </c>
      <c r="P154" s="456">
        <v>-18.75</v>
      </c>
      <c r="Q154" s="456">
        <v>38</v>
      </c>
      <c r="R154" s="456">
        <v>0</v>
      </c>
      <c r="S154" s="456">
        <v>22</v>
      </c>
      <c r="T154" s="456">
        <v>16</v>
      </c>
      <c r="U154" s="456">
        <v>4</v>
      </c>
      <c r="V154" s="456">
        <v>11.764705882399999</v>
      </c>
      <c r="W154" s="456">
        <v>-1</v>
      </c>
      <c r="X154" s="456">
        <v>-2.5641025641000001</v>
      </c>
      <c r="Y154" s="456">
        <v>28</v>
      </c>
      <c r="Z154" s="456">
        <v>0</v>
      </c>
      <c r="AA154" s="456">
        <v>18</v>
      </c>
      <c r="AB154" s="456">
        <v>10</v>
      </c>
      <c r="AC154" s="456">
        <v>-5</v>
      </c>
      <c r="AD154" s="456">
        <v>-15.1515151515</v>
      </c>
      <c r="AE154" s="456">
        <v>0</v>
      </c>
      <c r="AF154" s="456">
        <v>0</v>
      </c>
      <c r="AG154" s="456">
        <v>87</v>
      </c>
      <c r="AH154" s="456">
        <v>0</v>
      </c>
      <c r="AI154" s="456">
        <v>49</v>
      </c>
      <c r="AJ154" s="456">
        <v>38</v>
      </c>
      <c r="AK154" s="456">
        <v>-17</v>
      </c>
      <c r="AL154" s="456">
        <v>-16.3461538462</v>
      </c>
      <c r="AM154" s="456">
        <v>-34</v>
      </c>
      <c r="AN154" s="456">
        <v>-28.099173553699998</v>
      </c>
      <c r="AO154" s="456" t="s">
        <v>541</v>
      </c>
    </row>
    <row r="155" spans="1:41" x14ac:dyDescent="0.2">
      <c r="A155" s="456">
        <v>48</v>
      </c>
      <c r="B155" s="456">
        <v>0</v>
      </c>
      <c r="C155" s="456">
        <v>31</v>
      </c>
      <c r="D155" s="456">
        <v>17</v>
      </c>
      <c r="E155" s="456">
        <v>-27</v>
      </c>
      <c r="F155" s="456">
        <v>-36</v>
      </c>
      <c r="G155" s="456">
        <v>-29</v>
      </c>
      <c r="H155" s="456">
        <v>-37.662337662299997</v>
      </c>
      <c r="I155" s="456">
        <v>5</v>
      </c>
      <c r="J155" s="456">
        <v>0</v>
      </c>
      <c r="K155" s="456" t="s">
        <v>535</v>
      </c>
      <c r="L155" s="456" t="s">
        <v>535</v>
      </c>
      <c r="M155" s="456">
        <v>-8</v>
      </c>
      <c r="N155" s="456">
        <v>-61.538461538500002</v>
      </c>
      <c r="O155" s="456">
        <v>-7</v>
      </c>
      <c r="P155" s="456">
        <v>-58.333333333299997</v>
      </c>
      <c r="Q155" s="456" t="s">
        <v>535</v>
      </c>
      <c r="R155" s="456">
        <v>0</v>
      </c>
      <c r="S155" s="456" t="s">
        <v>535</v>
      </c>
      <c r="T155" s="456">
        <v>5</v>
      </c>
      <c r="U155" s="456">
        <v>1</v>
      </c>
      <c r="V155" s="456">
        <v>6.6666666667000003</v>
      </c>
      <c r="W155" s="456">
        <v>0</v>
      </c>
      <c r="X155" s="456">
        <v>0</v>
      </c>
      <c r="Y155" s="456">
        <v>7</v>
      </c>
      <c r="Z155" s="456">
        <v>0</v>
      </c>
      <c r="AA155" s="456" t="s">
        <v>535</v>
      </c>
      <c r="AB155" s="456" t="s">
        <v>535</v>
      </c>
      <c r="AC155" s="456">
        <v>-5</v>
      </c>
      <c r="AD155" s="456">
        <v>-41.666666666700003</v>
      </c>
      <c r="AE155" s="456">
        <v>-6</v>
      </c>
      <c r="AF155" s="456">
        <v>-46.153846153800004</v>
      </c>
      <c r="AG155" s="456" t="s">
        <v>535</v>
      </c>
      <c r="AH155" s="456">
        <v>0</v>
      </c>
      <c r="AI155" s="456" t="s">
        <v>535</v>
      </c>
      <c r="AJ155" s="456">
        <v>9</v>
      </c>
      <c r="AK155" s="456">
        <v>-15</v>
      </c>
      <c r="AL155" s="456">
        <v>-42.857142857100001</v>
      </c>
      <c r="AM155" s="456">
        <v>-16</v>
      </c>
      <c r="AN155" s="456">
        <v>-44.444444444399998</v>
      </c>
      <c r="AO155" s="456" t="s">
        <v>541</v>
      </c>
    </row>
    <row r="156" spans="1:41" x14ac:dyDescent="0.2">
      <c r="A156" s="456">
        <v>0</v>
      </c>
      <c r="B156" s="456">
        <v>0</v>
      </c>
      <c r="C156" s="456">
        <v>0</v>
      </c>
      <c r="D156" s="456">
        <v>0</v>
      </c>
      <c r="E156" s="456">
        <v>0</v>
      </c>
      <c r="F156" s="456">
        <v>0</v>
      </c>
      <c r="G156" s="456">
        <v>0</v>
      </c>
      <c r="H156" s="456">
        <v>0</v>
      </c>
      <c r="I156" s="456">
        <v>0</v>
      </c>
      <c r="J156" s="456">
        <v>0</v>
      </c>
      <c r="K156" s="456">
        <v>0</v>
      </c>
      <c r="L156" s="456">
        <v>0</v>
      </c>
      <c r="M156" s="456">
        <v>0</v>
      </c>
      <c r="N156" s="456">
        <v>0</v>
      </c>
      <c r="O156" s="456">
        <v>0</v>
      </c>
      <c r="P156" s="456">
        <v>0</v>
      </c>
      <c r="Q156" s="456">
        <v>0</v>
      </c>
      <c r="R156" s="456">
        <v>0</v>
      </c>
      <c r="S156" s="456">
        <v>0</v>
      </c>
      <c r="T156" s="456">
        <v>0</v>
      </c>
      <c r="U156" s="456">
        <v>0</v>
      </c>
      <c r="V156" s="456">
        <v>0</v>
      </c>
      <c r="W156" s="456">
        <v>0</v>
      </c>
      <c r="X156" s="456">
        <v>0</v>
      </c>
      <c r="Y156" s="456">
        <v>0</v>
      </c>
      <c r="Z156" s="456">
        <v>0</v>
      </c>
      <c r="AA156" s="456">
        <v>0</v>
      </c>
      <c r="AB156" s="456">
        <v>0</v>
      </c>
      <c r="AC156" s="456">
        <v>0</v>
      </c>
      <c r="AD156" s="456">
        <v>0</v>
      </c>
      <c r="AE156" s="456">
        <v>0</v>
      </c>
      <c r="AF156" s="456">
        <v>0</v>
      </c>
      <c r="AG156" s="456">
        <v>0</v>
      </c>
      <c r="AH156" s="456">
        <v>0</v>
      </c>
      <c r="AI156" s="456">
        <v>0</v>
      </c>
      <c r="AJ156" s="456">
        <v>0</v>
      </c>
      <c r="AK156" s="456">
        <v>0</v>
      </c>
      <c r="AL156" s="456">
        <v>0</v>
      </c>
      <c r="AM156" s="456">
        <v>0</v>
      </c>
      <c r="AN156" s="456">
        <v>0</v>
      </c>
      <c r="AO156" s="456" t="s">
        <v>541</v>
      </c>
    </row>
    <row r="157" spans="1:41" x14ac:dyDescent="0.2">
      <c r="A157" s="456">
        <v>174</v>
      </c>
      <c r="B157" s="456">
        <v>0</v>
      </c>
      <c r="C157" s="456">
        <v>107</v>
      </c>
      <c r="D157" s="456">
        <v>67</v>
      </c>
      <c r="E157" s="456">
        <v>-27</v>
      </c>
      <c r="F157" s="456">
        <v>-13.432835820899999</v>
      </c>
      <c r="G157" s="456">
        <v>-20</v>
      </c>
      <c r="H157" s="456">
        <v>-10.3092783505</v>
      </c>
      <c r="I157" s="456">
        <v>21</v>
      </c>
      <c r="J157" s="456">
        <v>0</v>
      </c>
      <c r="K157" s="456">
        <v>18</v>
      </c>
      <c r="L157" s="456">
        <v>3</v>
      </c>
      <c r="M157" s="456">
        <v>-15</v>
      </c>
      <c r="N157" s="456">
        <v>-41.666666666700003</v>
      </c>
      <c r="O157" s="456">
        <v>-1</v>
      </c>
      <c r="P157" s="456">
        <v>-4.5454545455000002</v>
      </c>
      <c r="Q157" s="456">
        <v>40</v>
      </c>
      <c r="R157" s="456">
        <v>0</v>
      </c>
      <c r="S157" s="456">
        <v>24</v>
      </c>
      <c r="T157" s="456">
        <v>16</v>
      </c>
      <c r="U157" s="456">
        <v>-7</v>
      </c>
      <c r="V157" s="456">
        <v>-14.893617021300001</v>
      </c>
      <c r="W157" s="456">
        <v>1</v>
      </c>
      <c r="X157" s="456">
        <v>2.5641025641000001</v>
      </c>
      <c r="Y157" s="456">
        <v>26</v>
      </c>
      <c r="Z157" s="456">
        <v>0</v>
      </c>
      <c r="AA157" s="456" t="s">
        <v>535</v>
      </c>
      <c r="AB157" s="456" t="s">
        <v>535</v>
      </c>
      <c r="AC157" s="456">
        <v>-6</v>
      </c>
      <c r="AD157" s="456">
        <v>-18.75</v>
      </c>
      <c r="AE157" s="456">
        <v>-1</v>
      </c>
      <c r="AF157" s="456">
        <v>-3.7037037037</v>
      </c>
      <c r="AG157" s="456">
        <v>87</v>
      </c>
      <c r="AH157" s="456">
        <v>0</v>
      </c>
      <c r="AI157" s="456">
        <v>49</v>
      </c>
      <c r="AJ157" s="456">
        <v>38</v>
      </c>
      <c r="AK157" s="456">
        <v>1</v>
      </c>
      <c r="AL157" s="456">
        <v>1.1627906977</v>
      </c>
      <c r="AM157" s="456">
        <v>-19</v>
      </c>
      <c r="AN157" s="456">
        <v>-17.924528301900001</v>
      </c>
      <c r="AO157" s="456" t="s">
        <v>541</v>
      </c>
    </row>
    <row r="158" spans="1:41" x14ac:dyDescent="0.2">
      <c r="A158" s="456">
        <v>357</v>
      </c>
      <c r="B158" s="456">
        <v>0</v>
      </c>
      <c r="C158" s="456">
        <v>218</v>
      </c>
      <c r="D158" s="456">
        <v>139</v>
      </c>
      <c r="E158" s="456">
        <v>-61</v>
      </c>
      <c r="F158" s="456">
        <v>-14.593301435400001</v>
      </c>
      <c r="G158" s="456">
        <v>-98</v>
      </c>
      <c r="H158" s="456">
        <v>-21.538461538499998</v>
      </c>
      <c r="I158" s="456">
        <v>54</v>
      </c>
      <c r="J158" s="456">
        <v>0</v>
      </c>
      <c r="K158" s="456">
        <v>35</v>
      </c>
      <c r="L158" s="456">
        <v>19</v>
      </c>
      <c r="M158" s="456">
        <v>3</v>
      </c>
      <c r="N158" s="456">
        <v>5.8823529411999997</v>
      </c>
      <c r="O158" s="456">
        <v>-21</v>
      </c>
      <c r="P158" s="456">
        <v>-28</v>
      </c>
      <c r="Q158" s="456">
        <v>64</v>
      </c>
      <c r="R158" s="456">
        <v>0</v>
      </c>
      <c r="S158" s="456">
        <v>33</v>
      </c>
      <c r="T158" s="456">
        <v>31</v>
      </c>
      <c r="U158" s="456">
        <v>-5</v>
      </c>
      <c r="V158" s="456">
        <v>-7.2463768116000002</v>
      </c>
      <c r="W158" s="456">
        <v>-7</v>
      </c>
      <c r="X158" s="456">
        <v>-9.8591549296000007</v>
      </c>
      <c r="Y158" s="456">
        <v>37</v>
      </c>
      <c r="Z158" s="456">
        <v>0</v>
      </c>
      <c r="AA158" s="456">
        <v>23</v>
      </c>
      <c r="AB158" s="456">
        <v>14</v>
      </c>
      <c r="AC158" s="456">
        <v>-1</v>
      </c>
      <c r="AD158" s="456">
        <v>-2.6315789474</v>
      </c>
      <c r="AE158" s="456">
        <v>-3</v>
      </c>
      <c r="AF158" s="456">
        <v>-7.5</v>
      </c>
      <c r="AG158" s="456">
        <v>202</v>
      </c>
      <c r="AH158" s="456">
        <v>0</v>
      </c>
      <c r="AI158" s="456">
        <v>127</v>
      </c>
      <c r="AJ158" s="456">
        <v>75</v>
      </c>
      <c r="AK158" s="456">
        <v>-58</v>
      </c>
      <c r="AL158" s="456">
        <v>-22.307692307700002</v>
      </c>
      <c r="AM158" s="456">
        <v>-67</v>
      </c>
      <c r="AN158" s="456">
        <v>-24.907063196999999</v>
      </c>
      <c r="AO158" s="456" t="s">
        <v>541</v>
      </c>
    </row>
    <row r="159" spans="1:41" x14ac:dyDescent="0.2">
      <c r="A159" s="456">
        <v>23</v>
      </c>
      <c r="B159" s="456">
        <v>0</v>
      </c>
      <c r="C159" s="456" t="s">
        <v>535</v>
      </c>
      <c r="D159" s="456" t="s">
        <v>535</v>
      </c>
      <c r="E159" s="456">
        <v>6</v>
      </c>
      <c r="F159" s="456">
        <v>35.294117647100002</v>
      </c>
      <c r="G159" s="456">
        <v>-2</v>
      </c>
      <c r="H159" s="456">
        <v>-8</v>
      </c>
      <c r="I159" s="456" t="s">
        <v>535</v>
      </c>
      <c r="J159" s="456">
        <v>0</v>
      </c>
      <c r="K159" s="456" t="s">
        <v>535</v>
      </c>
      <c r="L159" s="456">
        <v>0</v>
      </c>
      <c r="M159" s="456">
        <v>1</v>
      </c>
      <c r="N159" s="456">
        <v>50</v>
      </c>
      <c r="O159" s="456">
        <v>-2</v>
      </c>
      <c r="P159" s="456">
        <v>-40</v>
      </c>
      <c r="Q159" s="456" t="s">
        <v>535</v>
      </c>
      <c r="R159" s="456">
        <v>0</v>
      </c>
      <c r="S159" s="456" t="s">
        <v>535</v>
      </c>
      <c r="T159" s="456" t="s">
        <v>535</v>
      </c>
      <c r="U159" s="456">
        <v>6</v>
      </c>
      <c r="V159" s="456" t="s">
        <v>536</v>
      </c>
      <c r="W159" s="456">
        <v>0</v>
      </c>
      <c r="X159" s="456">
        <v>0</v>
      </c>
      <c r="Y159" s="456" t="s">
        <v>535</v>
      </c>
      <c r="Z159" s="456">
        <v>0</v>
      </c>
      <c r="AA159" s="456" t="s">
        <v>535</v>
      </c>
      <c r="AB159" s="456">
        <v>0</v>
      </c>
      <c r="AC159" s="456">
        <v>-2</v>
      </c>
      <c r="AD159" s="456">
        <v>-50</v>
      </c>
      <c r="AE159" s="456">
        <v>-3</v>
      </c>
      <c r="AF159" s="456">
        <v>-60</v>
      </c>
      <c r="AG159" s="456">
        <v>10</v>
      </c>
      <c r="AH159" s="456">
        <v>0</v>
      </c>
      <c r="AI159" s="456" t="s">
        <v>535</v>
      </c>
      <c r="AJ159" s="456" t="s">
        <v>535</v>
      </c>
      <c r="AK159" s="456">
        <v>1</v>
      </c>
      <c r="AL159" s="456">
        <v>11.1111111111</v>
      </c>
      <c r="AM159" s="456">
        <v>3</v>
      </c>
      <c r="AN159" s="456">
        <v>42.857142857100001</v>
      </c>
      <c r="AO159" s="456" t="s">
        <v>541</v>
      </c>
    </row>
    <row r="160" spans="1:41" x14ac:dyDescent="0.2">
      <c r="A160" s="456">
        <v>40</v>
      </c>
      <c r="B160" s="456">
        <v>0</v>
      </c>
      <c r="C160" s="456">
        <v>29</v>
      </c>
      <c r="D160" s="456">
        <v>11</v>
      </c>
      <c r="E160" s="456">
        <v>4</v>
      </c>
      <c r="F160" s="456">
        <v>11.1111111111</v>
      </c>
      <c r="G160" s="456">
        <v>-5</v>
      </c>
      <c r="H160" s="456">
        <v>-11.1111111111</v>
      </c>
      <c r="I160" s="456">
        <v>4</v>
      </c>
      <c r="J160" s="456">
        <v>0</v>
      </c>
      <c r="K160" s="456">
        <v>4</v>
      </c>
      <c r="L160" s="456">
        <v>0</v>
      </c>
      <c r="M160" s="456">
        <v>0</v>
      </c>
      <c r="N160" s="456">
        <v>0</v>
      </c>
      <c r="O160" s="456">
        <v>0</v>
      </c>
      <c r="P160" s="456">
        <v>0</v>
      </c>
      <c r="Q160" s="456">
        <v>11</v>
      </c>
      <c r="R160" s="456">
        <v>0</v>
      </c>
      <c r="S160" s="456" t="s">
        <v>535</v>
      </c>
      <c r="T160" s="456" t="s">
        <v>535</v>
      </c>
      <c r="U160" s="456">
        <v>5</v>
      </c>
      <c r="V160" s="456">
        <v>83.333333333300004</v>
      </c>
      <c r="W160" s="456">
        <v>-1</v>
      </c>
      <c r="X160" s="456">
        <v>-8.3333333333000006</v>
      </c>
      <c r="Y160" s="456" t="s">
        <v>535</v>
      </c>
      <c r="Z160" s="456">
        <v>0</v>
      </c>
      <c r="AA160" s="456" t="s">
        <v>535</v>
      </c>
      <c r="AB160" s="456" t="s">
        <v>535</v>
      </c>
      <c r="AC160" s="456">
        <v>4</v>
      </c>
      <c r="AD160" s="456" t="s">
        <v>536</v>
      </c>
      <c r="AE160" s="456">
        <v>1</v>
      </c>
      <c r="AF160" s="456">
        <v>25</v>
      </c>
      <c r="AG160" s="456">
        <v>20</v>
      </c>
      <c r="AH160" s="456">
        <v>0</v>
      </c>
      <c r="AI160" s="456">
        <v>13</v>
      </c>
      <c r="AJ160" s="456">
        <v>7</v>
      </c>
      <c r="AK160" s="456">
        <v>-5</v>
      </c>
      <c r="AL160" s="456">
        <v>-20</v>
      </c>
      <c r="AM160" s="456">
        <v>-5</v>
      </c>
      <c r="AN160" s="456">
        <v>-20</v>
      </c>
      <c r="AO160" s="456" t="s">
        <v>541</v>
      </c>
    </row>
    <row r="161" spans="1:41" x14ac:dyDescent="0.2">
      <c r="A161" s="456">
        <v>7</v>
      </c>
      <c r="B161" s="456">
        <v>0</v>
      </c>
      <c r="C161" s="456" t="s">
        <v>535</v>
      </c>
      <c r="D161" s="456" t="s">
        <v>535</v>
      </c>
      <c r="E161" s="456">
        <v>4</v>
      </c>
      <c r="F161" s="456">
        <v>133.3333333333</v>
      </c>
      <c r="G161" s="456">
        <v>2</v>
      </c>
      <c r="H161" s="456">
        <v>40</v>
      </c>
      <c r="I161" s="456" t="s">
        <v>535</v>
      </c>
      <c r="J161" s="456">
        <v>0</v>
      </c>
      <c r="K161" s="456" t="s">
        <v>535</v>
      </c>
      <c r="L161" s="456">
        <v>0</v>
      </c>
      <c r="M161" s="456">
        <v>1</v>
      </c>
      <c r="N161" s="456">
        <v>0</v>
      </c>
      <c r="O161" s="456">
        <v>0</v>
      </c>
      <c r="P161" s="456">
        <v>0</v>
      </c>
      <c r="Q161" s="456" t="s">
        <v>535</v>
      </c>
      <c r="R161" s="456">
        <v>0</v>
      </c>
      <c r="S161" s="456" t="s">
        <v>535</v>
      </c>
      <c r="T161" s="456">
        <v>0</v>
      </c>
      <c r="U161" s="456">
        <v>1</v>
      </c>
      <c r="V161" s="456">
        <v>0</v>
      </c>
      <c r="W161" s="456">
        <v>0</v>
      </c>
      <c r="X161" s="456">
        <v>0</v>
      </c>
      <c r="Y161" s="456">
        <v>0</v>
      </c>
      <c r="Z161" s="456">
        <v>0</v>
      </c>
      <c r="AA161" s="456">
        <v>0</v>
      </c>
      <c r="AB161" s="456">
        <v>0</v>
      </c>
      <c r="AC161" s="456">
        <v>-2</v>
      </c>
      <c r="AD161" s="456">
        <v>-100</v>
      </c>
      <c r="AE161" s="456">
        <v>0</v>
      </c>
      <c r="AF161" s="456">
        <v>0</v>
      </c>
      <c r="AG161" s="456">
        <v>5</v>
      </c>
      <c r="AH161" s="456">
        <v>0</v>
      </c>
      <c r="AI161" s="456" t="s">
        <v>535</v>
      </c>
      <c r="AJ161" s="456" t="s">
        <v>535</v>
      </c>
      <c r="AK161" s="456">
        <v>4</v>
      </c>
      <c r="AL161" s="456" t="s">
        <v>536</v>
      </c>
      <c r="AM161" s="456">
        <v>2</v>
      </c>
      <c r="AN161" s="456">
        <v>66.666666666699996</v>
      </c>
      <c r="AO161" s="456" t="s">
        <v>541</v>
      </c>
    </row>
    <row r="162" spans="1:41" x14ac:dyDescent="0.2">
      <c r="A162" s="456">
        <v>0</v>
      </c>
      <c r="B162" s="456">
        <v>0</v>
      </c>
      <c r="C162" s="456">
        <v>0</v>
      </c>
      <c r="D162" s="456">
        <v>0</v>
      </c>
      <c r="E162" s="456">
        <v>0</v>
      </c>
      <c r="F162" s="456">
        <v>0</v>
      </c>
      <c r="G162" s="456">
        <v>0</v>
      </c>
      <c r="H162" s="456">
        <v>0</v>
      </c>
      <c r="I162" s="456">
        <v>0</v>
      </c>
      <c r="J162" s="456">
        <v>0</v>
      </c>
      <c r="K162" s="456">
        <v>0</v>
      </c>
      <c r="L162" s="456">
        <v>0</v>
      </c>
      <c r="M162" s="456">
        <v>0</v>
      </c>
      <c r="N162" s="456">
        <v>0</v>
      </c>
      <c r="O162" s="456">
        <v>0</v>
      </c>
      <c r="P162" s="456">
        <v>0</v>
      </c>
      <c r="Q162" s="456">
        <v>0</v>
      </c>
      <c r="R162" s="456">
        <v>0</v>
      </c>
      <c r="S162" s="456">
        <v>0</v>
      </c>
      <c r="T162" s="456">
        <v>0</v>
      </c>
      <c r="U162" s="456">
        <v>0</v>
      </c>
      <c r="V162" s="456">
        <v>0</v>
      </c>
      <c r="W162" s="456">
        <v>0</v>
      </c>
      <c r="X162" s="456">
        <v>0</v>
      </c>
      <c r="Y162" s="456">
        <v>0</v>
      </c>
      <c r="Z162" s="456">
        <v>0</v>
      </c>
      <c r="AA162" s="456">
        <v>0</v>
      </c>
      <c r="AB162" s="456">
        <v>0</v>
      </c>
      <c r="AC162" s="456">
        <v>0</v>
      </c>
      <c r="AD162" s="456">
        <v>0</v>
      </c>
      <c r="AE162" s="456">
        <v>0</v>
      </c>
      <c r="AF162" s="456">
        <v>0</v>
      </c>
      <c r="AG162" s="456">
        <v>0</v>
      </c>
      <c r="AH162" s="456">
        <v>0</v>
      </c>
      <c r="AI162" s="456">
        <v>0</v>
      </c>
      <c r="AJ162" s="456">
        <v>0</v>
      </c>
      <c r="AK162" s="456">
        <v>0</v>
      </c>
      <c r="AL162" s="456">
        <v>0</v>
      </c>
      <c r="AM162" s="456">
        <v>0</v>
      </c>
      <c r="AN162" s="456">
        <v>0</v>
      </c>
      <c r="AO162" s="456" t="s">
        <v>541</v>
      </c>
    </row>
    <row r="163" spans="1:41" x14ac:dyDescent="0.2">
      <c r="A163" s="456">
        <v>221</v>
      </c>
      <c r="B163" s="456">
        <v>0</v>
      </c>
      <c r="C163" s="456" t="s">
        <v>535</v>
      </c>
      <c r="D163" s="456" t="s">
        <v>535</v>
      </c>
      <c r="E163" s="456">
        <v>16</v>
      </c>
      <c r="F163" s="456">
        <v>7.8048780488</v>
      </c>
      <c r="G163" s="456">
        <v>-13</v>
      </c>
      <c r="H163" s="456">
        <v>-5.5555555555999998</v>
      </c>
      <c r="I163" s="456" t="s">
        <v>535</v>
      </c>
      <c r="J163" s="456">
        <v>0</v>
      </c>
      <c r="K163" s="456" t="s">
        <v>535</v>
      </c>
      <c r="L163" s="456">
        <v>8</v>
      </c>
      <c r="M163" s="456">
        <v>7</v>
      </c>
      <c r="N163" s="456">
        <v>28</v>
      </c>
      <c r="O163" s="456">
        <v>0</v>
      </c>
      <c r="P163" s="456">
        <v>0</v>
      </c>
      <c r="Q163" s="456" t="s">
        <v>535</v>
      </c>
      <c r="R163" s="456">
        <v>0</v>
      </c>
      <c r="S163" s="456" t="s">
        <v>535</v>
      </c>
      <c r="T163" s="456">
        <v>11</v>
      </c>
      <c r="U163" s="456">
        <v>5</v>
      </c>
      <c r="V163" s="456">
        <v>22.727272727300001</v>
      </c>
      <c r="W163" s="456">
        <v>5</v>
      </c>
      <c r="X163" s="456">
        <v>22.727272727300001</v>
      </c>
      <c r="Y163" s="456">
        <v>14</v>
      </c>
      <c r="Z163" s="456">
        <v>0</v>
      </c>
      <c r="AA163" s="456">
        <v>11</v>
      </c>
      <c r="AB163" s="456">
        <v>3</v>
      </c>
      <c r="AC163" s="456">
        <v>-3</v>
      </c>
      <c r="AD163" s="456">
        <v>-17.6470588235</v>
      </c>
      <c r="AE163" s="456">
        <v>-3</v>
      </c>
      <c r="AF163" s="456">
        <v>-17.6470588235</v>
      </c>
      <c r="AG163" s="456" t="s">
        <v>535</v>
      </c>
      <c r="AH163" s="456">
        <v>0</v>
      </c>
      <c r="AI163" s="456" t="s">
        <v>535</v>
      </c>
      <c r="AJ163" s="456" t="s">
        <v>535</v>
      </c>
      <c r="AK163" s="456">
        <v>7</v>
      </c>
      <c r="AL163" s="456">
        <v>4.9645390071</v>
      </c>
      <c r="AM163" s="456">
        <v>-15</v>
      </c>
      <c r="AN163" s="456">
        <v>-9.2024539877000002</v>
      </c>
      <c r="AO163" s="456" t="s">
        <v>541</v>
      </c>
    </row>
    <row r="164" spans="1:41" x14ac:dyDescent="0.2">
      <c r="A164" s="456">
        <v>376</v>
      </c>
      <c r="B164" s="456">
        <v>0</v>
      </c>
      <c r="C164" s="456">
        <v>225</v>
      </c>
      <c r="D164" s="456">
        <v>151</v>
      </c>
      <c r="E164" s="456">
        <v>-94</v>
      </c>
      <c r="F164" s="456">
        <v>-20</v>
      </c>
      <c r="G164" s="456">
        <v>-112</v>
      </c>
      <c r="H164" s="456">
        <v>-22.9508196721</v>
      </c>
      <c r="I164" s="456">
        <v>50</v>
      </c>
      <c r="J164" s="456">
        <v>0</v>
      </c>
      <c r="K164" s="456">
        <v>36</v>
      </c>
      <c r="L164" s="456">
        <v>14</v>
      </c>
      <c r="M164" s="456">
        <v>-18</v>
      </c>
      <c r="N164" s="456">
        <v>-26.470588235299999</v>
      </c>
      <c r="O164" s="456">
        <v>-25</v>
      </c>
      <c r="P164" s="456">
        <v>-33.333333333299997</v>
      </c>
      <c r="Q164" s="456">
        <v>96</v>
      </c>
      <c r="R164" s="456">
        <v>0</v>
      </c>
      <c r="S164" s="456">
        <v>56</v>
      </c>
      <c r="T164" s="456">
        <v>40</v>
      </c>
      <c r="U164" s="456">
        <v>-6</v>
      </c>
      <c r="V164" s="456">
        <v>-5.8823529411999997</v>
      </c>
      <c r="W164" s="456">
        <v>-12</v>
      </c>
      <c r="X164" s="456">
        <v>-11.1111111111</v>
      </c>
      <c r="Y164" s="456">
        <v>56</v>
      </c>
      <c r="Z164" s="456">
        <v>0</v>
      </c>
      <c r="AA164" s="456">
        <v>34</v>
      </c>
      <c r="AB164" s="456">
        <v>22</v>
      </c>
      <c r="AC164" s="456">
        <v>-4</v>
      </c>
      <c r="AD164" s="456">
        <v>-6.6666666667000003</v>
      </c>
      <c r="AE164" s="456">
        <v>-3</v>
      </c>
      <c r="AF164" s="456">
        <v>-5.0847457626999999</v>
      </c>
      <c r="AG164" s="456">
        <v>174</v>
      </c>
      <c r="AH164" s="456">
        <v>0</v>
      </c>
      <c r="AI164" s="456">
        <v>99</v>
      </c>
      <c r="AJ164" s="456">
        <v>75</v>
      </c>
      <c r="AK164" s="456">
        <v>-66</v>
      </c>
      <c r="AL164" s="456">
        <v>-27.5</v>
      </c>
      <c r="AM164" s="456">
        <v>-72</v>
      </c>
      <c r="AN164" s="456">
        <v>-29.2682926829</v>
      </c>
      <c r="AO164" s="456" t="s">
        <v>541</v>
      </c>
    </row>
    <row r="165" spans="1:41" x14ac:dyDescent="0.2">
      <c r="A165" s="456">
        <v>4</v>
      </c>
      <c r="B165" s="456">
        <v>0</v>
      </c>
      <c r="C165" s="456" t="s">
        <v>535</v>
      </c>
      <c r="D165" s="456" t="s">
        <v>535</v>
      </c>
      <c r="E165" s="456">
        <v>4</v>
      </c>
      <c r="F165" s="456">
        <v>0</v>
      </c>
      <c r="G165" s="456">
        <v>2</v>
      </c>
      <c r="H165" s="456">
        <v>100</v>
      </c>
      <c r="I165" s="456" t="s">
        <v>535</v>
      </c>
      <c r="J165" s="456">
        <v>0</v>
      </c>
      <c r="K165" s="456" t="s">
        <v>535</v>
      </c>
      <c r="L165" s="456">
        <v>0</v>
      </c>
      <c r="M165" s="456">
        <v>1</v>
      </c>
      <c r="N165" s="456">
        <v>0</v>
      </c>
      <c r="O165" s="456">
        <v>1</v>
      </c>
      <c r="P165" s="456">
        <v>0</v>
      </c>
      <c r="Q165" s="456" t="s">
        <v>535</v>
      </c>
      <c r="R165" s="456">
        <v>0</v>
      </c>
      <c r="S165" s="456" t="s">
        <v>535</v>
      </c>
      <c r="T165" s="456">
        <v>0</v>
      </c>
      <c r="U165" s="456">
        <v>1</v>
      </c>
      <c r="V165" s="456">
        <v>0</v>
      </c>
      <c r="W165" s="456">
        <v>0</v>
      </c>
      <c r="X165" s="456">
        <v>0</v>
      </c>
      <c r="Y165" s="456">
        <v>0</v>
      </c>
      <c r="Z165" s="456">
        <v>0</v>
      </c>
      <c r="AA165" s="456">
        <v>0</v>
      </c>
      <c r="AB165" s="456">
        <v>0</v>
      </c>
      <c r="AC165" s="456">
        <v>0</v>
      </c>
      <c r="AD165" s="456">
        <v>0</v>
      </c>
      <c r="AE165" s="456">
        <v>0</v>
      </c>
      <c r="AF165" s="456">
        <v>0</v>
      </c>
      <c r="AG165" s="456" t="s">
        <v>535</v>
      </c>
      <c r="AH165" s="456">
        <v>0</v>
      </c>
      <c r="AI165" s="456" t="s">
        <v>535</v>
      </c>
      <c r="AJ165" s="456" t="s">
        <v>535</v>
      </c>
      <c r="AK165" s="456">
        <v>2</v>
      </c>
      <c r="AL165" s="456">
        <v>0</v>
      </c>
      <c r="AM165" s="456">
        <v>1</v>
      </c>
      <c r="AN165" s="456">
        <v>100</v>
      </c>
      <c r="AO165" s="456" t="s">
        <v>546</v>
      </c>
    </row>
    <row r="166" spans="1:41" x14ac:dyDescent="0.2">
      <c r="A166" s="456"/>
      <c r="B166" s="456"/>
      <c r="C166" s="456"/>
      <c r="D166" s="456"/>
      <c r="E166" s="456"/>
      <c r="F166" s="456"/>
      <c r="G166" s="456"/>
      <c r="H166" s="456"/>
      <c r="I166" s="456"/>
      <c r="J166" s="456"/>
      <c r="K166" s="456"/>
      <c r="L166" s="456"/>
      <c r="M166" s="456"/>
      <c r="N166" s="456"/>
      <c r="O166" s="456"/>
      <c r="P166" s="456"/>
      <c r="Q166" s="456"/>
      <c r="R166" s="456"/>
      <c r="S166" s="456"/>
      <c r="T166" s="456"/>
      <c r="U166" s="456"/>
      <c r="V166" s="456"/>
      <c r="W166" s="456"/>
      <c r="X166" s="456"/>
      <c r="Y166" s="456"/>
      <c r="Z166" s="456"/>
      <c r="AA166" s="456"/>
      <c r="AB166" s="456"/>
      <c r="AC166" s="456"/>
      <c r="AD166" s="456"/>
      <c r="AE166" s="456"/>
      <c r="AF166" s="456"/>
      <c r="AG166" s="456"/>
      <c r="AH166" s="456"/>
      <c r="AI166" s="456"/>
      <c r="AJ166" s="456"/>
      <c r="AK166" s="456"/>
      <c r="AL166" s="456"/>
      <c r="AM166" s="456"/>
      <c r="AN166" s="456"/>
      <c r="AO166" s="456"/>
    </row>
    <row r="167" spans="1:41" x14ac:dyDescent="0.2">
      <c r="A167" s="456"/>
      <c r="B167" s="456"/>
      <c r="C167" s="456"/>
      <c r="D167" s="456"/>
      <c r="E167" s="456"/>
      <c r="F167" s="456"/>
      <c r="G167" s="456"/>
      <c r="H167" s="456"/>
      <c r="I167" s="456"/>
      <c r="J167" s="456"/>
      <c r="K167" s="456"/>
      <c r="L167" s="456"/>
      <c r="M167" s="456"/>
      <c r="N167" s="456"/>
      <c r="O167" s="456"/>
      <c r="P167" s="456"/>
      <c r="Q167" s="456"/>
      <c r="R167" s="456"/>
      <c r="S167" s="456"/>
      <c r="T167" s="456"/>
      <c r="U167" s="456"/>
      <c r="V167" s="456"/>
      <c r="W167" s="456"/>
      <c r="X167" s="456"/>
      <c r="Y167" s="456"/>
      <c r="Z167" s="456"/>
      <c r="AA167" s="456"/>
      <c r="AB167" s="456"/>
      <c r="AC167" s="456"/>
      <c r="AD167" s="456"/>
      <c r="AE167" s="456"/>
      <c r="AF167" s="456"/>
      <c r="AG167" s="456"/>
      <c r="AH167" s="456"/>
      <c r="AI167" s="456"/>
      <c r="AJ167" s="456"/>
      <c r="AK167" s="456"/>
      <c r="AL167" s="456"/>
      <c r="AM167" s="456"/>
      <c r="AN167" s="456"/>
      <c r="AO167" s="456"/>
    </row>
    <row r="168" spans="1:41" x14ac:dyDescent="0.2">
      <c r="A168" s="456"/>
      <c r="B168" s="456"/>
      <c r="C168" s="456"/>
      <c r="D168" s="456"/>
      <c r="E168" s="456"/>
      <c r="F168" s="456"/>
      <c r="G168" s="456"/>
      <c r="H168" s="456"/>
      <c r="I168" s="456"/>
      <c r="J168" s="456"/>
      <c r="K168" s="456"/>
      <c r="L168" s="456"/>
      <c r="M168" s="456"/>
      <c r="N168" s="456"/>
      <c r="O168" s="456"/>
      <c r="P168" s="456"/>
      <c r="Q168" s="456"/>
      <c r="R168" s="456"/>
      <c r="S168" s="456"/>
      <c r="T168" s="456"/>
      <c r="U168" s="456"/>
      <c r="V168" s="456"/>
      <c r="W168" s="456"/>
      <c r="X168" s="456"/>
      <c r="Y168" s="456"/>
      <c r="Z168" s="456"/>
      <c r="AA168" s="456"/>
      <c r="AB168" s="456"/>
      <c r="AC168" s="456"/>
      <c r="AD168" s="456"/>
      <c r="AE168" s="456"/>
      <c r="AF168" s="456"/>
      <c r="AG168" s="456"/>
      <c r="AH168" s="456"/>
      <c r="AI168" s="456"/>
      <c r="AJ168" s="456"/>
      <c r="AK168" s="456"/>
      <c r="AL168" s="456"/>
      <c r="AM168" s="456"/>
      <c r="AN168" s="456"/>
      <c r="AO168" s="456"/>
    </row>
    <row r="169" spans="1:41" x14ac:dyDescent="0.2">
      <c r="A169" s="456"/>
      <c r="B169" s="456"/>
      <c r="C169" s="456"/>
      <c r="D169" s="456"/>
      <c r="E169" s="456"/>
      <c r="F169" s="456"/>
      <c r="G169" s="456"/>
      <c r="H169" s="456"/>
      <c r="I169" s="456"/>
      <c r="J169" s="456"/>
      <c r="K169" s="456"/>
      <c r="L169" s="456"/>
      <c r="M169" s="456"/>
      <c r="N169" s="456"/>
      <c r="O169" s="456"/>
      <c r="P169" s="456"/>
      <c r="Q169" s="456"/>
      <c r="R169" s="456"/>
      <c r="S169" s="456"/>
      <c r="T169" s="456"/>
      <c r="U169" s="456"/>
      <c r="V169" s="456"/>
      <c r="W169" s="456"/>
      <c r="X169" s="456"/>
      <c r="Y169" s="456"/>
      <c r="Z169" s="456"/>
      <c r="AA169" s="456"/>
      <c r="AB169" s="456"/>
      <c r="AC169" s="456"/>
      <c r="AD169" s="456"/>
      <c r="AE169" s="456"/>
      <c r="AF169" s="456"/>
      <c r="AG169" s="456"/>
      <c r="AH169" s="456"/>
      <c r="AI169" s="456"/>
      <c r="AJ169" s="456"/>
      <c r="AK169" s="456"/>
      <c r="AL169" s="456"/>
      <c r="AM169" s="456"/>
      <c r="AN169" s="456"/>
      <c r="AO169" s="456"/>
    </row>
    <row r="170" spans="1:41" x14ac:dyDescent="0.2">
      <c r="A170" s="456"/>
      <c r="B170" s="456"/>
      <c r="C170" s="456"/>
      <c r="D170" s="456"/>
      <c r="E170" s="456"/>
      <c r="F170" s="456"/>
      <c r="G170" s="456"/>
      <c r="H170" s="456"/>
      <c r="I170" s="456"/>
      <c r="J170" s="456"/>
      <c r="K170" s="456"/>
      <c r="L170" s="456"/>
      <c r="M170" s="456"/>
      <c r="N170" s="456"/>
      <c r="O170" s="456"/>
      <c r="P170" s="456"/>
      <c r="Q170" s="456"/>
      <c r="R170" s="456"/>
      <c r="S170" s="456"/>
      <c r="T170" s="456"/>
      <c r="U170" s="456"/>
      <c r="V170" s="456"/>
      <c r="W170" s="456"/>
      <c r="X170" s="456"/>
      <c r="Y170" s="456"/>
      <c r="Z170" s="456"/>
      <c r="AA170" s="456"/>
      <c r="AB170" s="456"/>
      <c r="AC170" s="456"/>
      <c r="AD170" s="456"/>
      <c r="AE170" s="456"/>
      <c r="AF170" s="456"/>
      <c r="AG170" s="456"/>
      <c r="AH170" s="456"/>
      <c r="AI170" s="456"/>
      <c r="AJ170" s="456"/>
      <c r="AK170" s="456"/>
      <c r="AL170" s="456"/>
      <c r="AM170" s="456"/>
      <c r="AN170" s="456"/>
      <c r="AO170" s="456"/>
    </row>
    <row r="171" spans="1:41" x14ac:dyDescent="0.2">
      <c r="A171" s="456"/>
      <c r="B171" s="456"/>
      <c r="C171" s="456"/>
      <c r="D171" s="456"/>
      <c r="E171" s="456"/>
      <c r="F171" s="456"/>
      <c r="G171" s="456"/>
      <c r="H171" s="456"/>
      <c r="I171" s="456"/>
      <c r="J171" s="456"/>
      <c r="K171" s="456"/>
      <c r="L171" s="456"/>
      <c r="M171" s="456"/>
      <c r="N171" s="456"/>
      <c r="O171" s="456"/>
      <c r="P171" s="456"/>
      <c r="Q171" s="456"/>
      <c r="R171" s="456"/>
      <c r="S171" s="456"/>
      <c r="T171" s="456"/>
      <c r="U171" s="456"/>
      <c r="V171" s="456"/>
      <c r="W171" s="456"/>
      <c r="X171" s="456"/>
      <c r="Y171" s="456"/>
      <c r="Z171" s="456"/>
      <c r="AA171" s="456"/>
      <c r="AB171" s="456"/>
      <c r="AC171" s="456"/>
      <c r="AD171" s="456"/>
      <c r="AE171" s="456"/>
      <c r="AF171" s="456"/>
      <c r="AG171" s="456"/>
      <c r="AH171" s="456"/>
      <c r="AI171" s="456"/>
      <c r="AJ171" s="456"/>
      <c r="AK171" s="456"/>
      <c r="AL171" s="456"/>
      <c r="AM171" s="456"/>
      <c r="AN171" s="456"/>
      <c r="AO171" s="456"/>
    </row>
    <row r="172" spans="1:41" x14ac:dyDescent="0.2">
      <c r="A172" s="456"/>
      <c r="B172" s="456"/>
      <c r="C172" s="456"/>
      <c r="D172" s="456"/>
      <c r="E172" s="456"/>
      <c r="F172" s="456"/>
      <c r="G172" s="456"/>
      <c r="H172" s="456"/>
      <c r="I172" s="456"/>
      <c r="J172" s="456"/>
      <c r="K172" s="456"/>
      <c r="L172" s="456"/>
      <c r="M172" s="456"/>
      <c r="N172" s="456"/>
      <c r="O172" s="456"/>
      <c r="P172" s="456"/>
      <c r="Q172" s="456"/>
      <c r="R172" s="456"/>
      <c r="S172" s="456"/>
      <c r="T172" s="456"/>
      <c r="U172" s="456"/>
      <c r="V172" s="456"/>
      <c r="W172" s="456"/>
      <c r="X172" s="456"/>
      <c r="Y172" s="456"/>
      <c r="Z172" s="456"/>
      <c r="AA172" s="456"/>
      <c r="AB172" s="456"/>
      <c r="AC172" s="456"/>
      <c r="AD172" s="456"/>
      <c r="AE172" s="456"/>
      <c r="AF172" s="456"/>
      <c r="AG172" s="456"/>
      <c r="AH172" s="456"/>
      <c r="AI172" s="456"/>
      <c r="AJ172" s="456"/>
      <c r="AK172" s="456"/>
      <c r="AL172" s="456"/>
      <c r="AM172" s="456"/>
      <c r="AN172" s="456"/>
      <c r="AO172" s="456"/>
    </row>
    <row r="173" spans="1:41" x14ac:dyDescent="0.2">
      <c r="A173" s="456"/>
      <c r="B173" s="456"/>
      <c r="C173" s="456"/>
      <c r="D173" s="456"/>
      <c r="E173" s="456"/>
      <c r="F173" s="456"/>
      <c r="G173" s="456"/>
      <c r="H173" s="456"/>
      <c r="I173" s="456"/>
      <c r="J173" s="456"/>
      <c r="K173" s="456"/>
      <c r="L173" s="456"/>
      <c r="M173" s="456"/>
      <c r="N173" s="456"/>
      <c r="O173" s="456"/>
      <c r="P173" s="456"/>
      <c r="Q173" s="456"/>
      <c r="R173" s="456"/>
      <c r="S173" s="456"/>
      <c r="T173" s="456"/>
      <c r="U173" s="456"/>
      <c r="V173" s="456"/>
      <c r="W173" s="456"/>
      <c r="X173" s="456"/>
      <c r="Y173" s="456"/>
      <c r="Z173" s="456"/>
      <c r="AA173" s="456"/>
      <c r="AB173" s="456"/>
      <c r="AC173" s="456"/>
      <c r="AD173" s="456"/>
      <c r="AE173" s="456"/>
      <c r="AF173" s="456"/>
      <c r="AG173" s="456"/>
      <c r="AH173" s="456"/>
      <c r="AI173" s="456"/>
      <c r="AJ173" s="456"/>
      <c r="AK173" s="456"/>
      <c r="AL173" s="456"/>
      <c r="AM173" s="456"/>
      <c r="AN173" s="456"/>
      <c r="AO173" s="456"/>
    </row>
    <row r="174" spans="1:41" x14ac:dyDescent="0.2">
      <c r="A174" s="456"/>
      <c r="B174" s="456"/>
      <c r="C174" s="456"/>
      <c r="D174" s="456"/>
      <c r="E174" s="456"/>
      <c r="F174" s="456"/>
      <c r="G174" s="456"/>
      <c r="H174" s="456"/>
      <c r="I174" s="456"/>
      <c r="J174" s="456"/>
      <c r="K174" s="456"/>
      <c r="L174" s="456"/>
      <c r="M174" s="456"/>
      <c r="N174" s="456"/>
      <c r="O174" s="456"/>
      <c r="P174" s="456"/>
      <c r="Q174" s="456"/>
      <c r="R174" s="456"/>
      <c r="S174" s="456"/>
      <c r="T174" s="456"/>
      <c r="U174" s="456"/>
      <c r="V174" s="456"/>
      <c r="W174" s="456"/>
      <c r="X174" s="456"/>
      <c r="Y174" s="456"/>
      <c r="Z174" s="456"/>
      <c r="AA174" s="456"/>
      <c r="AB174" s="456"/>
      <c r="AC174" s="456"/>
      <c r="AD174" s="456"/>
      <c r="AE174" s="456"/>
      <c r="AF174" s="456"/>
      <c r="AG174" s="456"/>
      <c r="AH174" s="456"/>
      <c r="AI174" s="456"/>
      <c r="AJ174" s="456"/>
      <c r="AK174" s="456"/>
      <c r="AL174" s="456"/>
      <c r="AM174" s="456"/>
      <c r="AN174" s="456"/>
      <c r="AO174" s="456"/>
    </row>
    <row r="175" spans="1:41" x14ac:dyDescent="0.2">
      <c r="A175" s="456"/>
      <c r="B175" s="456"/>
      <c r="C175" s="456"/>
      <c r="D175" s="456"/>
      <c r="E175" s="456"/>
      <c r="F175" s="456"/>
      <c r="G175" s="456"/>
      <c r="H175" s="456"/>
      <c r="I175" s="456"/>
      <c r="J175" s="456"/>
      <c r="K175" s="456"/>
      <c r="L175" s="456"/>
      <c r="M175" s="456"/>
      <c r="N175" s="456"/>
      <c r="O175" s="456"/>
      <c r="P175" s="456"/>
      <c r="Q175" s="456"/>
      <c r="R175" s="456"/>
      <c r="S175" s="456"/>
      <c r="T175" s="456"/>
      <c r="U175" s="456"/>
      <c r="V175" s="456"/>
      <c r="W175" s="456"/>
      <c r="X175" s="456"/>
      <c r="Y175" s="456"/>
      <c r="Z175" s="456"/>
      <c r="AA175" s="456"/>
      <c r="AB175" s="456"/>
      <c r="AC175" s="456"/>
      <c r="AD175" s="456"/>
      <c r="AE175" s="456"/>
      <c r="AF175" s="456"/>
      <c r="AG175" s="456"/>
      <c r="AH175" s="456"/>
      <c r="AI175" s="456"/>
      <c r="AJ175" s="456"/>
      <c r="AK175" s="456"/>
      <c r="AL175" s="456"/>
      <c r="AM175" s="456"/>
      <c r="AN175" s="456"/>
      <c r="AO175" s="456"/>
    </row>
    <row r="176" spans="1:41" x14ac:dyDescent="0.2">
      <c r="A176" s="456"/>
      <c r="B176" s="456"/>
      <c r="C176" s="456"/>
      <c r="D176" s="456"/>
      <c r="E176" s="456"/>
      <c r="F176" s="456"/>
      <c r="G176" s="456"/>
      <c r="H176" s="456"/>
      <c r="I176" s="456"/>
      <c r="J176" s="456"/>
      <c r="K176" s="456"/>
      <c r="L176" s="456"/>
      <c r="M176" s="456"/>
      <c r="N176" s="456"/>
      <c r="O176" s="456"/>
      <c r="P176" s="456"/>
      <c r="Q176" s="456"/>
      <c r="R176" s="456"/>
      <c r="S176" s="456"/>
      <c r="T176" s="456"/>
      <c r="U176" s="456"/>
      <c r="V176" s="456"/>
      <c r="W176" s="456"/>
      <c r="X176" s="456"/>
      <c r="Y176" s="456"/>
      <c r="Z176" s="456"/>
      <c r="AA176" s="456"/>
      <c r="AB176" s="456"/>
      <c r="AC176" s="456"/>
      <c r="AD176" s="456"/>
      <c r="AE176" s="456"/>
      <c r="AF176" s="456"/>
      <c r="AG176" s="456"/>
      <c r="AH176" s="456"/>
      <c r="AI176" s="456"/>
      <c r="AJ176" s="456"/>
      <c r="AK176" s="456"/>
      <c r="AL176" s="456"/>
      <c r="AM176" s="456"/>
      <c r="AN176" s="456"/>
      <c r="AO176" s="456"/>
    </row>
    <row r="177" spans="1:41" x14ac:dyDescent="0.2">
      <c r="A177" s="456"/>
      <c r="B177" s="456"/>
      <c r="C177" s="456"/>
      <c r="D177" s="456"/>
      <c r="E177" s="456"/>
      <c r="F177" s="456"/>
      <c r="G177" s="456"/>
      <c r="H177" s="456"/>
      <c r="I177" s="456"/>
      <c r="J177" s="456"/>
      <c r="K177" s="456"/>
      <c r="L177" s="456"/>
      <c r="M177" s="456"/>
      <c r="N177" s="456"/>
      <c r="O177" s="456"/>
      <c r="P177" s="456"/>
      <c r="Q177" s="456"/>
      <c r="R177" s="456"/>
      <c r="S177" s="456"/>
      <c r="T177" s="456"/>
      <c r="U177" s="456"/>
      <c r="V177" s="456"/>
      <c r="W177" s="456"/>
      <c r="X177" s="456"/>
      <c r="Y177" s="456"/>
      <c r="Z177" s="456"/>
      <c r="AA177" s="456"/>
      <c r="AB177" s="456"/>
      <c r="AC177" s="456"/>
      <c r="AD177" s="456"/>
      <c r="AE177" s="456"/>
      <c r="AF177" s="456"/>
      <c r="AG177" s="456"/>
      <c r="AH177" s="456"/>
      <c r="AI177" s="456"/>
      <c r="AJ177" s="456"/>
      <c r="AK177" s="456"/>
      <c r="AL177" s="456"/>
      <c r="AM177" s="456"/>
      <c r="AN177" s="456"/>
      <c r="AO177" s="456"/>
    </row>
    <row r="178" spans="1:41" x14ac:dyDescent="0.2">
      <c r="A178" s="456"/>
      <c r="B178" s="456"/>
      <c r="C178" s="456"/>
      <c r="D178" s="456"/>
      <c r="E178" s="456"/>
      <c r="F178" s="456"/>
      <c r="G178" s="456"/>
      <c r="H178" s="456"/>
      <c r="I178" s="456"/>
      <c r="J178" s="456"/>
      <c r="K178" s="456"/>
      <c r="L178" s="456"/>
      <c r="M178" s="456"/>
      <c r="N178" s="456"/>
      <c r="O178" s="456"/>
      <c r="P178" s="456"/>
      <c r="Q178" s="456"/>
      <c r="R178" s="456"/>
      <c r="S178" s="456"/>
      <c r="T178" s="456"/>
      <c r="U178" s="456"/>
      <c r="V178" s="456"/>
      <c r="W178" s="456"/>
      <c r="X178" s="456"/>
      <c r="Y178" s="456"/>
      <c r="Z178" s="456"/>
      <c r="AA178" s="456"/>
      <c r="AB178" s="456"/>
      <c r="AC178" s="456"/>
      <c r="AD178" s="456"/>
      <c r="AE178" s="456"/>
      <c r="AF178" s="456"/>
      <c r="AG178" s="456"/>
      <c r="AH178" s="456"/>
      <c r="AI178" s="456"/>
      <c r="AJ178" s="456"/>
      <c r="AK178" s="456"/>
      <c r="AL178" s="456"/>
      <c r="AM178" s="456"/>
      <c r="AN178" s="456"/>
      <c r="AO178" s="456"/>
    </row>
    <row r="179" spans="1:41" x14ac:dyDescent="0.2">
      <c r="A179" s="456"/>
      <c r="B179" s="456"/>
      <c r="C179" s="456"/>
      <c r="D179" s="456"/>
      <c r="E179" s="456"/>
      <c r="F179" s="456"/>
      <c r="G179" s="456"/>
      <c r="H179" s="456"/>
      <c r="I179" s="456"/>
      <c r="J179" s="456"/>
      <c r="K179" s="456"/>
      <c r="L179" s="456"/>
      <c r="M179" s="456"/>
      <c r="N179" s="456"/>
      <c r="O179" s="456"/>
      <c r="P179" s="456"/>
      <c r="Q179" s="456"/>
      <c r="R179" s="456"/>
      <c r="S179" s="456"/>
      <c r="T179" s="456"/>
      <c r="U179" s="456"/>
      <c r="V179" s="456"/>
      <c r="W179" s="456"/>
      <c r="X179" s="456"/>
      <c r="Y179" s="456"/>
      <c r="Z179" s="456"/>
      <c r="AA179" s="456"/>
      <c r="AB179" s="456"/>
      <c r="AC179" s="456"/>
      <c r="AD179" s="456"/>
      <c r="AE179" s="456"/>
      <c r="AF179" s="456"/>
      <c r="AG179" s="456"/>
      <c r="AH179" s="456"/>
      <c r="AI179" s="456"/>
      <c r="AJ179" s="456"/>
      <c r="AK179" s="456"/>
      <c r="AL179" s="456"/>
      <c r="AM179" s="456"/>
      <c r="AN179" s="456"/>
      <c r="AO179" s="456"/>
    </row>
    <row r="180" spans="1:41" x14ac:dyDescent="0.2">
      <c r="A180" s="456"/>
      <c r="B180" s="456"/>
      <c r="C180" s="456"/>
      <c r="D180" s="456"/>
      <c r="E180" s="456"/>
      <c r="F180" s="456"/>
      <c r="G180" s="456"/>
      <c r="H180" s="456"/>
      <c r="I180" s="456"/>
      <c r="J180" s="456"/>
      <c r="K180" s="456"/>
      <c r="L180" s="456"/>
      <c r="M180" s="456"/>
      <c r="N180" s="456"/>
      <c r="O180" s="456"/>
      <c r="P180" s="456"/>
      <c r="Q180" s="456"/>
      <c r="R180" s="456"/>
      <c r="S180" s="456"/>
      <c r="T180" s="456"/>
      <c r="U180" s="456"/>
      <c r="V180" s="456"/>
      <c r="W180" s="456"/>
      <c r="X180" s="456"/>
      <c r="Y180" s="456"/>
      <c r="Z180" s="456"/>
      <c r="AA180" s="456"/>
      <c r="AB180" s="456"/>
      <c r="AC180" s="456"/>
      <c r="AD180" s="456"/>
      <c r="AE180" s="456"/>
      <c r="AF180" s="456"/>
      <c r="AG180" s="456"/>
      <c r="AH180" s="456"/>
      <c r="AI180" s="456"/>
      <c r="AJ180" s="456"/>
      <c r="AK180" s="456"/>
      <c r="AL180" s="456"/>
      <c r="AM180" s="456"/>
      <c r="AN180" s="456"/>
      <c r="AO180" s="456"/>
    </row>
    <row r="181" spans="1:41" x14ac:dyDescent="0.2">
      <c r="A181" s="456"/>
      <c r="B181" s="456"/>
      <c r="C181" s="456"/>
      <c r="D181" s="456"/>
      <c r="E181" s="456"/>
      <c r="F181" s="456"/>
      <c r="G181" s="456"/>
      <c r="H181" s="456"/>
      <c r="I181" s="456"/>
      <c r="J181" s="456"/>
      <c r="K181" s="456"/>
      <c r="L181" s="456"/>
      <c r="M181" s="456"/>
      <c r="N181" s="456"/>
      <c r="O181" s="456"/>
      <c r="P181" s="456"/>
      <c r="Q181" s="456"/>
      <c r="R181" s="456"/>
      <c r="S181" s="456"/>
      <c r="T181" s="456"/>
      <c r="U181" s="456"/>
      <c r="V181" s="456"/>
      <c r="W181" s="456"/>
      <c r="X181" s="456"/>
      <c r="Y181" s="456"/>
      <c r="Z181" s="456"/>
      <c r="AA181" s="456"/>
      <c r="AB181" s="456"/>
      <c r="AC181" s="456"/>
      <c r="AD181" s="456"/>
      <c r="AE181" s="456"/>
      <c r="AF181" s="456"/>
      <c r="AG181" s="456"/>
      <c r="AH181" s="456"/>
      <c r="AI181" s="456"/>
      <c r="AJ181" s="456"/>
      <c r="AK181" s="456"/>
      <c r="AL181" s="456"/>
      <c r="AM181" s="456"/>
      <c r="AN181" s="456"/>
      <c r="AO181" s="456"/>
    </row>
    <row r="182" spans="1:41" x14ac:dyDescent="0.2">
      <c r="A182" s="456"/>
      <c r="B182" s="456"/>
      <c r="C182" s="456"/>
      <c r="D182" s="456"/>
      <c r="E182" s="456"/>
      <c r="F182" s="456"/>
      <c r="G182" s="456"/>
      <c r="H182" s="456"/>
      <c r="I182" s="456"/>
      <c r="J182" s="456"/>
      <c r="K182" s="456"/>
      <c r="L182" s="456"/>
      <c r="M182" s="456"/>
      <c r="N182" s="456"/>
      <c r="O182" s="456"/>
      <c r="P182" s="456"/>
      <c r="Q182" s="456"/>
      <c r="R182" s="456"/>
      <c r="S182" s="456"/>
      <c r="T182" s="456"/>
      <c r="U182" s="456"/>
      <c r="V182" s="456"/>
      <c r="W182" s="456"/>
      <c r="X182" s="456"/>
      <c r="Y182" s="456"/>
      <c r="Z182" s="456"/>
      <c r="AA182" s="456"/>
      <c r="AB182" s="456"/>
      <c r="AC182" s="456"/>
      <c r="AD182" s="456"/>
      <c r="AE182" s="456"/>
      <c r="AF182" s="456"/>
      <c r="AG182" s="456"/>
      <c r="AH182" s="456"/>
      <c r="AI182" s="456"/>
      <c r="AJ182" s="456"/>
      <c r="AK182" s="456"/>
      <c r="AL182" s="456"/>
      <c r="AM182" s="456"/>
      <c r="AN182" s="456"/>
      <c r="AO182" s="456"/>
    </row>
    <row r="183" spans="1:41" x14ac:dyDescent="0.2">
      <c r="A183" s="456"/>
      <c r="B183" s="456"/>
      <c r="C183" s="456"/>
      <c r="D183" s="456"/>
      <c r="E183" s="456"/>
      <c r="F183" s="456"/>
      <c r="G183" s="456"/>
      <c r="H183" s="456"/>
      <c r="I183" s="456"/>
      <c r="J183" s="456"/>
      <c r="K183" s="456"/>
      <c r="L183" s="456"/>
      <c r="M183" s="456"/>
      <c r="N183" s="456"/>
      <c r="O183" s="456"/>
      <c r="P183" s="456"/>
      <c r="Q183" s="456"/>
      <c r="R183" s="456"/>
      <c r="S183" s="456"/>
      <c r="T183" s="456"/>
      <c r="U183" s="456"/>
      <c r="V183" s="456"/>
      <c r="W183" s="456"/>
      <c r="X183" s="456"/>
      <c r="Y183" s="456"/>
      <c r="Z183" s="456"/>
      <c r="AA183" s="456"/>
      <c r="AB183" s="456"/>
      <c r="AC183" s="456"/>
      <c r="AD183" s="456"/>
      <c r="AE183" s="456"/>
      <c r="AF183" s="456"/>
      <c r="AG183" s="456"/>
      <c r="AH183" s="456"/>
      <c r="AI183" s="456"/>
      <c r="AJ183" s="456"/>
      <c r="AK183" s="456"/>
      <c r="AL183" s="456"/>
      <c r="AM183" s="456"/>
      <c r="AN183" s="456"/>
      <c r="AO183" s="456"/>
    </row>
    <row r="184" spans="1:41" x14ac:dyDescent="0.2">
      <c r="A184" s="456"/>
      <c r="B184" s="456"/>
      <c r="C184" s="456"/>
      <c r="D184" s="456"/>
      <c r="E184" s="456"/>
      <c r="F184" s="456"/>
      <c r="G184" s="456"/>
      <c r="H184" s="456"/>
      <c r="I184" s="456"/>
      <c r="J184" s="456"/>
      <c r="K184" s="456"/>
      <c r="L184" s="456"/>
      <c r="M184" s="456"/>
      <c r="N184" s="456"/>
      <c r="O184" s="456"/>
      <c r="P184" s="456"/>
      <c r="Q184" s="456"/>
      <c r="R184" s="456"/>
      <c r="S184" s="456"/>
      <c r="T184" s="456"/>
      <c r="U184" s="456"/>
      <c r="V184" s="456"/>
      <c r="W184" s="456"/>
      <c r="X184" s="456"/>
      <c r="Y184" s="456"/>
      <c r="Z184" s="456"/>
      <c r="AA184" s="456"/>
      <c r="AB184" s="456"/>
      <c r="AC184" s="456"/>
      <c r="AD184" s="456"/>
      <c r="AE184" s="456"/>
      <c r="AF184" s="456"/>
      <c r="AG184" s="456"/>
      <c r="AH184" s="456"/>
      <c r="AI184" s="456"/>
      <c r="AJ184" s="456"/>
      <c r="AK184" s="456"/>
      <c r="AL184" s="456"/>
      <c r="AM184" s="456"/>
      <c r="AN184" s="456"/>
      <c r="AO184" s="456"/>
    </row>
    <row r="185" spans="1:41" x14ac:dyDescent="0.2">
      <c r="A185" s="456"/>
      <c r="B185" s="456"/>
      <c r="C185" s="456"/>
      <c r="D185" s="456"/>
      <c r="E185" s="456"/>
      <c r="F185" s="456"/>
      <c r="G185" s="456"/>
      <c r="H185" s="456"/>
      <c r="I185" s="456"/>
      <c r="J185" s="456"/>
      <c r="K185" s="456"/>
      <c r="L185" s="456"/>
      <c r="M185" s="456"/>
      <c r="N185" s="456"/>
      <c r="O185" s="456"/>
      <c r="P185" s="456"/>
      <c r="Q185" s="456"/>
      <c r="R185" s="456"/>
      <c r="S185" s="456"/>
      <c r="T185" s="456"/>
      <c r="U185" s="456"/>
      <c r="V185" s="456"/>
      <c r="W185" s="456"/>
      <c r="X185" s="456"/>
      <c r="Y185" s="456"/>
      <c r="Z185" s="456"/>
      <c r="AA185" s="456"/>
      <c r="AB185" s="456"/>
      <c r="AC185" s="456"/>
      <c r="AD185" s="456"/>
      <c r="AE185" s="456"/>
      <c r="AF185" s="456"/>
      <c r="AG185" s="456"/>
      <c r="AH185" s="456"/>
      <c r="AI185" s="456"/>
      <c r="AJ185" s="456"/>
      <c r="AK185" s="456"/>
      <c r="AL185" s="456"/>
      <c r="AM185" s="456"/>
      <c r="AN185" s="456"/>
      <c r="AO185" s="456"/>
    </row>
    <row r="186" spans="1:41" x14ac:dyDescent="0.2">
      <c r="A186" s="456"/>
      <c r="B186" s="456"/>
      <c r="C186" s="456"/>
      <c r="D186" s="456"/>
      <c r="E186" s="456"/>
      <c r="F186" s="456"/>
      <c r="G186" s="456"/>
      <c r="H186" s="456"/>
      <c r="I186" s="456"/>
      <c r="J186" s="456"/>
      <c r="K186" s="456"/>
      <c r="L186" s="456"/>
      <c r="M186" s="456"/>
      <c r="N186" s="456"/>
      <c r="O186" s="456"/>
      <c r="P186" s="456"/>
      <c r="Q186" s="456"/>
      <c r="R186" s="456"/>
      <c r="S186" s="456"/>
      <c r="T186" s="456"/>
      <c r="U186" s="456"/>
      <c r="V186" s="456"/>
      <c r="W186" s="456"/>
      <c r="X186" s="456"/>
      <c r="Y186" s="456"/>
      <c r="Z186" s="456"/>
      <c r="AA186" s="456"/>
      <c r="AB186" s="456"/>
      <c r="AC186" s="456"/>
      <c r="AD186" s="456"/>
      <c r="AE186" s="456"/>
      <c r="AF186" s="456"/>
      <c r="AG186" s="456"/>
      <c r="AH186" s="456"/>
      <c r="AI186" s="456"/>
      <c r="AJ186" s="456"/>
      <c r="AK186" s="456"/>
      <c r="AL186" s="456"/>
      <c r="AM186" s="456"/>
      <c r="AN186" s="456"/>
      <c r="AO186" s="456"/>
    </row>
    <row r="187" spans="1:41" x14ac:dyDescent="0.2">
      <c r="A187" s="456"/>
      <c r="B187" s="456"/>
      <c r="C187" s="456"/>
      <c r="D187" s="456"/>
      <c r="E187" s="456"/>
      <c r="F187" s="456"/>
      <c r="G187" s="456"/>
      <c r="H187" s="456"/>
      <c r="I187" s="456"/>
      <c r="J187" s="456"/>
      <c r="K187" s="456"/>
      <c r="L187" s="456"/>
      <c r="M187" s="456"/>
      <c r="N187" s="456"/>
      <c r="O187" s="456"/>
      <c r="P187" s="456"/>
      <c r="Q187" s="456"/>
      <c r="R187" s="456"/>
      <c r="S187" s="456"/>
      <c r="T187" s="456"/>
      <c r="U187" s="456"/>
      <c r="V187" s="456"/>
      <c r="W187" s="456"/>
      <c r="X187" s="456"/>
      <c r="Y187" s="456"/>
      <c r="Z187" s="456"/>
      <c r="AA187" s="456"/>
      <c r="AB187" s="456"/>
      <c r="AC187" s="456"/>
      <c r="AD187" s="456"/>
      <c r="AE187" s="456"/>
      <c r="AF187" s="456"/>
      <c r="AG187" s="456"/>
      <c r="AH187" s="456"/>
      <c r="AI187" s="456"/>
      <c r="AJ187" s="456"/>
      <c r="AK187" s="456"/>
      <c r="AL187" s="456"/>
      <c r="AM187" s="456"/>
      <c r="AN187" s="456"/>
      <c r="AO187" s="456"/>
    </row>
    <row r="188" spans="1:41" x14ac:dyDescent="0.2">
      <c r="A188" s="456"/>
      <c r="B188" s="456"/>
      <c r="C188" s="456"/>
      <c r="D188" s="456"/>
      <c r="E188" s="456"/>
      <c r="F188" s="456"/>
      <c r="G188" s="456"/>
      <c r="H188" s="456"/>
      <c r="I188" s="456"/>
      <c r="J188" s="456"/>
      <c r="K188" s="456"/>
      <c r="L188" s="456"/>
      <c r="M188" s="456"/>
      <c r="N188" s="456"/>
      <c r="O188" s="456"/>
      <c r="P188" s="456"/>
      <c r="Q188" s="456"/>
      <c r="R188" s="456"/>
      <c r="S188" s="456"/>
      <c r="T188" s="456"/>
      <c r="U188" s="456"/>
      <c r="V188" s="456"/>
      <c r="W188" s="456"/>
      <c r="X188" s="456"/>
      <c r="Y188" s="456"/>
      <c r="Z188" s="456"/>
      <c r="AA188" s="456"/>
      <c r="AB188" s="456"/>
      <c r="AC188" s="456"/>
      <c r="AD188" s="456"/>
      <c r="AE188" s="456"/>
      <c r="AF188" s="456"/>
      <c r="AG188" s="456"/>
      <c r="AH188" s="456"/>
      <c r="AI188" s="456"/>
      <c r="AJ188" s="456"/>
      <c r="AK188" s="456"/>
      <c r="AL188" s="456"/>
      <c r="AM188" s="456"/>
      <c r="AN188" s="456"/>
      <c r="AO188" s="456"/>
    </row>
    <row r="189" spans="1:41" x14ac:dyDescent="0.2">
      <c r="A189" s="456"/>
      <c r="B189" s="456"/>
      <c r="C189" s="456"/>
      <c r="D189" s="456"/>
      <c r="E189" s="456"/>
      <c r="F189" s="456"/>
      <c r="G189" s="456"/>
      <c r="H189" s="456"/>
      <c r="I189" s="456"/>
      <c r="J189" s="456"/>
      <c r="K189" s="456"/>
      <c r="L189" s="456"/>
      <c r="M189" s="456"/>
      <c r="N189" s="456"/>
      <c r="O189" s="456"/>
      <c r="P189" s="456"/>
      <c r="Q189" s="456"/>
      <c r="R189" s="456"/>
      <c r="S189" s="456"/>
      <c r="T189" s="456"/>
      <c r="U189" s="456"/>
      <c r="V189" s="456"/>
      <c r="W189" s="456"/>
      <c r="X189" s="456"/>
      <c r="Y189" s="456"/>
      <c r="Z189" s="456"/>
      <c r="AA189" s="456"/>
      <c r="AB189" s="456"/>
      <c r="AC189" s="456"/>
      <c r="AD189" s="456"/>
      <c r="AE189" s="456"/>
      <c r="AF189" s="456"/>
      <c r="AG189" s="456"/>
      <c r="AH189" s="456"/>
      <c r="AI189" s="456"/>
      <c r="AJ189" s="456"/>
      <c r="AK189" s="456"/>
      <c r="AL189" s="456"/>
      <c r="AM189" s="456"/>
      <c r="AN189" s="456"/>
      <c r="AO189" s="456"/>
    </row>
    <row r="190" spans="1:41" x14ac:dyDescent="0.2">
      <c r="A190" s="456"/>
      <c r="B190" s="456"/>
      <c r="C190" s="456"/>
      <c r="D190" s="456"/>
      <c r="E190" s="456"/>
      <c r="F190" s="456"/>
      <c r="G190" s="456"/>
      <c r="H190" s="456"/>
      <c r="I190" s="456"/>
      <c r="J190" s="456"/>
      <c r="K190" s="456"/>
      <c r="L190" s="456"/>
      <c r="M190" s="456"/>
      <c r="N190" s="456"/>
      <c r="O190" s="456"/>
      <c r="P190" s="456"/>
      <c r="Q190" s="456"/>
      <c r="R190" s="456"/>
      <c r="S190" s="456"/>
      <c r="T190" s="456"/>
      <c r="U190" s="456"/>
      <c r="V190" s="456"/>
      <c r="W190" s="456"/>
      <c r="X190" s="456"/>
      <c r="Y190" s="456"/>
      <c r="Z190" s="456"/>
      <c r="AA190" s="456"/>
      <c r="AB190" s="456"/>
      <c r="AC190" s="456"/>
      <c r="AD190" s="456"/>
      <c r="AE190" s="456"/>
      <c r="AF190" s="456"/>
      <c r="AG190" s="456"/>
      <c r="AH190" s="456"/>
      <c r="AI190" s="456"/>
      <c r="AJ190" s="456"/>
      <c r="AK190" s="456"/>
      <c r="AL190" s="456"/>
      <c r="AM190" s="456"/>
      <c r="AN190" s="456"/>
      <c r="AO190" s="456"/>
    </row>
    <row r="191" spans="1:41" x14ac:dyDescent="0.2">
      <c r="A191" s="456"/>
      <c r="B191" s="456"/>
      <c r="C191" s="456"/>
      <c r="D191" s="456"/>
      <c r="E191" s="456"/>
      <c r="F191" s="456"/>
      <c r="G191" s="456"/>
      <c r="H191" s="456"/>
      <c r="I191" s="456"/>
      <c r="J191" s="456"/>
      <c r="K191" s="456"/>
      <c r="L191" s="456"/>
      <c r="M191" s="456"/>
      <c r="N191" s="456"/>
      <c r="O191" s="456"/>
      <c r="P191" s="456"/>
      <c r="Q191" s="456"/>
      <c r="R191" s="456"/>
      <c r="S191" s="456"/>
      <c r="T191" s="456"/>
      <c r="U191" s="456"/>
      <c r="V191" s="456"/>
      <c r="W191" s="456"/>
      <c r="X191" s="456"/>
      <c r="Y191" s="456"/>
      <c r="Z191" s="456"/>
      <c r="AA191" s="456"/>
      <c r="AB191" s="456"/>
      <c r="AC191" s="456"/>
      <c r="AD191" s="456"/>
      <c r="AE191" s="456"/>
      <c r="AF191" s="456"/>
      <c r="AG191" s="456"/>
      <c r="AH191" s="456"/>
      <c r="AI191" s="456"/>
      <c r="AJ191" s="456"/>
      <c r="AK191" s="456"/>
      <c r="AL191" s="456"/>
      <c r="AM191" s="456"/>
      <c r="AN191" s="456"/>
      <c r="AO191" s="456"/>
    </row>
    <row r="192" spans="1:41" x14ac:dyDescent="0.2">
      <c r="A192" s="456"/>
      <c r="B192" s="456"/>
      <c r="C192" s="456"/>
      <c r="D192" s="456"/>
      <c r="E192" s="456"/>
      <c r="F192" s="456"/>
      <c r="G192" s="456"/>
      <c r="H192" s="456"/>
      <c r="I192" s="456"/>
      <c r="J192" s="456"/>
      <c r="K192" s="456"/>
      <c r="L192" s="456"/>
      <c r="M192" s="456"/>
      <c r="N192" s="456"/>
      <c r="O192" s="456"/>
      <c r="P192" s="456"/>
      <c r="Q192" s="456"/>
      <c r="R192" s="456"/>
      <c r="S192" s="456"/>
      <c r="T192" s="456"/>
      <c r="U192" s="456"/>
      <c r="V192" s="456"/>
      <c r="W192" s="456"/>
      <c r="X192" s="456"/>
      <c r="Y192" s="456"/>
      <c r="Z192" s="456"/>
      <c r="AA192" s="456"/>
      <c r="AB192" s="456"/>
      <c r="AC192" s="456"/>
      <c r="AD192" s="456"/>
      <c r="AE192" s="456"/>
      <c r="AF192" s="456"/>
      <c r="AG192" s="456"/>
      <c r="AH192" s="456"/>
      <c r="AI192" s="456"/>
      <c r="AJ192" s="456"/>
      <c r="AK192" s="456"/>
      <c r="AL192" s="456"/>
      <c r="AM192" s="456"/>
      <c r="AN192" s="456"/>
      <c r="AO192" s="456"/>
    </row>
    <row r="193" spans="1:41" x14ac:dyDescent="0.2">
      <c r="A193" s="456"/>
      <c r="B193" s="456"/>
      <c r="C193" s="456"/>
      <c r="D193" s="456"/>
      <c r="E193" s="456"/>
      <c r="F193" s="456"/>
      <c r="G193" s="456"/>
      <c r="H193" s="456"/>
      <c r="I193" s="456"/>
      <c r="J193" s="456"/>
      <c r="K193" s="456"/>
      <c r="L193" s="456"/>
      <c r="M193" s="456"/>
      <c r="N193" s="456"/>
      <c r="O193" s="456"/>
      <c r="P193" s="456"/>
      <c r="Q193" s="456"/>
      <c r="R193" s="456"/>
      <c r="S193" s="456"/>
      <c r="T193" s="456"/>
      <c r="U193" s="456"/>
      <c r="V193" s="456"/>
      <c r="W193" s="456"/>
      <c r="X193" s="456"/>
      <c r="Y193" s="456"/>
      <c r="Z193" s="456"/>
      <c r="AA193" s="456"/>
      <c r="AB193" s="456"/>
      <c r="AC193" s="456"/>
      <c r="AD193" s="456"/>
      <c r="AE193" s="456"/>
      <c r="AF193" s="456"/>
      <c r="AG193" s="456"/>
      <c r="AH193" s="456"/>
      <c r="AI193" s="456"/>
      <c r="AJ193" s="456"/>
      <c r="AK193" s="456"/>
      <c r="AL193" s="456"/>
      <c r="AM193" s="456"/>
      <c r="AN193" s="456"/>
      <c r="AO193" s="456"/>
    </row>
    <row r="194" spans="1:41" x14ac:dyDescent="0.2">
      <c r="A194" s="456"/>
      <c r="B194" s="456"/>
      <c r="C194" s="456"/>
      <c r="D194" s="456"/>
      <c r="E194" s="456"/>
      <c r="F194" s="456"/>
      <c r="G194" s="456"/>
      <c r="H194" s="456"/>
      <c r="I194" s="456"/>
      <c r="J194" s="456"/>
      <c r="K194" s="456"/>
      <c r="L194" s="456"/>
      <c r="M194" s="456"/>
      <c r="N194" s="456"/>
      <c r="O194" s="456"/>
      <c r="P194" s="456"/>
      <c r="Q194" s="456"/>
      <c r="R194" s="456"/>
      <c r="S194" s="456"/>
      <c r="T194" s="456"/>
      <c r="U194" s="456"/>
      <c r="V194" s="456"/>
      <c r="W194" s="456"/>
      <c r="X194" s="456"/>
      <c r="Y194" s="456"/>
      <c r="Z194" s="456"/>
      <c r="AA194" s="456"/>
      <c r="AB194" s="456"/>
      <c r="AC194" s="456"/>
      <c r="AD194" s="456"/>
      <c r="AE194" s="456"/>
      <c r="AF194" s="456"/>
      <c r="AG194" s="456"/>
      <c r="AH194" s="456"/>
      <c r="AI194" s="456"/>
      <c r="AJ194" s="456"/>
      <c r="AK194" s="456"/>
      <c r="AL194" s="456"/>
      <c r="AM194" s="456"/>
      <c r="AN194" s="456"/>
      <c r="AO194" s="456"/>
    </row>
    <row r="195" spans="1:41" x14ac:dyDescent="0.2">
      <c r="A195" s="456"/>
      <c r="B195" s="456"/>
      <c r="C195" s="456"/>
      <c r="D195" s="456"/>
      <c r="E195" s="456"/>
      <c r="F195" s="456"/>
      <c r="G195" s="456"/>
      <c r="H195" s="456"/>
      <c r="I195" s="456"/>
      <c r="J195" s="456"/>
      <c r="K195" s="456"/>
      <c r="L195" s="456"/>
      <c r="M195" s="456"/>
      <c r="N195" s="456"/>
      <c r="O195" s="456"/>
      <c r="P195" s="456"/>
      <c r="Q195" s="456"/>
      <c r="R195" s="456"/>
      <c r="S195" s="456"/>
      <c r="T195" s="456"/>
      <c r="U195" s="456"/>
      <c r="V195" s="456"/>
      <c r="W195" s="456"/>
      <c r="X195" s="456"/>
      <c r="Y195" s="456"/>
      <c r="Z195" s="456"/>
      <c r="AA195" s="456"/>
      <c r="AB195" s="456"/>
      <c r="AC195" s="456"/>
      <c r="AD195" s="456"/>
      <c r="AE195" s="456"/>
      <c r="AF195" s="456"/>
      <c r="AG195" s="456"/>
      <c r="AH195" s="456"/>
      <c r="AI195" s="456"/>
      <c r="AJ195" s="456"/>
      <c r="AK195" s="456"/>
      <c r="AL195" s="456"/>
      <c r="AM195" s="456"/>
      <c r="AN195" s="456"/>
      <c r="AO195" s="456"/>
    </row>
    <row r="196" spans="1:41" x14ac:dyDescent="0.2">
      <c r="A196" s="456"/>
      <c r="B196" s="456"/>
      <c r="C196" s="456"/>
      <c r="D196" s="456"/>
      <c r="E196" s="456"/>
      <c r="F196" s="456"/>
      <c r="G196" s="456"/>
      <c r="H196" s="456"/>
      <c r="I196" s="456"/>
      <c r="J196" s="456"/>
      <c r="K196" s="456"/>
      <c r="L196" s="456"/>
      <c r="M196" s="456"/>
      <c r="N196" s="456"/>
      <c r="O196" s="456"/>
      <c r="P196" s="456"/>
      <c r="Q196" s="456"/>
      <c r="R196" s="456"/>
      <c r="S196" s="456"/>
      <c r="T196" s="456"/>
      <c r="U196" s="456"/>
      <c r="V196" s="456"/>
      <c r="W196" s="456"/>
      <c r="X196" s="456"/>
      <c r="Y196" s="456"/>
      <c r="Z196" s="456"/>
      <c r="AA196" s="456"/>
      <c r="AB196" s="456"/>
      <c r="AC196" s="456"/>
      <c r="AD196" s="456"/>
      <c r="AE196" s="456"/>
      <c r="AF196" s="456"/>
      <c r="AG196" s="456"/>
      <c r="AH196" s="456"/>
      <c r="AI196" s="456"/>
      <c r="AJ196" s="456"/>
      <c r="AK196" s="456"/>
      <c r="AL196" s="456"/>
      <c r="AM196" s="456"/>
      <c r="AN196" s="456"/>
      <c r="AO196" s="456"/>
    </row>
    <row r="197" spans="1:41" x14ac:dyDescent="0.2">
      <c r="A197" s="456"/>
      <c r="B197" s="456"/>
      <c r="C197" s="456"/>
      <c r="D197" s="456"/>
      <c r="E197" s="456"/>
      <c r="F197" s="456"/>
      <c r="G197" s="456"/>
      <c r="H197" s="456"/>
      <c r="I197" s="456"/>
      <c r="J197" s="456"/>
      <c r="K197" s="456"/>
      <c r="L197" s="456"/>
      <c r="M197" s="456"/>
      <c r="N197" s="456"/>
      <c r="O197" s="456"/>
      <c r="P197" s="456"/>
      <c r="Q197" s="456"/>
      <c r="R197" s="456"/>
      <c r="S197" s="456"/>
      <c r="T197" s="456"/>
      <c r="U197" s="456"/>
      <c r="V197" s="456"/>
      <c r="W197" s="456"/>
      <c r="X197" s="456"/>
      <c r="Y197" s="456"/>
      <c r="Z197" s="456"/>
      <c r="AA197" s="456"/>
      <c r="AB197" s="456"/>
      <c r="AC197" s="456"/>
      <c r="AD197" s="456"/>
      <c r="AE197" s="456"/>
      <c r="AF197" s="456"/>
      <c r="AG197" s="456"/>
      <c r="AH197" s="456"/>
      <c r="AI197" s="456"/>
      <c r="AJ197" s="456"/>
      <c r="AK197" s="456"/>
      <c r="AL197" s="456"/>
      <c r="AM197" s="456"/>
      <c r="AN197" s="456"/>
      <c r="AO197" s="456"/>
    </row>
    <row r="198" spans="1:41" x14ac:dyDescent="0.2">
      <c r="A198" s="456"/>
      <c r="B198" s="456"/>
      <c r="C198" s="456"/>
      <c r="D198" s="456"/>
      <c r="E198" s="456"/>
      <c r="F198" s="456"/>
      <c r="G198" s="456"/>
      <c r="H198" s="456"/>
      <c r="I198" s="456"/>
      <c r="J198" s="456"/>
      <c r="K198" s="456"/>
      <c r="L198" s="456"/>
      <c r="M198" s="456"/>
      <c r="N198" s="456"/>
      <c r="O198" s="456"/>
      <c r="P198" s="456"/>
      <c r="Q198" s="456"/>
      <c r="R198" s="456"/>
      <c r="S198" s="456"/>
      <c r="T198" s="456"/>
      <c r="U198" s="456"/>
      <c r="V198" s="456"/>
      <c r="W198" s="456"/>
      <c r="X198" s="456"/>
      <c r="Y198" s="456"/>
      <c r="Z198" s="456"/>
      <c r="AA198" s="456"/>
      <c r="AB198" s="456"/>
      <c r="AC198" s="456"/>
      <c r="AD198" s="456"/>
      <c r="AE198" s="456"/>
      <c r="AF198" s="456"/>
      <c r="AG198" s="456"/>
      <c r="AH198" s="456"/>
      <c r="AI198" s="456"/>
      <c r="AJ198" s="456"/>
      <c r="AK198" s="456"/>
      <c r="AL198" s="456"/>
      <c r="AM198" s="456"/>
      <c r="AN198" s="456"/>
      <c r="AO198" s="456"/>
    </row>
    <row r="199" spans="1:41" x14ac:dyDescent="0.2">
      <c r="A199" s="456"/>
      <c r="B199" s="456"/>
      <c r="C199" s="456"/>
      <c r="D199" s="456"/>
      <c r="E199" s="456"/>
      <c r="F199" s="456"/>
      <c r="G199" s="456"/>
      <c r="H199" s="456"/>
      <c r="I199" s="456"/>
      <c r="J199" s="456"/>
      <c r="K199" s="456"/>
      <c r="L199" s="456"/>
      <c r="M199" s="456"/>
      <c r="N199" s="456"/>
      <c r="O199" s="456"/>
      <c r="P199" s="456"/>
      <c r="Q199" s="456"/>
      <c r="R199" s="456"/>
      <c r="S199" s="456"/>
      <c r="T199" s="456"/>
      <c r="U199" s="456"/>
      <c r="V199" s="456"/>
      <c r="W199" s="456"/>
      <c r="X199" s="456"/>
      <c r="Y199" s="456"/>
      <c r="Z199" s="456"/>
      <c r="AA199" s="456"/>
      <c r="AB199" s="456"/>
      <c r="AC199" s="456"/>
      <c r="AD199" s="456"/>
      <c r="AE199" s="456"/>
      <c r="AF199" s="456"/>
      <c r="AG199" s="456"/>
      <c r="AH199" s="456"/>
      <c r="AI199" s="456"/>
      <c r="AJ199" s="456"/>
      <c r="AK199" s="456"/>
      <c r="AL199" s="456"/>
      <c r="AM199" s="456"/>
      <c r="AN199" s="456"/>
      <c r="AO199" s="456"/>
    </row>
    <row r="200" spans="1:41" x14ac:dyDescent="0.2">
      <c r="A200" s="456"/>
      <c r="B200" s="456"/>
      <c r="C200" s="456"/>
      <c r="D200" s="456"/>
      <c r="E200" s="456"/>
      <c r="F200" s="456"/>
      <c r="G200" s="456"/>
      <c r="H200" s="456"/>
      <c r="I200" s="456"/>
      <c r="J200" s="456"/>
      <c r="K200" s="456"/>
      <c r="L200" s="456"/>
      <c r="M200" s="456"/>
      <c r="N200" s="456"/>
      <c r="O200" s="456"/>
      <c r="P200" s="456"/>
      <c r="Q200" s="456"/>
      <c r="R200" s="456"/>
      <c r="S200" s="456"/>
      <c r="T200" s="456"/>
      <c r="U200" s="456"/>
      <c r="V200" s="456"/>
      <c r="W200" s="456"/>
      <c r="X200" s="456"/>
      <c r="Y200" s="456"/>
      <c r="Z200" s="456"/>
      <c r="AA200" s="456"/>
      <c r="AB200" s="456"/>
      <c r="AC200" s="456"/>
      <c r="AD200" s="456"/>
      <c r="AE200" s="456"/>
      <c r="AF200" s="456"/>
      <c r="AG200" s="456"/>
      <c r="AH200" s="456"/>
      <c r="AI200" s="456"/>
      <c r="AJ200" s="456"/>
      <c r="AK200" s="456"/>
      <c r="AL200" s="456"/>
      <c r="AM200" s="456"/>
      <c r="AN200" s="456"/>
      <c r="AO200" s="456"/>
    </row>
    <row r="201" spans="1:41" x14ac:dyDescent="0.2">
      <c r="A201" s="456"/>
      <c r="B201" s="456"/>
      <c r="C201" s="456"/>
      <c r="D201" s="456"/>
      <c r="E201" s="456"/>
      <c r="F201" s="456"/>
      <c r="G201" s="456"/>
      <c r="H201" s="456"/>
      <c r="I201" s="456"/>
      <c r="J201" s="456"/>
      <c r="K201" s="456"/>
      <c r="L201" s="456"/>
      <c r="M201" s="456"/>
      <c r="N201" s="456"/>
      <c r="O201" s="456"/>
      <c r="P201" s="456"/>
      <c r="Q201" s="456"/>
      <c r="R201" s="456"/>
      <c r="S201" s="456"/>
      <c r="T201" s="456"/>
      <c r="U201" s="456"/>
      <c r="V201" s="456"/>
      <c r="W201" s="456"/>
      <c r="X201" s="456"/>
      <c r="Y201" s="456"/>
      <c r="Z201" s="456"/>
      <c r="AA201" s="456"/>
      <c r="AB201" s="456"/>
      <c r="AC201" s="456"/>
      <c r="AD201" s="456"/>
      <c r="AE201" s="456"/>
      <c r="AF201" s="456"/>
      <c r="AG201" s="456"/>
      <c r="AH201" s="456"/>
      <c r="AI201" s="456"/>
      <c r="AJ201" s="456"/>
      <c r="AK201" s="456"/>
      <c r="AL201" s="456"/>
      <c r="AM201" s="456"/>
      <c r="AN201" s="456"/>
      <c r="AO201" s="456"/>
    </row>
    <row r="202" spans="1:41" x14ac:dyDescent="0.2">
      <c r="A202" s="456"/>
      <c r="B202" s="456"/>
      <c r="C202" s="456"/>
      <c r="D202" s="456"/>
      <c r="E202" s="456"/>
      <c r="F202" s="456"/>
      <c r="G202" s="456"/>
      <c r="H202" s="456"/>
      <c r="I202" s="456"/>
      <c r="J202" s="456"/>
      <c r="K202" s="456"/>
      <c r="L202" s="456"/>
      <c r="M202" s="456"/>
      <c r="N202" s="456"/>
      <c r="O202" s="456"/>
      <c r="P202" s="456"/>
      <c r="Q202" s="456"/>
      <c r="R202" s="456"/>
      <c r="S202" s="456"/>
      <c r="T202" s="456"/>
      <c r="U202" s="456"/>
      <c r="V202" s="456"/>
      <c r="W202" s="456"/>
      <c r="X202" s="456"/>
      <c r="Y202" s="456"/>
      <c r="Z202" s="456"/>
      <c r="AA202" s="456"/>
      <c r="AB202" s="456"/>
      <c r="AC202" s="456"/>
      <c r="AD202" s="456"/>
      <c r="AE202" s="456"/>
      <c r="AF202" s="456"/>
      <c r="AG202" s="456"/>
      <c r="AH202" s="456"/>
      <c r="AI202" s="456"/>
      <c r="AJ202" s="456"/>
      <c r="AK202" s="456"/>
      <c r="AL202" s="456"/>
      <c r="AM202" s="456"/>
      <c r="AN202" s="456"/>
      <c r="AO202" s="456"/>
    </row>
    <row r="203" spans="1:41" x14ac:dyDescent="0.2">
      <c r="A203" s="456"/>
      <c r="B203" s="456"/>
      <c r="C203" s="456"/>
      <c r="D203" s="456"/>
      <c r="E203" s="456"/>
      <c r="F203" s="456"/>
      <c r="G203" s="456"/>
      <c r="H203" s="456"/>
      <c r="I203" s="456"/>
      <c r="J203" s="456"/>
      <c r="K203" s="456"/>
      <c r="L203" s="456"/>
      <c r="M203" s="456"/>
      <c r="N203" s="456"/>
      <c r="O203" s="456"/>
      <c r="P203" s="456"/>
      <c r="Q203" s="456"/>
      <c r="R203" s="456"/>
      <c r="S203" s="456"/>
      <c r="T203" s="456"/>
      <c r="U203" s="456"/>
      <c r="V203" s="456"/>
      <c r="W203" s="456"/>
      <c r="X203" s="456"/>
      <c r="Y203" s="456"/>
      <c r="Z203" s="456"/>
      <c r="AA203" s="456"/>
      <c r="AB203" s="456"/>
      <c r="AC203" s="456"/>
      <c r="AD203" s="456"/>
      <c r="AE203" s="456"/>
      <c r="AF203" s="456"/>
      <c r="AG203" s="456"/>
      <c r="AH203" s="456"/>
      <c r="AI203" s="456"/>
      <c r="AJ203" s="456"/>
      <c r="AK203" s="456"/>
      <c r="AL203" s="456"/>
      <c r="AM203" s="456"/>
      <c r="AN203" s="456"/>
      <c r="AO203" s="456"/>
    </row>
    <row r="204" spans="1:41" x14ac:dyDescent="0.2">
      <c r="A204" s="456"/>
      <c r="B204" s="456"/>
      <c r="C204" s="456"/>
      <c r="D204" s="456"/>
      <c r="E204" s="456"/>
      <c r="F204" s="456"/>
      <c r="G204" s="456"/>
      <c r="H204" s="456"/>
      <c r="I204" s="456"/>
      <c r="J204" s="456"/>
      <c r="K204" s="456"/>
      <c r="L204" s="456"/>
      <c r="M204" s="456"/>
      <c r="N204" s="456"/>
      <c r="O204" s="456"/>
      <c r="P204" s="456"/>
      <c r="Q204" s="456"/>
      <c r="R204" s="456"/>
      <c r="S204" s="456"/>
      <c r="T204" s="456"/>
      <c r="U204" s="456"/>
      <c r="V204" s="456"/>
      <c r="W204" s="456"/>
      <c r="X204" s="456"/>
      <c r="Y204" s="456"/>
      <c r="Z204" s="456"/>
      <c r="AA204" s="456"/>
      <c r="AB204" s="456"/>
      <c r="AC204" s="456"/>
      <c r="AD204" s="456"/>
      <c r="AE204" s="456"/>
      <c r="AF204" s="456"/>
      <c r="AG204" s="456"/>
      <c r="AH204" s="456"/>
      <c r="AI204" s="456"/>
      <c r="AJ204" s="456"/>
      <c r="AK204" s="456"/>
      <c r="AL204" s="456"/>
      <c r="AM204" s="456"/>
      <c r="AN204" s="456"/>
      <c r="AO204" s="456"/>
    </row>
    <row r="205" spans="1:41" x14ac:dyDescent="0.2">
      <c r="A205" s="456"/>
      <c r="B205" s="456"/>
      <c r="C205" s="456"/>
      <c r="D205" s="456"/>
      <c r="E205" s="456"/>
      <c r="F205" s="456"/>
      <c r="G205" s="456"/>
      <c r="H205" s="456"/>
      <c r="I205" s="456"/>
      <c r="J205" s="456"/>
      <c r="K205" s="456"/>
      <c r="L205" s="456"/>
      <c r="M205" s="456"/>
      <c r="N205" s="456"/>
      <c r="O205" s="456"/>
      <c r="P205" s="456"/>
      <c r="Q205" s="456"/>
      <c r="R205" s="456"/>
      <c r="S205" s="456"/>
      <c r="T205" s="456"/>
      <c r="U205" s="456"/>
      <c r="V205" s="456"/>
      <c r="W205" s="456"/>
      <c r="X205" s="456"/>
      <c r="Y205" s="456"/>
      <c r="Z205" s="456"/>
      <c r="AA205" s="456"/>
      <c r="AB205" s="456"/>
      <c r="AC205" s="456"/>
      <c r="AD205" s="456"/>
      <c r="AE205" s="456"/>
      <c r="AF205" s="456"/>
      <c r="AG205" s="456"/>
      <c r="AH205" s="456"/>
      <c r="AI205" s="456"/>
      <c r="AJ205" s="456"/>
      <c r="AK205" s="456"/>
      <c r="AL205" s="456"/>
      <c r="AM205" s="456"/>
      <c r="AN205" s="456"/>
      <c r="AO205" s="456"/>
    </row>
    <row r="206" spans="1:41" x14ac:dyDescent="0.2">
      <c r="A206" s="456"/>
      <c r="B206" s="456"/>
      <c r="C206" s="456"/>
      <c r="D206" s="456"/>
      <c r="E206" s="456"/>
      <c r="F206" s="456"/>
      <c r="G206" s="456"/>
      <c r="H206" s="456"/>
      <c r="I206" s="456"/>
      <c r="J206" s="456"/>
      <c r="K206" s="456"/>
      <c r="L206" s="456"/>
      <c r="M206" s="456"/>
      <c r="N206" s="456"/>
      <c r="O206" s="456"/>
      <c r="P206" s="456"/>
      <c r="Q206" s="456"/>
      <c r="R206" s="456"/>
      <c r="S206" s="456"/>
      <c r="T206" s="456"/>
      <c r="U206" s="456"/>
      <c r="V206" s="456"/>
      <c r="W206" s="456"/>
      <c r="X206" s="456"/>
      <c r="Y206" s="456"/>
      <c r="Z206" s="456"/>
      <c r="AA206" s="456"/>
      <c r="AB206" s="456"/>
      <c r="AC206" s="456"/>
      <c r="AD206" s="456"/>
      <c r="AE206" s="456"/>
      <c r="AF206" s="456"/>
      <c r="AG206" s="456"/>
      <c r="AH206" s="456"/>
      <c r="AI206" s="456"/>
      <c r="AJ206" s="456"/>
      <c r="AK206" s="456"/>
      <c r="AL206" s="456"/>
      <c r="AM206" s="456"/>
      <c r="AN206" s="456"/>
      <c r="AO206" s="456"/>
    </row>
    <row r="207" spans="1:41" x14ac:dyDescent="0.2">
      <c r="A207" s="456"/>
      <c r="B207" s="456"/>
      <c r="C207" s="456"/>
      <c r="D207" s="456"/>
      <c r="E207" s="456"/>
      <c r="F207" s="456"/>
      <c r="G207" s="456"/>
      <c r="H207" s="456"/>
      <c r="I207" s="456"/>
      <c r="J207" s="456"/>
      <c r="K207" s="456"/>
      <c r="L207" s="456"/>
      <c r="M207" s="456"/>
      <c r="N207" s="456"/>
      <c r="O207" s="456"/>
      <c r="P207" s="456"/>
      <c r="Q207" s="456"/>
      <c r="R207" s="456"/>
      <c r="S207" s="456"/>
      <c r="T207" s="456"/>
      <c r="U207" s="456"/>
      <c r="V207" s="456"/>
      <c r="W207" s="456"/>
      <c r="X207" s="456"/>
      <c r="Y207" s="456"/>
      <c r="Z207" s="456"/>
      <c r="AA207" s="456"/>
      <c r="AB207" s="456"/>
      <c r="AC207" s="456"/>
      <c r="AD207" s="456"/>
      <c r="AE207" s="456"/>
      <c r="AF207" s="456"/>
      <c r="AG207" s="456"/>
      <c r="AH207" s="456"/>
      <c r="AI207" s="456"/>
      <c r="AJ207" s="456"/>
      <c r="AK207" s="456"/>
      <c r="AL207" s="456"/>
      <c r="AM207" s="456"/>
      <c r="AN207" s="456"/>
      <c r="AO207" s="456"/>
    </row>
    <row r="208" spans="1:41" x14ac:dyDescent="0.2">
      <c r="A208" s="456"/>
      <c r="B208" s="456"/>
      <c r="C208" s="456"/>
      <c r="D208" s="456"/>
      <c r="E208" s="456"/>
      <c r="F208" s="456"/>
      <c r="G208" s="456"/>
      <c r="H208" s="456"/>
      <c r="I208" s="456"/>
      <c r="J208" s="456"/>
      <c r="K208" s="456"/>
      <c r="L208" s="456"/>
      <c r="M208" s="456"/>
      <c r="N208" s="456"/>
      <c r="O208" s="456"/>
      <c r="P208" s="456"/>
      <c r="Q208" s="456"/>
      <c r="R208" s="456"/>
      <c r="S208" s="456"/>
      <c r="T208" s="456"/>
      <c r="U208" s="456"/>
      <c r="V208" s="456"/>
      <c r="W208" s="456"/>
      <c r="X208" s="456"/>
      <c r="Y208" s="456"/>
      <c r="Z208" s="456"/>
      <c r="AA208" s="456"/>
      <c r="AB208" s="456"/>
      <c r="AC208" s="456"/>
      <c r="AD208" s="456"/>
      <c r="AE208" s="456"/>
      <c r="AF208" s="456"/>
      <c r="AG208" s="456"/>
      <c r="AH208" s="456"/>
      <c r="AI208" s="456"/>
      <c r="AJ208" s="456"/>
      <c r="AK208" s="456"/>
      <c r="AL208" s="456"/>
      <c r="AM208" s="456"/>
      <c r="AN208" s="456"/>
      <c r="AO208" s="456"/>
    </row>
    <row r="209" spans="1:41" x14ac:dyDescent="0.2">
      <c r="A209" s="456"/>
      <c r="B209" s="456"/>
      <c r="C209" s="456"/>
      <c r="D209" s="456"/>
      <c r="E209" s="456"/>
      <c r="F209" s="456"/>
      <c r="G209" s="456"/>
      <c r="H209" s="456"/>
      <c r="I209" s="456"/>
      <c r="J209" s="456"/>
      <c r="K209" s="456"/>
      <c r="L209" s="456"/>
      <c r="M209" s="456"/>
      <c r="N209" s="456"/>
      <c r="O209" s="456"/>
      <c r="P209" s="456"/>
      <c r="Q209" s="456"/>
      <c r="R209" s="456"/>
      <c r="S209" s="456"/>
      <c r="T209" s="456"/>
      <c r="U209" s="456"/>
      <c r="V209" s="456"/>
      <c r="W209" s="456"/>
      <c r="X209" s="456"/>
      <c r="Y209" s="456"/>
      <c r="Z209" s="456"/>
      <c r="AA209" s="456"/>
      <c r="AB209" s="456"/>
      <c r="AC209" s="456"/>
      <c r="AD209" s="456"/>
      <c r="AE209" s="456"/>
      <c r="AF209" s="456"/>
      <c r="AG209" s="456"/>
      <c r="AH209" s="456"/>
      <c r="AI209" s="456"/>
      <c r="AJ209" s="456"/>
      <c r="AK209" s="456"/>
      <c r="AL209" s="456"/>
      <c r="AM209" s="456"/>
      <c r="AN209" s="456"/>
      <c r="AO209" s="456"/>
    </row>
    <row r="210" spans="1:41" x14ac:dyDescent="0.2">
      <c r="A210" s="456"/>
      <c r="B210" s="456"/>
      <c r="C210" s="456"/>
      <c r="D210" s="456"/>
      <c r="E210" s="456"/>
      <c r="F210" s="456"/>
      <c r="G210" s="456"/>
      <c r="H210" s="456"/>
      <c r="I210" s="456"/>
      <c r="J210" s="456"/>
      <c r="K210" s="456"/>
      <c r="L210" s="456"/>
      <c r="M210" s="456"/>
      <c r="N210" s="456"/>
      <c r="O210" s="456"/>
      <c r="P210" s="456"/>
      <c r="Q210" s="456"/>
      <c r="R210" s="456"/>
      <c r="S210" s="456"/>
      <c r="T210" s="456"/>
      <c r="U210" s="456"/>
      <c r="V210" s="456"/>
      <c r="W210" s="456"/>
      <c r="X210" s="456"/>
      <c r="Y210" s="456"/>
      <c r="Z210" s="456"/>
      <c r="AA210" s="456"/>
      <c r="AB210" s="456"/>
      <c r="AC210" s="456"/>
      <c r="AD210" s="456"/>
      <c r="AE210" s="456"/>
      <c r="AF210" s="456"/>
      <c r="AG210" s="456"/>
      <c r="AH210" s="456"/>
      <c r="AI210" s="456"/>
      <c r="AJ210" s="456"/>
      <c r="AK210" s="456"/>
      <c r="AL210" s="456"/>
      <c r="AM210" s="456"/>
      <c r="AN210" s="456"/>
      <c r="AO210" s="456"/>
    </row>
    <row r="211" spans="1:41" x14ac:dyDescent="0.2">
      <c r="A211" s="456"/>
      <c r="B211" s="456"/>
      <c r="C211" s="456"/>
      <c r="D211" s="456"/>
      <c r="E211" s="456"/>
      <c r="F211" s="456"/>
      <c r="G211" s="456"/>
      <c r="H211" s="456"/>
      <c r="I211" s="456"/>
      <c r="J211" s="456"/>
      <c r="K211" s="456"/>
      <c r="L211" s="456"/>
      <c r="M211" s="456"/>
      <c r="N211" s="456"/>
      <c r="O211" s="456"/>
      <c r="P211" s="456"/>
      <c r="Q211" s="456"/>
      <c r="R211" s="456"/>
      <c r="S211" s="456"/>
      <c r="T211" s="456"/>
      <c r="U211" s="456"/>
      <c r="V211" s="456"/>
      <c r="W211" s="456"/>
      <c r="X211" s="456"/>
      <c r="Y211" s="456"/>
      <c r="Z211" s="456"/>
      <c r="AA211" s="456"/>
      <c r="AB211" s="456"/>
      <c r="AC211" s="456"/>
      <c r="AD211" s="456"/>
      <c r="AE211" s="456"/>
      <c r="AF211" s="456"/>
      <c r="AG211" s="456"/>
      <c r="AH211" s="456"/>
      <c r="AI211" s="456"/>
      <c r="AJ211" s="456"/>
      <c r="AK211" s="456"/>
      <c r="AL211" s="456"/>
      <c r="AM211" s="456"/>
      <c r="AN211" s="456"/>
      <c r="AO211" s="456"/>
    </row>
    <row r="212" spans="1:41" x14ac:dyDescent="0.2">
      <c r="A212" s="456"/>
      <c r="B212" s="456"/>
      <c r="C212" s="456"/>
      <c r="D212" s="456"/>
      <c r="E212" s="456"/>
      <c r="F212" s="456"/>
      <c r="G212" s="456"/>
      <c r="H212" s="456"/>
      <c r="I212" s="456"/>
      <c r="J212" s="456"/>
      <c r="K212" s="456"/>
      <c r="L212" s="456"/>
      <c r="M212" s="456"/>
      <c r="N212" s="456"/>
      <c r="O212" s="456"/>
      <c r="P212" s="456"/>
      <c r="Q212" s="456"/>
      <c r="R212" s="456"/>
      <c r="S212" s="456"/>
      <c r="T212" s="456"/>
      <c r="U212" s="456"/>
      <c r="V212" s="456"/>
      <c r="W212" s="456"/>
      <c r="X212" s="456"/>
      <c r="Y212" s="456"/>
      <c r="Z212" s="456"/>
      <c r="AA212" s="456"/>
      <c r="AB212" s="456"/>
      <c r="AC212" s="456"/>
      <c r="AD212" s="456"/>
      <c r="AE212" s="456"/>
      <c r="AF212" s="456"/>
      <c r="AG212" s="456"/>
      <c r="AH212" s="456"/>
      <c r="AI212" s="456"/>
      <c r="AJ212" s="456"/>
      <c r="AK212" s="456"/>
      <c r="AL212" s="456"/>
      <c r="AM212" s="456"/>
      <c r="AN212" s="456"/>
      <c r="AO212" s="456"/>
    </row>
    <row r="213" spans="1:41" x14ac:dyDescent="0.2">
      <c r="A213" s="456"/>
      <c r="B213" s="456"/>
      <c r="C213" s="456"/>
      <c r="D213" s="456"/>
      <c r="E213" s="456"/>
      <c r="F213" s="456"/>
      <c r="G213" s="456"/>
      <c r="H213" s="456"/>
      <c r="I213" s="456"/>
      <c r="J213" s="456"/>
      <c r="K213" s="456"/>
      <c r="L213" s="456"/>
      <c r="M213" s="456"/>
      <c r="N213" s="456"/>
      <c r="O213" s="456"/>
      <c r="P213" s="456"/>
      <c r="Q213" s="456"/>
      <c r="R213" s="456"/>
      <c r="S213" s="456"/>
      <c r="T213" s="456"/>
      <c r="U213" s="456"/>
      <c r="V213" s="456"/>
      <c r="W213" s="456"/>
      <c r="X213" s="456"/>
      <c r="Y213" s="456"/>
      <c r="Z213" s="456"/>
      <c r="AA213" s="456"/>
      <c r="AB213" s="456"/>
      <c r="AC213" s="456"/>
      <c r="AD213" s="456"/>
      <c r="AE213" s="456"/>
      <c r="AF213" s="456"/>
      <c r="AG213" s="456"/>
      <c r="AH213" s="456"/>
      <c r="AI213" s="456"/>
      <c r="AJ213" s="456"/>
      <c r="AK213" s="456"/>
      <c r="AL213" s="456"/>
      <c r="AM213" s="456"/>
      <c r="AN213" s="456"/>
      <c r="AO213" s="456"/>
    </row>
    <row r="214" spans="1:41" x14ac:dyDescent="0.2">
      <c r="A214" s="456"/>
      <c r="B214" s="456"/>
      <c r="C214" s="456"/>
      <c r="D214" s="456"/>
      <c r="E214" s="456"/>
      <c r="F214" s="456"/>
      <c r="G214" s="456"/>
      <c r="H214" s="456"/>
      <c r="I214" s="456"/>
      <c r="J214" s="456"/>
      <c r="K214" s="456"/>
      <c r="L214" s="456"/>
      <c r="M214" s="456"/>
      <c r="N214" s="456"/>
      <c r="O214" s="456"/>
      <c r="P214" s="456"/>
      <c r="Q214" s="456"/>
      <c r="R214" s="456"/>
      <c r="S214" s="456"/>
      <c r="T214" s="456"/>
      <c r="U214" s="456"/>
      <c r="V214" s="456"/>
      <c r="W214" s="456"/>
      <c r="X214" s="456"/>
      <c r="Y214" s="456"/>
      <c r="Z214" s="456"/>
      <c r="AA214" s="456"/>
      <c r="AB214" s="456"/>
      <c r="AC214" s="456"/>
      <c r="AD214" s="456"/>
      <c r="AE214" s="456"/>
      <c r="AF214" s="456"/>
      <c r="AG214" s="456"/>
      <c r="AH214" s="456"/>
      <c r="AI214" s="456"/>
      <c r="AJ214" s="456"/>
      <c r="AK214" s="456"/>
      <c r="AL214" s="456"/>
      <c r="AM214" s="456"/>
      <c r="AN214" s="456"/>
      <c r="AO214" s="456"/>
    </row>
    <row r="215" spans="1:41" x14ac:dyDescent="0.2">
      <c r="A215" s="456"/>
      <c r="B215" s="456"/>
      <c r="C215" s="456"/>
      <c r="D215" s="456"/>
      <c r="E215" s="456"/>
      <c r="F215" s="456"/>
      <c r="G215" s="456"/>
      <c r="H215" s="456"/>
      <c r="I215" s="456"/>
      <c r="J215" s="456"/>
      <c r="K215" s="456"/>
      <c r="L215" s="456"/>
      <c r="M215" s="456"/>
      <c r="N215" s="456"/>
      <c r="O215" s="456"/>
      <c r="P215" s="456"/>
      <c r="Q215" s="456"/>
      <c r="R215" s="456"/>
      <c r="S215" s="456"/>
      <c r="T215" s="456"/>
      <c r="U215" s="456"/>
      <c r="V215" s="456"/>
      <c r="W215" s="456"/>
      <c r="X215" s="456"/>
      <c r="Y215" s="456"/>
      <c r="Z215" s="456"/>
      <c r="AA215" s="456"/>
      <c r="AB215" s="456"/>
      <c r="AC215" s="456"/>
      <c r="AD215" s="456"/>
      <c r="AE215" s="456"/>
      <c r="AF215" s="456"/>
      <c r="AG215" s="456"/>
      <c r="AH215" s="456"/>
      <c r="AI215" s="456"/>
      <c r="AJ215" s="456"/>
      <c r="AK215" s="456"/>
      <c r="AL215" s="456"/>
      <c r="AM215" s="456"/>
      <c r="AN215" s="456"/>
      <c r="AO215" s="456"/>
    </row>
    <row r="216" spans="1:41" x14ac:dyDescent="0.2">
      <c r="A216" s="456"/>
      <c r="B216" s="456"/>
      <c r="C216" s="456"/>
      <c r="D216" s="456"/>
      <c r="E216" s="456"/>
      <c r="F216" s="456"/>
      <c r="G216" s="456"/>
      <c r="H216" s="456"/>
      <c r="I216" s="456"/>
      <c r="J216" s="456"/>
      <c r="K216" s="456"/>
      <c r="L216" s="456"/>
      <c r="M216" s="456"/>
      <c r="N216" s="456"/>
      <c r="O216" s="456"/>
      <c r="P216" s="456"/>
      <c r="Q216" s="456"/>
      <c r="R216" s="456"/>
      <c r="S216" s="456"/>
      <c r="T216" s="456"/>
      <c r="U216" s="456"/>
      <c r="V216" s="456"/>
      <c r="W216" s="456"/>
      <c r="X216" s="456"/>
      <c r="Y216" s="456"/>
      <c r="Z216" s="456"/>
      <c r="AA216" s="456"/>
      <c r="AB216" s="456"/>
      <c r="AC216" s="456"/>
      <c r="AD216" s="456"/>
      <c r="AE216" s="456"/>
      <c r="AF216" s="456"/>
      <c r="AG216" s="456"/>
      <c r="AH216" s="456"/>
      <c r="AI216" s="456"/>
      <c r="AJ216" s="456"/>
      <c r="AK216" s="456"/>
      <c r="AL216" s="456"/>
      <c r="AM216" s="456"/>
      <c r="AN216" s="456"/>
      <c r="AO216" s="456"/>
    </row>
    <row r="217" spans="1:41" x14ac:dyDescent="0.2">
      <c r="A217" s="456"/>
      <c r="B217" s="456"/>
      <c r="C217" s="456"/>
      <c r="D217" s="456"/>
      <c r="E217" s="456"/>
      <c r="F217" s="456"/>
      <c r="G217" s="456"/>
      <c r="H217" s="456"/>
      <c r="I217" s="456"/>
      <c r="J217" s="456"/>
      <c r="K217" s="456"/>
      <c r="L217" s="456"/>
      <c r="M217" s="456"/>
      <c r="N217" s="456"/>
      <c r="O217" s="456"/>
      <c r="P217" s="456"/>
      <c r="Q217" s="456"/>
      <c r="R217" s="456"/>
      <c r="S217" s="456"/>
      <c r="T217" s="456"/>
      <c r="U217" s="456"/>
      <c r="V217" s="456"/>
      <c r="W217" s="456"/>
      <c r="X217" s="456"/>
      <c r="Y217" s="456"/>
      <c r="Z217" s="456"/>
      <c r="AA217" s="456"/>
      <c r="AB217" s="456"/>
      <c r="AC217" s="456"/>
      <c r="AD217" s="456"/>
      <c r="AE217" s="456"/>
      <c r="AF217" s="456"/>
      <c r="AG217" s="456"/>
      <c r="AH217" s="456"/>
      <c r="AI217" s="456"/>
      <c r="AJ217" s="456"/>
      <c r="AK217" s="456"/>
      <c r="AL217" s="456"/>
      <c r="AM217" s="456"/>
      <c r="AN217" s="456"/>
      <c r="AO217" s="456"/>
    </row>
    <row r="218" spans="1:41" x14ac:dyDescent="0.2">
      <c r="A218" s="456"/>
      <c r="B218" s="456"/>
      <c r="C218" s="456"/>
      <c r="D218" s="456"/>
      <c r="E218" s="456"/>
      <c r="F218" s="456"/>
      <c r="G218" s="456"/>
      <c r="H218" s="456"/>
      <c r="I218" s="456"/>
      <c r="J218" s="456"/>
      <c r="K218" s="456"/>
      <c r="L218" s="456"/>
      <c r="M218" s="456"/>
      <c r="N218" s="456"/>
      <c r="O218" s="456"/>
      <c r="P218" s="456"/>
      <c r="Q218" s="456"/>
      <c r="R218" s="456"/>
      <c r="S218" s="456"/>
      <c r="T218" s="456"/>
      <c r="U218" s="456"/>
      <c r="V218" s="456"/>
      <c r="W218" s="456"/>
      <c r="X218" s="456"/>
      <c r="Y218" s="456"/>
      <c r="Z218" s="456"/>
      <c r="AA218" s="456"/>
      <c r="AB218" s="456"/>
      <c r="AC218" s="456"/>
      <c r="AD218" s="456"/>
      <c r="AE218" s="456"/>
      <c r="AF218" s="456"/>
      <c r="AG218" s="456"/>
      <c r="AH218" s="456"/>
      <c r="AI218" s="456"/>
      <c r="AJ218" s="456"/>
      <c r="AK218" s="456"/>
      <c r="AL218" s="456"/>
      <c r="AM218" s="456"/>
      <c r="AN218" s="456"/>
      <c r="AO218" s="456"/>
    </row>
    <row r="219" spans="1:41" x14ac:dyDescent="0.2">
      <c r="A219" s="456"/>
      <c r="B219" s="456"/>
      <c r="C219" s="456"/>
      <c r="D219" s="456"/>
      <c r="E219" s="456"/>
      <c r="F219" s="456"/>
      <c r="G219" s="456"/>
      <c r="H219" s="456"/>
      <c r="I219" s="456"/>
      <c r="J219" s="456"/>
      <c r="K219" s="456"/>
      <c r="L219" s="456"/>
      <c r="M219" s="456"/>
      <c r="N219" s="456"/>
      <c r="O219" s="456"/>
      <c r="P219" s="456"/>
      <c r="Q219" s="456"/>
      <c r="R219" s="456"/>
      <c r="S219" s="456"/>
      <c r="T219" s="456"/>
      <c r="U219" s="456"/>
      <c r="V219" s="456"/>
      <c r="W219" s="456"/>
      <c r="X219" s="456"/>
      <c r="Y219" s="456"/>
      <c r="Z219" s="456"/>
      <c r="AA219" s="456"/>
      <c r="AB219" s="456"/>
      <c r="AC219" s="456"/>
      <c r="AD219" s="456"/>
      <c r="AE219" s="456"/>
      <c r="AF219" s="456"/>
      <c r="AG219" s="456"/>
      <c r="AH219" s="456"/>
      <c r="AI219" s="456"/>
      <c r="AJ219" s="456"/>
      <c r="AK219" s="456"/>
      <c r="AL219" s="456"/>
      <c r="AM219" s="456"/>
      <c r="AN219" s="456"/>
      <c r="AO219" s="456"/>
    </row>
    <row r="220" spans="1:41" x14ac:dyDescent="0.2">
      <c r="A220" s="456"/>
      <c r="B220" s="456"/>
      <c r="C220" s="456"/>
      <c r="D220" s="456"/>
      <c r="E220" s="456"/>
      <c r="F220" s="456"/>
      <c r="G220" s="456"/>
      <c r="H220" s="456"/>
      <c r="I220" s="456"/>
      <c r="J220" s="456"/>
      <c r="K220" s="456"/>
      <c r="L220" s="456"/>
      <c r="M220" s="456"/>
      <c r="N220" s="456"/>
      <c r="O220" s="456"/>
      <c r="P220" s="456"/>
      <c r="Q220" s="456"/>
      <c r="R220" s="456"/>
      <c r="S220" s="456"/>
      <c r="T220" s="456"/>
      <c r="U220" s="456"/>
      <c r="V220" s="456"/>
      <c r="W220" s="456"/>
      <c r="X220" s="456"/>
      <c r="Y220" s="456"/>
      <c r="Z220" s="456"/>
      <c r="AA220" s="456"/>
      <c r="AB220" s="456"/>
      <c r="AC220" s="456"/>
      <c r="AD220" s="456"/>
      <c r="AE220" s="456"/>
      <c r="AF220" s="456"/>
      <c r="AG220" s="456"/>
      <c r="AH220" s="456"/>
      <c r="AI220" s="456"/>
      <c r="AJ220" s="456"/>
      <c r="AK220" s="456"/>
      <c r="AL220" s="456"/>
      <c r="AM220" s="456"/>
      <c r="AN220" s="456"/>
      <c r="AO220" s="456"/>
    </row>
    <row r="221" spans="1:41" x14ac:dyDescent="0.2">
      <c r="A221" s="456"/>
      <c r="B221" s="456"/>
      <c r="C221" s="456"/>
      <c r="D221" s="456"/>
      <c r="E221" s="456"/>
      <c r="F221" s="456"/>
      <c r="G221" s="456"/>
      <c r="H221" s="456"/>
      <c r="I221" s="456"/>
      <c r="J221" s="456"/>
      <c r="K221" s="456"/>
      <c r="L221" s="456"/>
      <c r="M221" s="456"/>
      <c r="N221" s="456"/>
      <c r="O221" s="456"/>
      <c r="P221" s="456"/>
      <c r="Q221" s="456"/>
      <c r="R221" s="456"/>
      <c r="S221" s="456"/>
      <c r="T221" s="456"/>
      <c r="U221" s="456"/>
      <c r="V221" s="456"/>
      <c r="W221" s="456"/>
      <c r="X221" s="456"/>
      <c r="Y221" s="456"/>
      <c r="Z221" s="456"/>
      <c r="AA221" s="456"/>
      <c r="AB221" s="456"/>
      <c r="AC221" s="456"/>
      <c r="AD221" s="456"/>
      <c r="AE221" s="456"/>
      <c r="AF221" s="456"/>
      <c r="AG221" s="456"/>
      <c r="AH221" s="456"/>
      <c r="AI221" s="456"/>
      <c r="AJ221" s="456"/>
      <c r="AK221" s="456"/>
      <c r="AL221" s="456"/>
      <c r="AM221" s="456"/>
      <c r="AN221" s="456"/>
      <c r="AO221" s="456"/>
    </row>
    <row r="222" spans="1:41" x14ac:dyDescent="0.2">
      <c r="A222" s="456"/>
      <c r="B222" s="456"/>
      <c r="C222" s="456"/>
      <c r="D222" s="456"/>
      <c r="E222" s="456"/>
      <c r="F222" s="456"/>
      <c r="G222" s="456"/>
      <c r="H222" s="456"/>
      <c r="I222" s="456"/>
      <c r="J222" s="456"/>
      <c r="K222" s="456"/>
      <c r="L222" s="456"/>
      <c r="M222" s="456"/>
      <c r="N222" s="456"/>
      <c r="O222" s="456"/>
      <c r="P222" s="456"/>
      <c r="Q222" s="456"/>
      <c r="R222" s="456"/>
      <c r="S222" s="456"/>
      <c r="T222" s="456"/>
      <c r="U222" s="456"/>
      <c r="V222" s="456"/>
      <c r="W222" s="456"/>
      <c r="X222" s="456"/>
      <c r="Y222" s="456"/>
      <c r="Z222" s="456"/>
      <c r="AA222" s="456"/>
      <c r="AB222" s="456"/>
      <c r="AC222" s="456"/>
      <c r="AD222" s="456"/>
      <c r="AE222" s="456"/>
      <c r="AF222" s="456"/>
      <c r="AG222" s="456"/>
      <c r="AH222" s="456"/>
      <c r="AI222" s="456"/>
      <c r="AJ222" s="456"/>
      <c r="AK222" s="456"/>
      <c r="AL222" s="456"/>
      <c r="AM222" s="456"/>
      <c r="AN222" s="456"/>
      <c r="AO222" s="456"/>
    </row>
    <row r="223" spans="1:41" x14ac:dyDescent="0.2">
      <c r="A223" s="456"/>
      <c r="B223" s="456"/>
      <c r="C223" s="456"/>
      <c r="D223" s="456"/>
      <c r="E223" s="456"/>
      <c r="F223" s="456"/>
      <c r="G223" s="456"/>
      <c r="H223" s="456"/>
      <c r="I223" s="456"/>
      <c r="J223" s="456"/>
      <c r="K223" s="456"/>
      <c r="L223" s="456"/>
      <c r="M223" s="456"/>
      <c r="N223" s="456"/>
      <c r="O223" s="456"/>
      <c r="P223" s="456"/>
      <c r="Q223" s="456"/>
      <c r="R223" s="456"/>
      <c r="S223" s="456"/>
      <c r="T223" s="456"/>
      <c r="U223" s="456"/>
      <c r="V223" s="456"/>
      <c r="W223" s="456"/>
      <c r="X223" s="456"/>
      <c r="Y223" s="456"/>
      <c r="Z223" s="456"/>
      <c r="AA223" s="456"/>
      <c r="AB223" s="456"/>
      <c r="AC223" s="456"/>
      <c r="AD223" s="456"/>
      <c r="AE223" s="456"/>
      <c r="AF223" s="456"/>
      <c r="AG223" s="456"/>
      <c r="AH223" s="456"/>
      <c r="AI223" s="456"/>
      <c r="AJ223" s="456"/>
      <c r="AK223" s="456"/>
      <c r="AL223" s="456"/>
      <c r="AM223" s="456"/>
      <c r="AN223" s="456"/>
      <c r="AO223" s="456"/>
    </row>
    <row r="224" spans="1:41" x14ac:dyDescent="0.2">
      <c r="A224" s="456"/>
      <c r="B224" s="456"/>
      <c r="C224" s="456"/>
      <c r="D224" s="456"/>
      <c r="E224" s="456"/>
      <c r="F224" s="456"/>
      <c r="G224" s="456"/>
      <c r="H224" s="456"/>
      <c r="I224" s="456"/>
      <c r="J224" s="456"/>
      <c r="K224" s="456"/>
      <c r="L224" s="456"/>
      <c r="M224" s="456"/>
      <c r="N224" s="456"/>
      <c r="O224" s="456"/>
      <c r="P224" s="456"/>
      <c r="Q224" s="456"/>
      <c r="R224" s="456"/>
      <c r="S224" s="456"/>
      <c r="T224" s="456"/>
      <c r="U224" s="456"/>
      <c r="V224" s="456"/>
      <c r="W224" s="456"/>
      <c r="X224" s="456"/>
      <c r="Y224" s="456"/>
      <c r="Z224" s="456"/>
      <c r="AA224" s="456"/>
      <c r="AB224" s="456"/>
      <c r="AC224" s="456"/>
      <c r="AD224" s="456"/>
      <c r="AE224" s="456"/>
      <c r="AF224" s="456"/>
      <c r="AG224" s="456"/>
      <c r="AH224" s="456"/>
      <c r="AI224" s="456"/>
      <c r="AJ224" s="456"/>
      <c r="AK224" s="456"/>
      <c r="AL224" s="456"/>
      <c r="AM224" s="456"/>
      <c r="AN224" s="456"/>
      <c r="AO224" s="456"/>
    </row>
    <row r="225" spans="1:41" x14ac:dyDescent="0.2">
      <c r="A225" s="456"/>
      <c r="B225" s="456"/>
      <c r="C225" s="456"/>
      <c r="D225" s="456"/>
      <c r="E225" s="456"/>
      <c r="F225" s="456"/>
      <c r="G225" s="456"/>
      <c r="H225" s="456"/>
      <c r="I225" s="456"/>
      <c r="J225" s="456"/>
      <c r="K225" s="456"/>
      <c r="L225" s="456"/>
      <c r="M225" s="456"/>
      <c r="N225" s="456"/>
      <c r="O225" s="456"/>
      <c r="P225" s="456"/>
      <c r="Q225" s="456"/>
      <c r="R225" s="456"/>
      <c r="S225" s="456"/>
      <c r="T225" s="456"/>
      <c r="U225" s="456"/>
      <c r="V225" s="456"/>
      <c r="W225" s="456"/>
      <c r="X225" s="456"/>
      <c r="Y225" s="456"/>
      <c r="Z225" s="456"/>
      <c r="AA225" s="456"/>
      <c r="AB225" s="456"/>
      <c r="AC225" s="456"/>
      <c r="AD225" s="456"/>
      <c r="AE225" s="456"/>
      <c r="AF225" s="456"/>
      <c r="AG225" s="456"/>
      <c r="AH225" s="456"/>
      <c r="AI225" s="456"/>
      <c r="AJ225" s="456"/>
      <c r="AK225" s="456"/>
      <c r="AL225" s="456"/>
      <c r="AM225" s="456"/>
      <c r="AN225" s="456"/>
      <c r="AO225" s="456"/>
    </row>
    <row r="226" spans="1:41" x14ac:dyDescent="0.2">
      <c r="A226" s="456"/>
      <c r="B226" s="456"/>
      <c r="C226" s="456"/>
      <c r="D226" s="456"/>
      <c r="E226" s="456"/>
      <c r="F226" s="456"/>
      <c r="G226" s="456"/>
      <c r="H226" s="456"/>
      <c r="I226" s="456"/>
      <c r="J226" s="456"/>
      <c r="K226" s="456"/>
      <c r="L226" s="456"/>
      <c r="M226" s="456"/>
      <c r="N226" s="456"/>
      <c r="O226" s="456"/>
      <c r="P226" s="456"/>
      <c r="Q226" s="456"/>
      <c r="R226" s="456"/>
      <c r="S226" s="456"/>
      <c r="T226" s="456"/>
      <c r="U226" s="456"/>
      <c r="V226" s="456"/>
      <c r="W226" s="456"/>
      <c r="X226" s="456"/>
      <c r="Y226" s="456"/>
      <c r="Z226" s="456"/>
      <c r="AA226" s="456"/>
      <c r="AB226" s="456"/>
      <c r="AC226" s="456"/>
      <c r="AD226" s="456"/>
      <c r="AE226" s="456"/>
      <c r="AF226" s="456"/>
      <c r="AG226" s="456"/>
      <c r="AH226" s="456"/>
      <c r="AI226" s="456"/>
      <c r="AJ226" s="456"/>
      <c r="AK226" s="456"/>
      <c r="AL226" s="456"/>
      <c r="AM226" s="456"/>
      <c r="AN226" s="456"/>
      <c r="AO226" s="456"/>
    </row>
    <row r="227" spans="1:41" x14ac:dyDescent="0.2">
      <c r="A227" s="456"/>
      <c r="B227" s="456"/>
      <c r="C227" s="456"/>
      <c r="D227" s="456"/>
      <c r="E227" s="456"/>
      <c r="F227" s="456"/>
      <c r="G227" s="456"/>
      <c r="H227" s="456"/>
      <c r="I227" s="456"/>
      <c r="J227" s="456"/>
      <c r="K227" s="456"/>
      <c r="L227" s="456"/>
      <c r="M227" s="456"/>
      <c r="N227" s="456"/>
      <c r="O227" s="456"/>
      <c r="P227" s="456"/>
      <c r="Q227" s="456"/>
      <c r="R227" s="456"/>
      <c r="S227" s="456"/>
      <c r="T227" s="456"/>
      <c r="U227" s="456"/>
      <c r="V227" s="456"/>
      <c r="W227" s="456"/>
      <c r="X227" s="456"/>
      <c r="Y227" s="456"/>
      <c r="Z227" s="456"/>
      <c r="AA227" s="456"/>
      <c r="AB227" s="456"/>
      <c r="AC227" s="456"/>
      <c r="AD227" s="456"/>
      <c r="AE227" s="456"/>
      <c r="AF227" s="456"/>
      <c r="AG227" s="456"/>
      <c r="AH227" s="456"/>
      <c r="AI227" s="456"/>
      <c r="AJ227" s="456"/>
      <c r="AK227" s="456"/>
      <c r="AL227" s="456"/>
      <c r="AM227" s="456"/>
      <c r="AN227" s="456"/>
      <c r="AO227" s="456"/>
    </row>
    <row r="228" spans="1:41" x14ac:dyDescent="0.2">
      <c r="A228" s="456"/>
      <c r="B228" s="456"/>
      <c r="C228" s="456"/>
      <c r="D228" s="456"/>
      <c r="E228" s="456"/>
      <c r="F228" s="456"/>
      <c r="G228" s="456"/>
      <c r="H228" s="456"/>
      <c r="I228" s="456"/>
      <c r="J228" s="456"/>
      <c r="K228" s="456"/>
      <c r="L228" s="456"/>
      <c r="M228" s="456"/>
      <c r="N228" s="456"/>
      <c r="O228" s="456"/>
      <c r="P228" s="456"/>
      <c r="Q228" s="456"/>
      <c r="R228" s="456"/>
      <c r="S228" s="456"/>
      <c r="T228" s="456"/>
      <c r="U228" s="456"/>
      <c r="V228" s="456"/>
      <c r="W228" s="456"/>
      <c r="X228" s="456"/>
      <c r="Y228" s="456"/>
      <c r="Z228" s="456"/>
      <c r="AA228" s="456"/>
      <c r="AB228" s="456"/>
      <c r="AC228" s="456"/>
      <c r="AD228" s="456"/>
      <c r="AE228" s="456"/>
      <c r="AF228" s="456"/>
      <c r="AG228" s="456"/>
      <c r="AH228" s="456"/>
      <c r="AI228" s="456"/>
      <c r="AJ228" s="456"/>
      <c r="AK228" s="456"/>
      <c r="AL228" s="456"/>
      <c r="AM228" s="456"/>
      <c r="AN228" s="456"/>
      <c r="AO228" s="456"/>
    </row>
    <row r="229" spans="1:41" x14ac:dyDescent="0.2">
      <c r="A229" s="456"/>
      <c r="B229" s="456"/>
      <c r="C229" s="456"/>
      <c r="D229" s="456"/>
      <c r="E229" s="456"/>
      <c r="F229" s="456"/>
      <c r="G229" s="456"/>
      <c r="H229" s="456"/>
      <c r="I229" s="456"/>
      <c r="J229" s="456"/>
      <c r="K229" s="456"/>
      <c r="L229" s="456"/>
      <c r="M229" s="456"/>
      <c r="N229" s="456"/>
      <c r="O229" s="456"/>
      <c r="P229" s="456"/>
      <c r="Q229" s="456"/>
      <c r="R229" s="456"/>
      <c r="S229" s="456"/>
      <c r="T229" s="456"/>
      <c r="U229" s="456"/>
      <c r="V229" s="456"/>
      <c r="W229" s="456"/>
      <c r="X229" s="456"/>
      <c r="Y229" s="456"/>
      <c r="Z229" s="456"/>
      <c r="AA229" s="456"/>
      <c r="AB229" s="456"/>
      <c r="AC229" s="456"/>
      <c r="AD229" s="456"/>
      <c r="AE229" s="456"/>
      <c r="AF229" s="456"/>
      <c r="AG229" s="456"/>
      <c r="AH229" s="456"/>
      <c r="AI229" s="456"/>
      <c r="AJ229" s="456"/>
      <c r="AK229" s="456"/>
      <c r="AL229" s="456"/>
      <c r="AM229" s="456"/>
      <c r="AN229" s="456"/>
      <c r="AO229" s="456"/>
    </row>
    <row r="230" spans="1:41" x14ac:dyDescent="0.2">
      <c r="A230" s="456"/>
      <c r="B230" s="456"/>
      <c r="C230" s="456"/>
      <c r="D230" s="456"/>
      <c r="E230" s="456"/>
      <c r="F230" s="456"/>
      <c r="G230" s="456"/>
      <c r="H230" s="456"/>
      <c r="I230" s="456"/>
      <c r="J230" s="456"/>
      <c r="K230" s="456"/>
      <c r="L230" s="456"/>
      <c r="M230" s="456"/>
      <c r="N230" s="456"/>
      <c r="O230" s="456"/>
      <c r="P230" s="456"/>
      <c r="Q230" s="456"/>
      <c r="R230" s="456"/>
      <c r="S230" s="456"/>
      <c r="T230" s="456"/>
      <c r="U230" s="456"/>
      <c r="V230" s="456"/>
      <c r="W230" s="456"/>
      <c r="X230" s="456"/>
      <c r="Y230" s="456"/>
      <c r="Z230" s="456"/>
      <c r="AA230" s="456"/>
      <c r="AB230" s="456"/>
      <c r="AC230" s="456"/>
      <c r="AD230" s="456"/>
      <c r="AE230" s="456"/>
      <c r="AF230" s="456"/>
      <c r="AG230" s="456"/>
      <c r="AH230" s="456"/>
      <c r="AI230" s="456"/>
      <c r="AJ230" s="456"/>
      <c r="AK230" s="456"/>
      <c r="AL230" s="456"/>
      <c r="AM230" s="456"/>
      <c r="AN230" s="456"/>
      <c r="AO230" s="456"/>
    </row>
    <row r="231" spans="1:41" x14ac:dyDescent="0.2">
      <c r="A231" s="456"/>
      <c r="B231" s="456"/>
      <c r="C231" s="456"/>
      <c r="D231" s="456"/>
      <c r="E231" s="456"/>
      <c r="F231" s="456"/>
      <c r="G231" s="456"/>
      <c r="H231" s="456"/>
      <c r="I231" s="456"/>
      <c r="J231" s="456"/>
      <c r="K231" s="456"/>
      <c r="L231" s="456"/>
      <c r="M231" s="456"/>
      <c r="N231" s="456"/>
      <c r="O231" s="456"/>
      <c r="P231" s="456"/>
      <c r="Q231" s="456"/>
      <c r="R231" s="456"/>
      <c r="S231" s="456"/>
      <c r="T231" s="456"/>
      <c r="U231" s="456"/>
      <c r="V231" s="456"/>
      <c r="W231" s="456"/>
      <c r="X231" s="456"/>
      <c r="Y231" s="456"/>
      <c r="Z231" s="456"/>
      <c r="AA231" s="456"/>
      <c r="AB231" s="456"/>
      <c r="AC231" s="456"/>
      <c r="AD231" s="456"/>
      <c r="AE231" s="456"/>
      <c r="AF231" s="456"/>
      <c r="AG231" s="456"/>
      <c r="AH231" s="456"/>
      <c r="AI231" s="456"/>
      <c r="AJ231" s="456"/>
      <c r="AK231" s="456"/>
      <c r="AL231" s="456"/>
      <c r="AM231" s="456"/>
      <c r="AN231" s="456"/>
      <c r="AO231" s="456"/>
    </row>
    <row r="232" spans="1:41" x14ac:dyDescent="0.2">
      <c r="A232" s="456"/>
      <c r="B232" s="456"/>
      <c r="C232" s="456"/>
      <c r="D232" s="456"/>
      <c r="E232" s="456"/>
      <c r="F232" s="456"/>
      <c r="G232" s="456"/>
      <c r="H232" s="456"/>
      <c r="I232" s="456"/>
      <c r="J232" s="456"/>
      <c r="K232" s="456"/>
      <c r="L232" s="456"/>
      <c r="M232" s="456"/>
      <c r="N232" s="456"/>
      <c r="O232" s="456"/>
      <c r="P232" s="456"/>
      <c r="Q232" s="456"/>
      <c r="R232" s="456"/>
      <c r="S232" s="456"/>
      <c r="T232" s="456"/>
      <c r="U232" s="456"/>
      <c r="V232" s="456"/>
      <c r="W232" s="456"/>
      <c r="X232" s="456"/>
      <c r="Y232" s="456"/>
      <c r="Z232" s="456"/>
      <c r="AA232" s="456"/>
      <c r="AB232" s="456"/>
      <c r="AC232" s="456"/>
      <c r="AD232" s="456"/>
      <c r="AE232" s="456"/>
      <c r="AF232" s="456"/>
      <c r="AG232" s="456"/>
      <c r="AH232" s="456"/>
      <c r="AI232" s="456"/>
      <c r="AJ232" s="456"/>
      <c r="AK232" s="456"/>
      <c r="AL232" s="456"/>
      <c r="AM232" s="456"/>
      <c r="AN232" s="456"/>
      <c r="AO232" s="456"/>
    </row>
    <row r="233" spans="1:41" x14ac:dyDescent="0.2">
      <c r="A233" s="456"/>
      <c r="B233" s="456"/>
      <c r="C233" s="456"/>
      <c r="D233" s="456"/>
      <c r="E233" s="456"/>
      <c r="F233" s="456"/>
      <c r="G233" s="456"/>
      <c r="H233" s="456"/>
      <c r="I233" s="456"/>
      <c r="J233" s="456"/>
      <c r="K233" s="456"/>
      <c r="L233" s="456"/>
      <c r="M233" s="456"/>
      <c r="N233" s="456"/>
      <c r="O233" s="456"/>
      <c r="P233" s="456"/>
      <c r="Q233" s="456"/>
      <c r="R233" s="456"/>
      <c r="S233" s="456"/>
      <c r="T233" s="456"/>
      <c r="U233" s="456"/>
      <c r="V233" s="456"/>
      <c r="W233" s="456"/>
      <c r="X233" s="456"/>
      <c r="Y233" s="456"/>
      <c r="Z233" s="456"/>
      <c r="AA233" s="456"/>
      <c r="AB233" s="456"/>
      <c r="AC233" s="456"/>
      <c r="AD233" s="456"/>
      <c r="AE233" s="456"/>
      <c r="AF233" s="456"/>
      <c r="AG233" s="456"/>
      <c r="AH233" s="456"/>
      <c r="AI233" s="456"/>
      <c r="AJ233" s="456"/>
      <c r="AK233" s="456"/>
      <c r="AL233" s="456"/>
      <c r="AM233" s="456"/>
      <c r="AN233" s="456"/>
      <c r="AO233" s="456"/>
    </row>
    <row r="234" spans="1:41" x14ac:dyDescent="0.2">
      <c r="A234" s="456"/>
      <c r="B234" s="456"/>
      <c r="C234" s="456"/>
      <c r="D234" s="456"/>
      <c r="E234" s="456"/>
      <c r="F234" s="456"/>
      <c r="G234" s="456"/>
      <c r="H234" s="456"/>
      <c r="I234" s="456"/>
      <c r="J234" s="456"/>
      <c r="K234" s="456"/>
      <c r="L234" s="456"/>
      <c r="M234" s="456"/>
      <c r="N234" s="456"/>
      <c r="O234" s="456"/>
      <c r="P234" s="456"/>
      <c r="Q234" s="456"/>
      <c r="R234" s="456"/>
      <c r="S234" s="456"/>
      <c r="T234" s="456"/>
      <c r="U234" s="456"/>
      <c r="V234" s="456"/>
      <c r="W234" s="456"/>
      <c r="X234" s="456"/>
      <c r="Y234" s="456"/>
      <c r="Z234" s="456"/>
      <c r="AA234" s="456"/>
      <c r="AB234" s="456"/>
      <c r="AC234" s="456"/>
      <c r="AD234" s="456"/>
      <c r="AE234" s="456"/>
      <c r="AF234" s="456"/>
      <c r="AG234" s="456"/>
      <c r="AH234" s="456"/>
      <c r="AI234" s="456"/>
      <c r="AJ234" s="456"/>
      <c r="AK234" s="456"/>
      <c r="AL234" s="456"/>
      <c r="AM234" s="456"/>
      <c r="AN234" s="456"/>
      <c r="AO234" s="456"/>
    </row>
    <row r="235" spans="1:41" x14ac:dyDescent="0.2">
      <c r="A235" s="456"/>
      <c r="B235" s="456"/>
      <c r="C235" s="456"/>
      <c r="D235" s="456"/>
      <c r="E235" s="456"/>
      <c r="F235" s="456"/>
      <c r="G235" s="456"/>
      <c r="H235" s="456"/>
      <c r="I235" s="456"/>
      <c r="J235" s="456"/>
      <c r="K235" s="456"/>
      <c r="L235" s="456"/>
      <c r="M235" s="456"/>
      <c r="N235" s="456"/>
      <c r="O235" s="456"/>
      <c r="P235" s="456"/>
      <c r="Q235" s="456"/>
      <c r="R235" s="456"/>
      <c r="S235" s="456"/>
      <c r="T235" s="456"/>
      <c r="U235" s="456"/>
      <c r="V235" s="456"/>
      <c r="W235" s="456"/>
      <c r="X235" s="456"/>
      <c r="Y235" s="456"/>
      <c r="Z235" s="456"/>
      <c r="AA235" s="456"/>
      <c r="AB235" s="456"/>
      <c r="AC235" s="456"/>
      <c r="AD235" s="456"/>
      <c r="AE235" s="456"/>
      <c r="AF235" s="456"/>
      <c r="AG235" s="456"/>
      <c r="AH235" s="456"/>
      <c r="AI235" s="456"/>
      <c r="AJ235" s="456"/>
      <c r="AK235" s="456"/>
      <c r="AL235" s="456"/>
      <c r="AM235" s="456"/>
      <c r="AN235" s="456"/>
      <c r="AO235" s="456"/>
    </row>
    <row r="236" spans="1:41" x14ac:dyDescent="0.2">
      <c r="A236" s="456"/>
      <c r="B236" s="456"/>
      <c r="C236" s="456"/>
      <c r="D236" s="456"/>
      <c r="E236" s="456"/>
      <c r="F236" s="456"/>
      <c r="G236" s="456"/>
      <c r="H236" s="456"/>
      <c r="I236" s="456"/>
      <c r="J236" s="456"/>
      <c r="K236" s="456"/>
      <c r="L236" s="456"/>
      <c r="M236" s="456"/>
      <c r="N236" s="456"/>
      <c r="O236" s="456"/>
      <c r="P236" s="456"/>
      <c r="Q236" s="456"/>
      <c r="R236" s="456"/>
      <c r="S236" s="456"/>
      <c r="T236" s="456"/>
      <c r="U236" s="456"/>
      <c r="V236" s="456"/>
      <c r="W236" s="456"/>
      <c r="X236" s="456"/>
      <c r="Y236" s="456"/>
      <c r="Z236" s="456"/>
      <c r="AA236" s="456"/>
      <c r="AB236" s="456"/>
      <c r="AC236" s="456"/>
      <c r="AD236" s="456"/>
      <c r="AE236" s="456"/>
      <c r="AF236" s="456"/>
      <c r="AG236" s="456"/>
      <c r="AH236" s="456"/>
      <c r="AI236" s="456"/>
      <c r="AJ236" s="456"/>
      <c r="AK236" s="456"/>
      <c r="AL236" s="456"/>
      <c r="AM236" s="456"/>
      <c r="AN236" s="456"/>
      <c r="AO236" s="456"/>
    </row>
    <row r="237" spans="1:41" x14ac:dyDescent="0.2">
      <c r="A237" s="456"/>
      <c r="B237" s="456"/>
      <c r="C237" s="456"/>
      <c r="D237" s="456"/>
      <c r="E237" s="456"/>
      <c r="F237" s="456"/>
      <c r="G237" s="456"/>
      <c r="H237" s="456"/>
      <c r="I237" s="456"/>
      <c r="J237" s="456"/>
      <c r="K237" s="456"/>
      <c r="L237" s="456"/>
      <c r="M237" s="456"/>
      <c r="N237" s="456"/>
      <c r="O237" s="456"/>
      <c r="P237" s="456"/>
      <c r="Q237" s="456"/>
      <c r="R237" s="456"/>
      <c r="S237" s="456"/>
      <c r="T237" s="456"/>
      <c r="U237" s="456"/>
      <c r="V237" s="456"/>
      <c r="W237" s="456"/>
      <c r="X237" s="456"/>
      <c r="Y237" s="456"/>
      <c r="Z237" s="456"/>
      <c r="AA237" s="456"/>
      <c r="AB237" s="456"/>
      <c r="AC237" s="456"/>
      <c r="AD237" s="456"/>
      <c r="AE237" s="456"/>
      <c r="AF237" s="456"/>
      <c r="AG237" s="456"/>
      <c r="AH237" s="456"/>
      <c r="AI237" s="456"/>
      <c r="AJ237" s="456"/>
      <c r="AK237" s="456"/>
      <c r="AL237" s="456"/>
      <c r="AM237" s="456"/>
      <c r="AN237" s="456"/>
      <c r="AO237" s="456"/>
    </row>
    <row r="238" spans="1:41" x14ac:dyDescent="0.2">
      <c r="A238" s="456"/>
      <c r="B238" s="456"/>
      <c r="C238" s="456"/>
      <c r="D238" s="456"/>
      <c r="E238" s="456"/>
      <c r="F238" s="456"/>
      <c r="G238" s="456"/>
      <c r="H238" s="456"/>
      <c r="I238" s="456"/>
      <c r="J238" s="456"/>
      <c r="K238" s="456"/>
      <c r="L238" s="456"/>
      <c r="M238" s="456"/>
      <c r="N238" s="456"/>
      <c r="O238" s="456"/>
      <c r="P238" s="456"/>
      <c r="Q238" s="456"/>
      <c r="R238" s="456"/>
      <c r="S238" s="456"/>
      <c r="T238" s="456"/>
      <c r="U238" s="456"/>
      <c r="V238" s="456"/>
      <c r="W238" s="456"/>
      <c r="X238" s="456"/>
      <c r="Y238" s="456"/>
      <c r="Z238" s="456"/>
      <c r="AA238" s="456"/>
      <c r="AB238" s="456"/>
      <c r="AC238" s="456"/>
      <c r="AD238" s="456"/>
      <c r="AE238" s="456"/>
      <c r="AF238" s="456"/>
      <c r="AG238" s="456"/>
      <c r="AH238" s="456"/>
      <c r="AI238" s="456"/>
      <c r="AJ238" s="456"/>
      <c r="AK238" s="456"/>
      <c r="AL238" s="456"/>
      <c r="AM238" s="456"/>
      <c r="AN238" s="456"/>
      <c r="AO238" s="456"/>
    </row>
    <row r="239" spans="1:41" x14ac:dyDescent="0.2">
      <c r="A239" s="456"/>
      <c r="B239" s="456"/>
      <c r="C239" s="456"/>
      <c r="D239" s="456"/>
      <c r="E239" s="456"/>
      <c r="F239" s="456"/>
      <c r="G239" s="456"/>
      <c r="H239" s="456"/>
      <c r="I239" s="456"/>
      <c r="J239" s="456"/>
      <c r="K239" s="456"/>
      <c r="L239" s="456"/>
      <c r="M239" s="456"/>
      <c r="N239" s="456"/>
      <c r="O239" s="456"/>
      <c r="P239" s="456"/>
      <c r="Q239" s="456"/>
      <c r="R239" s="456"/>
      <c r="S239" s="456"/>
      <c r="T239" s="456"/>
      <c r="U239" s="456"/>
      <c r="V239" s="456"/>
      <c r="W239" s="456"/>
      <c r="X239" s="456"/>
      <c r="Y239" s="456"/>
      <c r="Z239" s="456"/>
      <c r="AA239" s="456"/>
      <c r="AB239" s="456"/>
      <c r="AC239" s="456"/>
      <c r="AD239" s="456"/>
      <c r="AE239" s="456"/>
      <c r="AF239" s="456"/>
      <c r="AG239" s="456"/>
      <c r="AH239" s="456"/>
      <c r="AI239" s="456"/>
      <c r="AJ239" s="456"/>
      <c r="AK239" s="456"/>
      <c r="AL239" s="456"/>
      <c r="AM239" s="456"/>
      <c r="AN239" s="456"/>
      <c r="AO239" s="456"/>
    </row>
    <row r="240" spans="1:41" x14ac:dyDescent="0.2">
      <c r="A240" s="456"/>
      <c r="B240" s="456"/>
      <c r="C240" s="456"/>
      <c r="D240" s="456"/>
      <c r="E240" s="456"/>
      <c r="F240" s="456"/>
      <c r="G240" s="456"/>
      <c r="H240" s="456"/>
      <c r="I240" s="456"/>
      <c r="J240" s="456"/>
      <c r="K240" s="456"/>
      <c r="L240" s="456"/>
      <c r="M240" s="456"/>
      <c r="N240" s="456"/>
      <c r="O240" s="456"/>
      <c r="P240" s="456"/>
      <c r="Q240" s="456"/>
      <c r="R240" s="456"/>
      <c r="S240" s="456"/>
      <c r="T240" s="456"/>
      <c r="U240" s="456"/>
      <c r="V240" s="456"/>
      <c r="W240" s="456"/>
      <c r="X240" s="456"/>
      <c r="Y240" s="456"/>
      <c r="Z240" s="456"/>
      <c r="AA240" s="456"/>
      <c r="AB240" s="456"/>
      <c r="AC240" s="456"/>
      <c r="AD240" s="456"/>
      <c r="AE240" s="456"/>
      <c r="AF240" s="456"/>
      <c r="AG240" s="456"/>
      <c r="AH240" s="456"/>
      <c r="AI240" s="456"/>
      <c r="AJ240" s="456"/>
      <c r="AK240" s="456"/>
      <c r="AL240" s="456"/>
      <c r="AM240" s="456"/>
      <c r="AN240" s="456"/>
      <c r="AO240" s="456"/>
    </row>
    <row r="241" spans="1:41" x14ac:dyDescent="0.2">
      <c r="A241" s="456"/>
      <c r="B241" s="456"/>
      <c r="C241" s="456"/>
      <c r="D241" s="456"/>
      <c r="E241" s="456"/>
      <c r="F241" s="456"/>
      <c r="G241" s="456"/>
      <c r="H241" s="456"/>
      <c r="I241" s="456"/>
      <c r="J241" s="456"/>
      <c r="K241" s="456"/>
      <c r="L241" s="456"/>
      <c r="M241" s="456"/>
      <c r="N241" s="456"/>
      <c r="O241" s="456"/>
      <c r="P241" s="456"/>
      <c r="Q241" s="456"/>
      <c r="R241" s="456"/>
      <c r="S241" s="456"/>
      <c r="T241" s="456"/>
      <c r="U241" s="456"/>
      <c r="V241" s="456"/>
      <c r="W241" s="456"/>
      <c r="X241" s="456"/>
      <c r="Y241" s="456"/>
      <c r="Z241" s="456"/>
      <c r="AA241" s="456"/>
      <c r="AB241" s="456"/>
      <c r="AC241" s="456"/>
      <c r="AD241" s="456"/>
      <c r="AE241" s="456"/>
      <c r="AF241" s="456"/>
      <c r="AG241" s="456"/>
      <c r="AH241" s="456"/>
      <c r="AI241" s="456"/>
      <c r="AJ241" s="456"/>
      <c r="AK241" s="456"/>
      <c r="AL241" s="456"/>
      <c r="AM241" s="456"/>
      <c r="AN241" s="456"/>
      <c r="AO241" s="456"/>
    </row>
    <row r="242" spans="1:41" x14ac:dyDescent="0.2">
      <c r="A242" s="456"/>
      <c r="B242" s="456"/>
      <c r="C242" s="456"/>
      <c r="D242" s="456"/>
      <c r="E242" s="456"/>
      <c r="F242" s="456"/>
      <c r="G242" s="456"/>
      <c r="H242" s="456"/>
      <c r="I242" s="456"/>
      <c r="J242" s="456"/>
      <c r="K242" s="456"/>
      <c r="L242" s="456"/>
      <c r="M242" s="456"/>
      <c r="N242" s="456"/>
      <c r="O242" s="456"/>
      <c r="P242" s="456"/>
      <c r="Q242" s="456"/>
      <c r="R242" s="456"/>
      <c r="S242" s="456"/>
      <c r="T242" s="456"/>
      <c r="U242" s="456"/>
      <c r="V242" s="456"/>
      <c r="W242" s="456"/>
      <c r="X242" s="456"/>
      <c r="Y242" s="456"/>
      <c r="Z242" s="456"/>
      <c r="AA242" s="456"/>
      <c r="AB242" s="456"/>
      <c r="AC242" s="456"/>
      <c r="AD242" s="456"/>
      <c r="AE242" s="456"/>
      <c r="AF242" s="456"/>
      <c r="AG242" s="456"/>
      <c r="AH242" s="456"/>
      <c r="AI242" s="456"/>
      <c r="AJ242" s="456"/>
      <c r="AK242" s="456"/>
      <c r="AL242" s="456"/>
      <c r="AM242" s="456"/>
      <c r="AN242" s="456"/>
      <c r="AO242" s="456"/>
    </row>
    <row r="243" spans="1:41" x14ac:dyDescent="0.2">
      <c r="A243" s="456"/>
      <c r="B243" s="456"/>
      <c r="C243" s="456"/>
      <c r="D243" s="456"/>
      <c r="E243" s="456"/>
      <c r="F243" s="456"/>
      <c r="G243" s="456"/>
      <c r="H243" s="456"/>
      <c r="I243" s="456"/>
      <c r="J243" s="456"/>
      <c r="K243" s="456"/>
      <c r="L243" s="456"/>
      <c r="M243" s="456"/>
      <c r="N243" s="456"/>
      <c r="O243" s="456"/>
      <c r="P243" s="456"/>
      <c r="Q243" s="456"/>
      <c r="R243" s="456"/>
      <c r="S243" s="456"/>
      <c r="T243" s="456"/>
      <c r="U243" s="456"/>
      <c r="V243" s="456"/>
      <c r="W243" s="456"/>
      <c r="X243" s="456"/>
      <c r="Y243" s="456"/>
      <c r="Z243" s="456"/>
      <c r="AA243" s="456"/>
      <c r="AB243" s="456"/>
      <c r="AC243" s="456"/>
      <c r="AD243" s="456"/>
      <c r="AE243" s="456"/>
      <c r="AF243" s="456"/>
      <c r="AG243" s="456"/>
      <c r="AH243" s="456"/>
      <c r="AI243" s="456"/>
      <c r="AJ243" s="456"/>
      <c r="AK243" s="456"/>
      <c r="AL243" s="456"/>
      <c r="AM243" s="456"/>
      <c r="AN243" s="456"/>
      <c r="AO243" s="456"/>
    </row>
    <row r="244" spans="1:41" x14ac:dyDescent="0.2">
      <c r="A244" s="456"/>
      <c r="B244" s="456"/>
      <c r="C244" s="456"/>
      <c r="D244" s="456"/>
      <c r="E244" s="456"/>
      <c r="F244" s="456"/>
      <c r="G244" s="456"/>
      <c r="H244" s="456"/>
      <c r="I244" s="456"/>
      <c r="J244" s="456"/>
      <c r="K244" s="456"/>
      <c r="L244" s="456"/>
      <c r="M244" s="456"/>
      <c r="N244" s="456"/>
      <c r="O244" s="456"/>
      <c r="P244" s="456"/>
      <c r="Q244" s="456"/>
      <c r="R244" s="456"/>
      <c r="S244" s="456"/>
      <c r="T244" s="456"/>
      <c r="U244" s="456"/>
      <c r="V244" s="456"/>
      <c r="W244" s="456"/>
      <c r="X244" s="456"/>
      <c r="Y244" s="456"/>
      <c r="Z244" s="456"/>
      <c r="AA244" s="456"/>
      <c r="AB244" s="456"/>
      <c r="AC244" s="456"/>
      <c r="AD244" s="456"/>
      <c r="AE244" s="456"/>
      <c r="AF244" s="456"/>
      <c r="AG244" s="456"/>
      <c r="AH244" s="456"/>
      <c r="AI244" s="456"/>
      <c r="AJ244" s="456"/>
      <c r="AK244" s="456"/>
      <c r="AL244" s="456"/>
      <c r="AM244" s="456"/>
      <c r="AN244" s="456"/>
      <c r="AO244" s="456"/>
    </row>
    <row r="245" spans="1:41" x14ac:dyDescent="0.2">
      <c r="A245" s="456"/>
      <c r="B245" s="456"/>
      <c r="C245" s="456"/>
      <c r="D245" s="456"/>
      <c r="E245" s="456"/>
      <c r="F245" s="456"/>
      <c r="G245" s="456"/>
      <c r="H245" s="456"/>
      <c r="I245" s="456"/>
      <c r="J245" s="456"/>
      <c r="K245" s="456"/>
      <c r="L245" s="456"/>
      <c r="M245" s="456"/>
      <c r="N245" s="456"/>
      <c r="O245" s="456"/>
      <c r="P245" s="456"/>
      <c r="Q245" s="456"/>
      <c r="R245" s="456"/>
      <c r="S245" s="456"/>
      <c r="T245" s="456"/>
      <c r="U245" s="456"/>
      <c r="V245" s="456"/>
      <c r="W245" s="456"/>
      <c r="X245" s="456"/>
      <c r="Y245" s="456"/>
      <c r="Z245" s="456"/>
      <c r="AA245" s="456"/>
      <c r="AB245" s="456"/>
      <c r="AC245" s="456"/>
      <c r="AD245" s="456"/>
      <c r="AE245" s="456"/>
      <c r="AF245" s="456"/>
      <c r="AG245" s="456"/>
      <c r="AH245" s="456"/>
      <c r="AI245" s="456"/>
      <c r="AJ245" s="456"/>
      <c r="AK245" s="456"/>
      <c r="AL245" s="456"/>
      <c r="AM245" s="456"/>
      <c r="AN245" s="456"/>
      <c r="AO245" s="456"/>
    </row>
    <row r="246" spans="1:41" x14ac:dyDescent="0.2">
      <c r="A246" s="456"/>
      <c r="B246" s="456"/>
      <c r="C246" s="456"/>
      <c r="D246" s="456"/>
      <c r="E246" s="456"/>
      <c r="F246" s="456"/>
      <c r="G246" s="456"/>
      <c r="H246" s="456"/>
      <c r="I246" s="456"/>
      <c r="J246" s="456"/>
      <c r="K246" s="456"/>
      <c r="L246" s="456"/>
      <c r="M246" s="456"/>
      <c r="N246" s="456"/>
      <c r="O246" s="456"/>
      <c r="P246" s="456"/>
      <c r="Q246" s="456"/>
      <c r="R246" s="456"/>
      <c r="S246" s="456"/>
      <c r="T246" s="456"/>
      <c r="U246" s="456"/>
      <c r="V246" s="456"/>
      <c r="W246" s="456"/>
      <c r="X246" s="456"/>
      <c r="Y246" s="456"/>
      <c r="Z246" s="456"/>
      <c r="AA246" s="456"/>
      <c r="AB246" s="456"/>
      <c r="AC246" s="456"/>
      <c r="AD246" s="456"/>
      <c r="AE246" s="456"/>
      <c r="AF246" s="456"/>
      <c r="AG246" s="456"/>
      <c r="AH246" s="456"/>
      <c r="AI246" s="456"/>
      <c r="AJ246" s="456"/>
      <c r="AK246" s="456"/>
      <c r="AL246" s="456"/>
      <c r="AM246" s="456"/>
      <c r="AN246" s="456"/>
      <c r="AO246" s="456"/>
    </row>
    <row r="247" spans="1:41" x14ac:dyDescent="0.2">
      <c r="A247" s="456"/>
      <c r="B247" s="456"/>
      <c r="C247" s="456"/>
      <c r="D247" s="456"/>
      <c r="E247" s="456"/>
      <c r="F247" s="456"/>
      <c r="G247" s="456"/>
      <c r="H247" s="456"/>
      <c r="I247" s="456"/>
      <c r="J247" s="456"/>
      <c r="K247" s="456"/>
      <c r="L247" s="456"/>
      <c r="M247" s="456"/>
      <c r="N247" s="456"/>
      <c r="O247" s="456"/>
      <c r="P247" s="456"/>
      <c r="Q247" s="456"/>
      <c r="R247" s="456"/>
      <c r="S247" s="456"/>
      <c r="T247" s="456"/>
      <c r="U247" s="456"/>
      <c r="V247" s="456"/>
      <c r="W247" s="456"/>
      <c r="X247" s="456"/>
      <c r="Y247" s="456"/>
      <c r="Z247" s="456"/>
      <c r="AA247" s="456"/>
      <c r="AB247" s="456"/>
      <c r="AC247" s="456"/>
      <c r="AD247" s="456"/>
      <c r="AE247" s="456"/>
      <c r="AF247" s="456"/>
      <c r="AG247" s="456"/>
      <c r="AH247" s="456"/>
      <c r="AI247" s="456"/>
      <c r="AJ247" s="456"/>
      <c r="AK247" s="456"/>
      <c r="AL247" s="456"/>
      <c r="AM247" s="456"/>
      <c r="AN247" s="456"/>
      <c r="AO247" s="456"/>
    </row>
    <row r="248" spans="1:41" x14ac:dyDescent="0.2">
      <c r="A248" s="456"/>
      <c r="B248" s="456"/>
      <c r="C248" s="456"/>
      <c r="D248" s="456"/>
      <c r="E248" s="456"/>
      <c r="F248" s="456"/>
      <c r="G248" s="456"/>
      <c r="H248" s="456"/>
      <c r="I248" s="456"/>
      <c r="J248" s="456"/>
      <c r="K248" s="456"/>
      <c r="L248" s="456"/>
      <c r="M248" s="456"/>
      <c r="N248" s="456"/>
      <c r="O248" s="456"/>
      <c r="P248" s="456"/>
      <c r="Q248" s="456"/>
      <c r="R248" s="456"/>
      <c r="S248" s="456"/>
      <c r="T248" s="456"/>
      <c r="U248" s="456"/>
      <c r="V248" s="456"/>
      <c r="W248" s="456"/>
      <c r="X248" s="456"/>
      <c r="Y248" s="456"/>
      <c r="Z248" s="456"/>
      <c r="AA248" s="456"/>
      <c r="AB248" s="456"/>
      <c r="AC248" s="456"/>
      <c r="AD248" s="456"/>
      <c r="AE248" s="456"/>
      <c r="AF248" s="456"/>
      <c r="AG248" s="456"/>
      <c r="AH248" s="456"/>
      <c r="AI248" s="456"/>
      <c r="AJ248" s="456"/>
      <c r="AK248" s="456"/>
      <c r="AL248" s="456"/>
      <c r="AM248" s="456"/>
      <c r="AN248" s="456"/>
      <c r="AO248" s="456"/>
    </row>
    <row r="249" spans="1:41" x14ac:dyDescent="0.2">
      <c r="A249" s="456"/>
      <c r="B249" s="456"/>
      <c r="C249" s="456"/>
      <c r="D249" s="456"/>
      <c r="E249" s="456"/>
      <c r="F249" s="456"/>
      <c r="G249" s="456"/>
      <c r="H249" s="456"/>
      <c r="I249" s="456"/>
      <c r="J249" s="456"/>
      <c r="K249" s="456"/>
      <c r="L249" s="456"/>
      <c r="M249" s="456"/>
      <c r="N249" s="456"/>
      <c r="O249" s="456"/>
      <c r="P249" s="456"/>
      <c r="Q249" s="456"/>
      <c r="R249" s="456"/>
      <c r="S249" s="456"/>
      <c r="T249" s="456"/>
      <c r="U249" s="456"/>
      <c r="V249" s="456"/>
      <c r="W249" s="456"/>
      <c r="X249" s="456"/>
      <c r="Y249" s="456"/>
      <c r="Z249" s="456"/>
      <c r="AA249" s="456"/>
      <c r="AB249" s="456"/>
      <c r="AC249" s="456"/>
      <c r="AD249" s="456"/>
      <c r="AE249" s="456"/>
      <c r="AF249" s="456"/>
      <c r="AG249" s="456"/>
      <c r="AH249" s="456"/>
      <c r="AI249" s="456"/>
      <c r="AJ249" s="456"/>
      <c r="AK249" s="456"/>
      <c r="AL249" s="456"/>
      <c r="AM249" s="456"/>
      <c r="AN249" s="456"/>
      <c r="AO249" s="456"/>
    </row>
    <row r="250" spans="1:41" x14ac:dyDescent="0.2">
      <c r="A250" s="456"/>
      <c r="B250" s="456"/>
      <c r="C250" s="456"/>
      <c r="D250" s="456"/>
      <c r="E250" s="456"/>
      <c r="F250" s="456"/>
      <c r="G250" s="456"/>
      <c r="H250" s="456"/>
      <c r="I250" s="456"/>
      <c r="J250" s="456"/>
      <c r="K250" s="456"/>
      <c r="L250" s="456"/>
      <c r="M250" s="456"/>
      <c r="N250" s="456"/>
      <c r="O250" s="456"/>
      <c r="P250" s="456"/>
      <c r="Q250" s="456"/>
      <c r="R250" s="456"/>
      <c r="S250" s="456"/>
      <c r="T250" s="456"/>
      <c r="U250" s="456"/>
      <c r="V250" s="456"/>
      <c r="W250" s="456"/>
      <c r="X250" s="456"/>
      <c r="Y250" s="456"/>
      <c r="Z250" s="456"/>
      <c r="AA250" s="456"/>
      <c r="AB250" s="456"/>
      <c r="AC250" s="456"/>
      <c r="AD250" s="456"/>
      <c r="AE250" s="456"/>
      <c r="AF250" s="456"/>
      <c r="AG250" s="456"/>
      <c r="AH250" s="456"/>
      <c r="AI250" s="456"/>
      <c r="AJ250" s="456"/>
      <c r="AK250" s="456"/>
      <c r="AL250" s="456"/>
      <c r="AM250" s="456"/>
      <c r="AN250" s="456"/>
      <c r="AO250" s="456"/>
    </row>
    <row r="251" spans="1:41" x14ac:dyDescent="0.2">
      <c r="A251" s="456"/>
      <c r="B251" s="456"/>
      <c r="C251" s="456"/>
      <c r="D251" s="456"/>
      <c r="E251" s="456"/>
      <c r="F251" s="456"/>
      <c r="G251" s="456"/>
      <c r="H251" s="456"/>
      <c r="I251" s="456"/>
      <c r="J251" s="456"/>
      <c r="K251" s="456"/>
      <c r="L251" s="456"/>
      <c r="M251" s="456"/>
      <c r="N251" s="456"/>
      <c r="O251" s="456"/>
      <c r="P251" s="456"/>
      <c r="Q251" s="456"/>
      <c r="R251" s="456"/>
      <c r="S251" s="456"/>
      <c r="T251" s="456"/>
      <c r="U251" s="456"/>
      <c r="V251" s="456"/>
      <c r="W251" s="456"/>
      <c r="X251" s="456"/>
      <c r="Y251" s="456"/>
      <c r="Z251" s="456"/>
      <c r="AA251" s="456"/>
      <c r="AB251" s="456"/>
      <c r="AC251" s="456"/>
      <c r="AD251" s="456"/>
      <c r="AE251" s="456"/>
      <c r="AF251" s="456"/>
      <c r="AG251" s="456"/>
      <c r="AH251" s="456"/>
      <c r="AI251" s="456"/>
      <c r="AJ251" s="456"/>
      <c r="AK251" s="456"/>
      <c r="AL251" s="456"/>
      <c r="AM251" s="456"/>
      <c r="AN251" s="456"/>
      <c r="AO251" s="456"/>
    </row>
    <row r="252" spans="1:41" x14ac:dyDescent="0.2">
      <c r="A252" s="456"/>
      <c r="B252" s="456"/>
      <c r="C252" s="456"/>
      <c r="D252" s="456"/>
      <c r="E252" s="456"/>
      <c r="F252" s="456"/>
      <c r="G252" s="456"/>
      <c r="H252" s="456"/>
      <c r="I252" s="456"/>
      <c r="J252" s="456"/>
      <c r="K252" s="456"/>
      <c r="L252" s="456"/>
      <c r="M252" s="456"/>
      <c r="N252" s="456"/>
      <c r="O252" s="456"/>
      <c r="P252" s="456"/>
      <c r="Q252" s="456"/>
      <c r="R252" s="456"/>
      <c r="S252" s="456"/>
      <c r="T252" s="456"/>
      <c r="U252" s="456"/>
      <c r="V252" s="456"/>
      <c r="W252" s="456"/>
      <c r="X252" s="456"/>
      <c r="Y252" s="456"/>
      <c r="Z252" s="456"/>
      <c r="AA252" s="456"/>
      <c r="AB252" s="456"/>
      <c r="AC252" s="456"/>
      <c r="AD252" s="456"/>
      <c r="AE252" s="456"/>
      <c r="AF252" s="456"/>
      <c r="AG252" s="456"/>
      <c r="AH252" s="456"/>
      <c r="AI252" s="456"/>
      <c r="AJ252" s="456"/>
      <c r="AK252" s="456"/>
      <c r="AL252" s="456"/>
      <c r="AM252" s="456"/>
      <c r="AN252" s="456"/>
      <c r="AO252" s="456"/>
    </row>
    <row r="253" spans="1:41" x14ac:dyDescent="0.2">
      <c r="A253" s="456"/>
      <c r="B253" s="456"/>
      <c r="C253" s="456"/>
      <c r="D253" s="456"/>
      <c r="E253" s="456"/>
      <c r="F253" s="456"/>
      <c r="G253" s="456"/>
      <c r="H253" s="456"/>
      <c r="I253" s="456"/>
      <c r="J253" s="456"/>
      <c r="K253" s="456"/>
      <c r="L253" s="456"/>
      <c r="M253" s="456"/>
      <c r="N253" s="456"/>
      <c r="O253" s="456"/>
      <c r="P253" s="456"/>
      <c r="Q253" s="456"/>
      <c r="R253" s="456"/>
      <c r="S253" s="456"/>
      <c r="T253" s="456"/>
      <c r="U253" s="456"/>
      <c r="V253" s="456"/>
      <c r="W253" s="456"/>
      <c r="X253" s="456"/>
      <c r="Y253" s="456"/>
      <c r="Z253" s="456"/>
      <c r="AA253" s="456"/>
      <c r="AB253" s="456"/>
      <c r="AC253" s="456"/>
      <c r="AD253" s="456"/>
      <c r="AE253" s="456"/>
      <c r="AF253" s="456"/>
      <c r="AG253" s="456"/>
      <c r="AH253" s="456"/>
      <c r="AI253" s="456"/>
      <c r="AJ253" s="456"/>
      <c r="AK253" s="456"/>
      <c r="AL253" s="456"/>
      <c r="AM253" s="456"/>
      <c r="AN253" s="456"/>
      <c r="AO253" s="456"/>
    </row>
    <row r="254" spans="1:41" x14ac:dyDescent="0.2">
      <c r="A254" s="456"/>
      <c r="B254" s="456"/>
      <c r="C254" s="456"/>
      <c r="D254" s="456"/>
      <c r="E254" s="456"/>
      <c r="F254" s="456"/>
      <c r="G254" s="456"/>
      <c r="H254" s="456"/>
      <c r="I254" s="456"/>
      <c r="J254" s="456"/>
      <c r="K254" s="456"/>
      <c r="L254" s="456"/>
      <c r="M254" s="456"/>
      <c r="N254" s="456"/>
      <c r="O254" s="456"/>
      <c r="P254" s="456"/>
      <c r="Q254" s="456"/>
      <c r="R254" s="456"/>
      <c r="S254" s="456"/>
      <c r="T254" s="456"/>
      <c r="U254" s="456"/>
      <c r="V254" s="456"/>
      <c r="W254" s="456"/>
      <c r="X254" s="456"/>
      <c r="Y254" s="456"/>
      <c r="Z254" s="456"/>
      <c r="AA254" s="456"/>
      <c r="AB254" s="456"/>
      <c r="AC254" s="456"/>
      <c r="AD254" s="456"/>
      <c r="AE254" s="456"/>
      <c r="AF254" s="456"/>
      <c r="AG254" s="456"/>
      <c r="AH254" s="456"/>
      <c r="AI254" s="456"/>
      <c r="AJ254" s="456"/>
      <c r="AK254" s="456"/>
      <c r="AL254" s="456"/>
      <c r="AM254" s="456"/>
      <c r="AN254" s="456"/>
      <c r="AO254" s="456"/>
    </row>
    <row r="255" spans="1:41" x14ac:dyDescent="0.2">
      <c r="A255" s="456"/>
      <c r="B255" s="456"/>
      <c r="C255" s="456"/>
      <c r="D255" s="456"/>
      <c r="E255" s="456"/>
      <c r="F255" s="456"/>
      <c r="G255" s="456"/>
      <c r="H255" s="456"/>
      <c r="I255" s="456"/>
      <c r="J255" s="456"/>
      <c r="K255" s="456"/>
      <c r="L255" s="456"/>
      <c r="M255" s="456"/>
      <c r="N255" s="456"/>
      <c r="O255" s="456"/>
      <c r="P255" s="456"/>
      <c r="Q255" s="456"/>
      <c r="R255" s="456"/>
      <c r="S255" s="456"/>
      <c r="T255" s="456"/>
      <c r="U255" s="456"/>
      <c r="V255" s="456"/>
      <c r="W255" s="456"/>
      <c r="X255" s="456"/>
      <c r="Y255" s="456"/>
      <c r="Z255" s="456"/>
      <c r="AA255" s="456"/>
      <c r="AB255" s="456"/>
      <c r="AC255" s="456"/>
      <c r="AD255" s="456"/>
      <c r="AE255" s="456"/>
      <c r="AF255" s="456"/>
      <c r="AG255" s="456"/>
      <c r="AH255" s="456"/>
      <c r="AI255" s="456"/>
      <c r="AJ255" s="456"/>
      <c r="AK255" s="456"/>
      <c r="AL255" s="456"/>
      <c r="AM255" s="456"/>
      <c r="AN255" s="456"/>
      <c r="AO255" s="456"/>
    </row>
    <row r="256" spans="1:41" x14ac:dyDescent="0.2">
      <c r="A256" s="456"/>
      <c r="B256" s="456"/>
      <c r="C256" s="456"/>
      <c r="D256" s="456"/>
      <c r="E256" s="456"/>
      <c r="F256" s="456"/>
      <c r="G256" s="456"/>
      <c r="H256" s="456"/>
      <c r="I256" s="456"/>
      <c r="J256" s="456"/>
      <c r="K256" s="456"/>
      <c r="L256" s="456"/>
      <c r="M256" s="456"/>
      <c r="N256" s="456"/>
      <c r="O256" s="456"/>
      <c r="P256" s="456"/>
      <c r="Q256" s="456"/>
      <c r="R256" s="456"/>
      <c r="S256" s="456"/>
      <c r="T256" s="456"/>
      <c r="U256" s="456"/>
      <c r="V256" s="456"/>
      <c r="W256" s="456"/>
      <c r="X256" s="456"/>
      <c r="Y256" s="456"/>
      <c r="Z256" s="456"/>
      <c r="AA256" s="456"/>
      <c r="AB256" s="456"/>
      <c r="AC256" s="456"/>
      <c r="AD256" s="456"/>
      <c r="AE256" s="456"/>
      <c r="AF256" s="456"/>
      <c r="AG256" s="456"/>
      <c r="AH256" s="456"/>
      <c r="AI256" s="456"/>
      <c r="AJ256" s="456"/>
      <c r="AK256" s="456"/>
      <c r="AL256" s="456"/>
      <c r="AM256" s="456"/>
      <c r="AN256" s="456"/>
      <c r="AO256" s="456"/>
    </row>
    <row r="257" spans="1:41" x14ac:dyDescent="0.2">
      <c r="A257" s="456"/>
      <c r="B257" s="456"/>
      <c r="C257" s="456"/>
      <c r="D257" s="456"/>
      <c r="E257" s="456"/>
      <c r="F257" s="456"/>
      <c r="G257" s="456"/>
      <c r="H257" s="456"/>
      <c r="I257" s="456"/>
      <c r="J257" s="456"/>
      <c r="K257" s="456"/>
      <c r="L257" s="456"/>
      <c r="M257" s="456"/>
      <c r="N257" s="456"/>
      <c r="O257" s="456"/>
      <c r="P257" s="456"/>
      <c r="Q257" s="456"/>
      <c r="R257" s="456"/>
      <c r="S257" s="456"/>
      <c r="T257" s="456"/>
      <c r="U257" s="456"/>
      <c r="V257" s="456"/>
      <c r="W257" s="456"/>
      <c r="X257" s="456"/>
      <c r="Y257" s="456"/>
      <c r="Z257" s="456"/>
      <c r="AA257" s="456"/>
      <c r="AB257" s="456"/>
      <c r="AC257" s="456"/>
      <c r="AD257" s="456"/>
      <c r="AE257" s="456"/>
      <c r="AF257" s="456"/>
      <c r="AG257" s="456"/>
      <c r="AH257" s="456"/>
      <c r="AI257" s="456"/>
      <c r="AJ257" s="456"/>
      <c r="AK257" s="456"/>
      <c r="AL257" s="456"/>
      <c r="AM257" s="456"/>
      <c r="AN257" s="456"/>
      <c r="AO257" s="456"/>
    </row>
    <row r="258" spans="1:41" x14ac:dyDescent="0.2">
      <c r="A258" s="456"/>
      <c r="B258" s="456"/>
      <c r="C258" s="456"/>
      <c r="D258" s="456"/>
      <c r="E258" s="456"/>
      <c r="F258" s="456"/>
      <c r="G258" s="456"/>
      <c r="H258" s="456"/>
      <c r="I258" s="456"/>
      <c r="J258" s="456"/>
      <c r="K258" s="456"/>
      <c r="L258" s="456"/>
      <c r="M258" s="456"/>
      <c r="N258" s="456"/>
      <c r="O258" s="456"/>
      <c r="P258" s="456"/>
      <c r="Q258" s="456"/>
      <c r="R258" s="456"/>
      <c r="S258" s="456"/>
      <c r="T258" s="456"/>
      <c r="U258" s="456"/>
      <c r="V258" s="456"/>
      <c r="W258" s="456"/>
      <c r="X258" s="456"/>
      <c r="Y258" s="456"/>
      <c r="Z258" s="456"/>
      <c r="AA258" s="456"/>
      <c r="AB258" s="456"/>
      <c r="AC258" s="456"/>
      <c r="AD258" s="456"/>
      <c r="AE258" s="456"/>
      <c r="AF258" s="456"/>
      <c r="AG258" s="456"/>
      <c r="AH258" s="456"/>
      <c r="AI258" s="456"/>
      <c r="AJ258" s="456"/>
      <c r="AK258" s="456"/>
      <c r="AL258" s="456"/>
      <c r="AM258" s="456"/>
      <c r="AN258" s="456"/>
      <c r="AO258" s="456"/>
    </row>
    <row r="259" spans="1:41" x14ac:dyDescent="0.2">
      <c r="A259" s="456"/>
      <c r="B259" s="456"/>
      <c r="C259" s="456"/>
      <c r="D259" s="456"/>
      <c r="E259" s="456"/>
      <c r="F259" s="456"/>
      <c r="G259" s="456"/>
      <c r="H259" s="456"/>
      <c r="I259" s="456"/>
      <c r="J259" s="456"/>
      <c r="K259" s="456"/>
      <c r="L259" s="456"/>
      <c r="M259" s="456"/>
      <c r="N259" s="456"/>
      <c r="O259" s="456"/>
      <c r="P259" s="456"/>
      <c r="Q259" s="456"/>
      <c r="R259" s="456"/>
      <c r="S259" s="456"/>
      <c r="T259" s="456"/>
      <c r="U259" s="456"/>
      <c r="V259" s="456"/>
      <c r="W259" s="456"/>
      <c r="X259" s="456"/>
      <c r="Y259" s="456"/>
      <c r="Z259" s="456"/>
      <c r="AA259" s="456"/>
      <c r="AB259" s="456"/>
      <c r="AC259" s="456"/>
      <c r="AD259" s="456"/>
      <c r="AE259" s="456"/>
      <c r="AF259" s="456"/>
      <c r="AG259" s="456"/>
      <c r="AH259" s="456"/>
      <c r="AI259" s="456"/>
      <c r="AJ259" s="456"/>
      <c r="AK259" s="456"/>
      <c r="AL259" s="456"/>
      <c r="AM259" s="456"/>
      <c r="AN259" s="456"/>
      <c r="AO259" s="456"/>
    </row>
    <row r="260" spans="1:41" x14ac:dyDescent="0.2">
      <c r="A260" s="456"/>
      <c r="B260" s="456"/>
      <c r="C260" s="456"/>
      <c r="D260" s="456"/>
      <c r="E260" s="456"/>
      <c r="F260" s="456"/>
      <c r="G260" s="456"/>
      <c r="H260" s="456"/>
      <c r="I260" s="456"/>
      <c r="J260" s="456"/>
      <c r="K260" s="456"/>
      <c r="L260" s="456"/>
      <c r="M260" s="456"/>
      <c r="N260" s="456"/>
      <c r="O260" s="456"/>
      <c r="P260" s="456"/>
      <c r="Q260" s="456"/>
      <c r="R260" s="456"/>
      <c r="S260" s="456"/>
      <c r="T260" s="456"/>
      <c r="U260" s="456"/>
      <c r="V260" s="456"/>
      <c r="W260" s="456"/>
      <c r="X260" s="456"/>
      <c r="Y260" s="456"/>
      <c r="Z260" s="456"/>
      <c r="AA260" s="456"/>
      <c r="AB260" s="456"/>
      <c r="AC260" s="456"/>
      <c r="AD260" s="456"/>
      <c r="AE260" s="456"/>
      <c r="AF260" s="456"/>
      <c r="AG260" s="456"/>
      <c r="AH260" s="456"/>
      <c r="AI260" s="456"/>
      <c r="AJ260" s="456"/>
      <c r="AK260" s="456"/>
      <c r="AL260" s="456"/>
      <c r="AM260" s="456"/>
      <c r="AN260" s="456"/>
      <c r="AO260" s="456"/>
    </row>
    <row r="261" spans="1:41" x14ac:dyDescent="0.2">
      <c r="A261" s="456"/>
      <c r="B261" s="456"/>
      <c r="C261" s="456"/>
      <c r="D261" s="456"/>
      <c r="E261" s="456"/>
      <c r="F261" s="456"/>
      <c r="G261" s="456"/>
      <c r="H261" s="456"/>
      <c r="I261" s="456"/>
      <c r="J261" s="456"/>
      <c r="K261" s="456"/>
      <c r="L261" s="456"/>
      <c r="M261" s="456"/>
      <c r="N261" s="456"/>
      <c r="O261" s="456"/>
      <c r="P261" s="456"/>
      <c r="Q261" s="456"/>
      <c r="R261" s="456"/>
      <c r="S261" s="456"/>
      <c r="T261" s="456"/>
      <c r="U261" s="456"/>
      <c r="V261" s="456"/>
      <c r="W261" s="456"/>
      <c r="X261" s="456"/>
      <c r="Y261" s="456"/>
      <c r="Z261" s="456"/>
      <c r="AA261" s="456"/>
      <c r="AB261" s="456"/>
      <c r="AC261" s="456"/>
      <c r="AD261" s="456"/>
      <c r="AE261" s="456"/>
      <c r="AF261" s="456"/>
      <c r="AG261" s="456"/>
      <c r="AH261" s="456"/>
      <c r="AI261" s="456"/>
      <c r="AJ261" s="456"/>
      <c r="AK261" s="456"/>
      <c r="AL261" s="456"/>
      <c r="AM261" s="456"/>
      <c r="AN261" s="456"/>
      <c r="AO261" s="456"/>
    </row>
    <row r="262" spans="1:41" x14ac:dyDescent="0.2">
      <c r="A262" s="456"/>
      <c r="B262" s="456"/>
      <c r="C262" s="456"/>
      <c r="D262" s="456"/>
      <c r="E262" s="456"/>
      <c r="F262" s="456"/>
      <c r="G262" s="456"/>
      <c r="H262" s="456"/>
      <c r="I262" s="456"/>
      <c r="J262" s="456"/>
      <c r="K262" s="456"/>
      <c r="L262" s="456"/>
      <c r="M262" s="456"/>
      <c r="N262" s="456"/>
      <c r="O262" s="456"/>
      <c r="P262" s="456"/>
      <c r="Q262" s="456"/>
      <c r="R262" s="456"/>
      <c r="S262" s="456"/>
      <c r="T262" s="456"/>
      <c r="U262" s="456"/>
      <c r="V262" s="456"/>
      <c r="W262" s="456"/>
      <c r="X262" s="456"/>
      <c r="Y262" s="456"/>
      <c r="Z262" s="456"/>
      <c r="AA262" s="456"/>
      <c r="AB262" s="456"/>
      <c r="AC262" s="456"/>
      <c r="AD262" s="456"/>
      <c r="AE262" s="456"/>
      <c r="AF262" s="456"/>
      <c r="AG262" s="456"/>
      <c r="AH262" s="456"/>
      <c r="AI262" s="456"/>
      <c r="AJ262" s="456"/>
      <c r="AK262" s="456"/>
      <c r="AL262" s="456"/>
      <c r="AM262" s="456"/>
      <c r="AN262" s="456"/>
      <c r="AO262" s="456"/>
    </row>
    <row r="263" spans="1:41" x14ac:dyDescent="0.2">
      <c r="A263" s="456"/>
      <c r="B263" s="456"/>
      <c r="C263" s="456"/>
      <c r="D263" s="456"/>
      <c r="E263" s="456"/>
      <c r="F263" s="456"/>
      <c r="G263" s="456"/>
      <c r="H263" s="456"/>
      <c r="I263" s="456"/>
      <c r="J263" s="456"/>
      <c r="K263" s="456"/>
      <c r="L263" s="456"/>
      <c r="M263" s="456"/>
      <c r="N263" s="456"/>
      <c r="O263" s="456"/>
      <c r="P263" s="456"/>
      <c r="Q263" s="456"/>
      <c r="R263" s="456"/>
      <c r="S263" s="456"/>
      <c r="T263" s="456"/>
      <c r="U263" s="456"/>
      <c r="V263" s="456"/>
      <c r="W263" s="456"/>
      <c r="X263" s="456"/>
      <c r="Y263" s="456"/>
      <c r="Z263" s="456"/>
      <c r="AA263" s="456"/>
      <c r="AB263" s="456"/>
      <c r="AC263" s="456"/>
      <c r="AD263" s="456"/>
      <c r="AE263" s="456"/>
      <c r="AF263" s="456"/>
      <c r="AG263" s="456"/>
      <c r="AH263" s="456"/>
      <c r="AI263" s="456"/>
      <c r="AJ263" s="456"/>
      <c r="AK263" s="456"/>
      <c r="AL263" s="456"/>
      <c r="AM263" s="456"/>
      <c r="AN263" s="456"/>
      <c r="AO263" s="456"/>
    </row>
    <row r="264" spans="1:41" x14ac:dyDescent="0.2">
      <c r="A264" s="456"/>
      <c r="B264" s="456"/>
      <c r="C264" s="456"/>
      <c r="D264" s="456"/>
      <c r="E264" s="456"/>
      <c r="F264" s="456"/>
      <c r="G264" s="456"/>
      <c r="H264" s="456"/>
      <c r="I264" s="456"/>
      <c r="J264" s="456"/>
      <c r="K264" s="456"/>
      <c r="L264" s="456"/>
      <c r="M264" s="456"/>
      <c r="N264" s="456"/>
      <c r="O264" s="456"/>
      <c r="P264" s="456"/>
      <c r="Q264" s="456"/>
      <c r="R264" s="456"/>
      <c r="S264" s="456"/>
      <c r="T264" s="456"/>
      <c r="U264" s="456"/>
      <c r="V264" s="456"/>
      <c r="W264" s="456"/>
      <c r="X264" s="456"/>
      <c r="Y264" s="456"/>
      <c r="Z264" s="456"/>
      <c r="AA264" s="456"/>
      <c r="AB264" s="456"/>
      <c r="AC264" s="456"/>
      <c r="AD264" s="456"/>
      <c r="AE264" s="456"/>
      <c r="AF264" s="456"/>
      <c r="AG264" s="456"/>
      <c r="AH264" s="456"/>
      <c r="AI264" s="456"/>
      <c r="AJ264" s="456"/>
      <c r="AK264" s="456"/>
      <c r="AL264" s="456"/>
      <c r="AM264" s="456"/>
      <c r="AN264" s="456"/>
      <c r="AO264" s="456"/>
    </row>
    <row r="265" spans="1:41" x14ac:dyDescent="0.2">
      <c r="A265" s="456"/>
      <c r="B265" s="456"/>
      <c r="C265" s="456"/>
      <c r="D265" s="456"/>
      <c r="E265" s="456"/>
      <c r="F265" s="456"/>
      <c r="G265" s="456"/>
      <c r="H265" s="456"/>
      <c r="I265" s="456"/>
      <c r="J265" s="456"/>
      <c r="K265" s="456"/>
      <c r="L265" s="456"/>
      <c r="M265" s="456"/>
      <c r="N265" s="456"/>
      <c r="O265" s="456"/>
      <c r="P265" s="456"/>
      <c r="Q265" s="456"/>
      <c r="R265" s="456"/>
      <c r="S265" s="456"/>
      <c r="T265" s="456"/>
      <c r="U265" s="456"/>
      <c r="V265" s="456"/>
      <c r="W265" s="456"/>
      <c r="X265" s="456"/>
      <c r="Y265" s="456"/>
      <c r="Z265" s="456"/>
      <c r="AA265" s="456"/>
      <c r="AB265" s="456"/>
      <c r="AC265" s="456"/>
      <c r="AD265" s="456"/>
      <c r="AE265" s="456"/>
      <c r="AF265" s="456"/>
      <c r="AG265" s="456"/>
      <c r="AH265" s="456"/>
      <c r="AI265" s="456"/>
      <c r="AJ265" s="456"/>
      <c r="AK265" s="456"/>
      <c r="AL265" s="456"/>
      <c r="AM265" s="456"/>
      <c r="AN265" s="456"/>
      <c r="AO265" s="456"/>
    </row>
    <row r="266" spans="1:41" x14ac:dyDescent="0.2">
      <c r="A266" s="456"/>
      <c r="B266" s="456"/>
      <c r="C266" s="456"/>
      <c r="D266" s="456"/>
      <c r="E266" s="456"/>
      <c r="F266" s="456"/>
      <c r="G266" s="456"/>
      <c r="H266" s="456"/>
      <c r="I266" s="456"/>
      <c r="J266" s="456"/>
      <c r="K266" s="456"/>
      <c r="L266" s="456"/>
      <c r="M266" s="456"/>
      <c r="N266" s="456"/>
      <c r="O266" s="456"/>
      <c r="P266" s="456"/>
      <c r="Q266" s="456"/>
      <c r="R266" s="456"/>
      <c r="S266" s="456"/>
      <c r="T266" s="456"/>
      <c r="U266" s="456"/>
      <c r="V266" s="456"/>
      <c r="W266" s="456"/>
      <c r="X266" s="456"/>
      <c r="Y266" s="456"/>
      <c r="Z266" s="456"/>
      <c r="AA266" s="456"/>
      <c r="AB266" s="456"/>
      <c r="AC266" s="456"/>
      <c r="AD266" s="456"/>
      <c r="AE266" s="456"/>
      <c r="AF266" s="456"/>
      <c r="AG266" s="456"/>
      <c r="AH266" s="456"/>
      <c r="AI266" s="456"/>
      <c r="AJ266" s="456"/>
      <c r="AK266" s="456"/>
      <c r="AL266" s="456"/>
      <c r="AM266" s="456"/>
      <c r="AN266" s="456"/>
      <c r="AO266" s="456"/>
    </row>
    <row r="267" spans="1:41" x14ac:dyDescent="0.2">
      <c r="A267" s="456"/>
      <c r="B267" s="456"/>
      <c r="C267" s="456"/>
      <c r="D267" s="456"/>
      <c r="E267" s="456"/>
      <c r="F267" s="456"/>
      <c r="G267" s="456"/>
      <c r="H267" s="456"/>
      <c r="I267" s="456"/>
      <c r="J267" s="456"/>
      <c r="K267" s="456"/>
      <c r="L267" s="456"/>
      <c r="M267" s="456"/>
      <c r="N267" s="456"/>
      <c r="O267" s="456"/>
      <c r="P267" s="456"/>
      <c r="Q267" s="456"/>
      <c r="R267" s="456"/>
      <c r="S267" s="456"/>
      <c r="T267" s="456"/>
      <c r="U267" s="456"/>
      <c r="V267" s="456"/>
      <c r="W267" s="456"/>
      <c r="X267" s="456"/>
      <c r="Y267" s="456"/>
      <c r="Z267" s="456"/>
      <c r="AA267" s="456"/>
      <c r="AB267" s="456"/>
      <c r="AC267" s="456"/>
      <c r="AD267" s="456"/>
      <c r="AE267" s="456"/>
      <c r="AF267" s="456"/>
      <c r="AG267" s="456"/>
      <c r="AH267" s="456"/>
      <c r="AI267" s="456"/>
      <c r="AJ267" s="456"/>
      <c r="AK267" s="456"/>
      <c r="AL267" s="456"/>
      <c r="AM267" s="456"/>
      <c r="AN267" s="456"/>
      <c r="AO267" s="456"/>
    </row>
    <row r="268" spans="1:41" x14ac:dyDescent="0.2">
      <c r="A268" s="456"/>
      <c r="B268" s="456"/>
      <c r="C268" s="456"/>
      <c r="D268" s="456"/>
      <c r="E268" s="456"/>
      <c r="F268" s="456"/>
      <c r="G268" s="456"/>
      <c r="H268" s="456"/>
      <c r="I268" s="456"/>
      <c r="J268" s="456"/>
      <c r="K268" s="456"/>
      <c r="L268" s="456"/>
      <c r="M268" s="456"/>
      <c r="N268" s="456"/>
      <c r="O268" s="456"/>
      <c r="P268" s="456"/>
      <c r="Q268" s="456"/>
      <c r="R268" s="456"/>
      <c r="S268" s="456"/>
      <c r="T268" s="456"/>
      <c r="U268" s="456"/>
      <c r="V268" s="456"/>
      <c r="W268" s="456"/>
      <c r="X268" s="456"/>
      <c r="Y268" s="456"/>
      <c r="Z268" s="456"/>
      <c r="AA268" s="456"/>
      <c r="AB268" s="456"/>
      <c r="AC268" s="456"/>
      <c r="AD268" s="456"/>
      <c r="AE268" s="456"/>
      <c r="AF268" s="456"/>
      <c r="AG268" s="456"/>
      <c r="AH268" s="456"/>
      <c r="AI268" s="456"/>
      <c r="AJ268" s="456"/>
      <c r="AK268" s="456"/>
      <c r="AL268" s="456"/>
      <c r="AM268" s="456"/>
      <c r="AN268" s="456"/>
      <c r="AO268" s="456"/>
    </row>
    <row r="269" spans="1:41" x14ac:dyDescent="0.2">
      <c r="A269" s="456"/>
      <c r="B269" s="456"/>
      <c r="C269" s="456"/>
      <c r="D269" s="456"/>
      <c r="E269" s="456"/>
      <c r="F269" s="456"/>
      <c r="G269" s="456"/>
      <c r="H269" s="456"/>
      <c r="I269" s="456"/>
      <c r="J269" s="456"/>
      <c r="K269" s="456"/>
      <c r="L269" s="456"/>
      <c r="M269" s="456"/>
      <c r="N269" s="456"/>
      <c r="O269" s="456"/>
      <c r="P269" s="456"/>
      <c r="Q269" s="456"/>
      <c r="R269" s="456"/>
      <c r="S269" s="456"/>
      <c r="T269" s="456"/>
      <c r="U269" s="456"/>
      <c r="V269" s="456"/>
      <c r="W269" s="456"/>
      <c r="X269" s="456"/>
      <c r="Y269" s="456"/>
      <c r="Z269" s="456"/>
      <c r="AA269" s="456"/>
      <c r="AB269" s="456"/>
      <c r="AC269" s="456"/>
      <c r="AD269" s="456"/>
      <c r="AE269" s="456"/>
      <c r="AF269" s="456"/>
      <c r="AG269" s="456"/>
      <c r="AH269" s="456"/>
      <c r="AI269" s="456"/>
      <c r="AJ269" s="456"/>
      <c r="AK269" s="456"/>
      <c r="AL269" s="456"/>
      <c r="AM269" s="456"/>
      <c r="AN269" s="456"/>
      <c r="AO269" s="456"/>
    </row>
    <row r="270" spans="1:41" x14ac:dyDescent="0.2">
      <c r="A270" s="456"/>
      <c r="B270" s="456"/>
      <c r="C270" s="456"/>
      <c r="D270" s="456"/>
      <c r="E270" s="456"/>
      <c r="F270" s="456"/>
      <c r="G270" s="456"/>
      <c r="H270" s="456"/>
      <c r="I270" s="456"/>
      <c r="J270" s="456"/>
      <c r="K270" s="456"/>
      <c r="L270" s="456"/>
      <c r="M270" s="456"/>
      <c r="N270" s="456"/>
      <c r="O270" s="456"/>
      <c r="P270" s="456"/>
      <c r="Q270" s="456"/>
      <c r="R270" s="456"/>
      <c r="S270" s="456"/>
      <c r="T270" s="456"/>
      <c r="U270" s="456"/>
      <c r="V270" s="456"/>
      <c r="W270" s="456"/>
      <c r="X270" s="456"/>
      <c r="Y270" s="456"/>
      <c r="Z270" s="456"/>
      <c r="AA270" s="456"/>
      <c r="AB270" s="456"/>
      <c r="AC270" s="456"/>
      <c r="AD270" s="456"/>
      <c r="AE270" s="456"/>
      <c r="AF270" s="456"/>
      <c r="AG270" s="456"/>
      <c r="AH270" s="456"/>
      <c r="AI270" s="456"/>
      <c r="AJ270" s="456"/>
      <c r="AK270" s="456"/>
      <c r="AL270" s="456"/>
      <c r="AM270" s="456"/>
      <c r="AN270" s="456"/>
      <c r="AO270" s="456"/>
    </row>
    <row r="271" spans="1:41" x14ac:dyDescent="0.2">
      <c r="A271" s="456"/>
      <c r="B271" s="456"/>
      <c r="C271" s="456"/>
      <c r="D271" s="456"/>
      <c r="E271" s="456"/>
      <c r="F271" s="456"/>
      <c r="G271" s="456"/>
      <c r="H271" s="456"/>
      <c r="I271" s="456"/>
      <c r="J271" s="456"/>
      <c r="K271" s="456"/>
      <c r="L271" s="456"/>
      <c r="M271" s="456"/>
      <c r="N271" s="456"/>
      <c r="O271" s="456"/>
      <c r="P271" s="456"/>
      <c r="Q271" s="456"/>
      <c r="R271" s="456"/>
      <c r="S271" s="456"/>
      <c r="T271" s="456"/>
      <c r="U271" s="456"/>
      <c r="V271" s="456"/>
      <c r="W271" s="456"/>
      <c r="X271" s="456"/>
      <c r="Y271" s="456"/>
      <c r="Z271" s="456"/>
      <c r="AA271" s="456"/>
      <c r="AB271" s="456"/>
      <c r="AC271" s="456"/>
      <c r="AD271" s="456"/>
      <c r="AE271" s="456"/>
      <c r="AF271" s="456"/>
      <c r="AG271" s="456"/>
      <c r="AH271" s="456"/>
      <c r="AI271" s="456"/>
      <c r="AJ271" s="456"/>
      <c r="AK271" s="456"/>
      <c r="AL271" s="456"/>
      <c r="AM271" s="456"/>
      <c r="AN271" s="456"/>
      <c r="AO271" s="456"/>
    </row>
    <row r="272" spans="1:41" x14ac:dyDescent="0.2">
      <c r="A272" s="456"/>
      <c r="B272" s="456"/>
      <c r="C272" s="456"/>
      <c r="D272" s="456"/>
      <c r="E272" s="456"/>
      <c r="F272" s="456"/>
      <c r="G272" s="456"/>
      <c r="H272" s="456"/>
      <c r="I272" s="456"/>
      <c r="J272" s="456"/>
      <c r="K272" s="456"/>
      <c r="L272" s="456"/>
      <c r="M272" s="456"/>
      <c r="N272" s="456"/>
      <c r="O272" s="456"/>
      <c r="P272" s="456"/>
      <c r="Q272" s="456"/>
      <c r="R272" s="456"/>
      <c r="S272" s="456"/>
      <c r="T272" s="456"/>
      <c r="U272" s="456"/>
      <c r="V272" s="456"/>
      <c r="W272" s="456"/>
      <c r="X272" s="456"/>
      <c r="Y272" s="456"/>
      <c r="Z272" s="456"/>
      <c r="AA272" s="456"/>
      <c r="AB272" s="456"/>
      <c r="AC272" s="456"/>
      <c r="AD272" s="456"/>
      <c r="AE272" s="456"/>
      <c r="AF272" s="456"/>
      <c r="AG272" s="456"/>
      <c r="AH272" s="456"/>
      <c r="AI272" s="456"/>
      <c r="AJ272" s="456"/>
      <c r="AK272" s="456"/>
      <c r="AL272" s="456"/>
      <c r="AM272" s="456"/>
      <c r="AN272" s="456"/>
      <c r="AO272" s="456"/>
    </row>
    <row r="273" spans="1:41" x14ac:dyDescent="0.2">
      <c r="A273" s="456"/>
      <c r="B273" s="456"/>
      <c r="C273" s="456"/>
      <c r="D273" s="456"/>
      <c r="E273" s="456"/>
      <c r="F273" s="456"/>
      <c r="G273" s="456"/>
      <c r="H273" s="456"/>
      <c r="I273" s="456"/>
      <c r="J273" s="456"/>
      <c r="K273" s="456"/>
      <c r="L273" s="456"/>
      <c r="M273" s="456"/>
      <c r="N273" s="456"/>
      <c r="O273" s="456"/>
      <c r="P273" s="456"/>
      <c r="Q273" s="456"/>
      <c r="R273" s="456"/>
      <c r="S273" s="456"/>
      <c r="T273" s="456"/>
      <c r="U273" s="456"/>
      <c r="V273" s="456"/>
      <c r="W273" s="456"/>
      <c r="X273" s="456"/>
      <c r="Y273" s="456"/>
      <c r="Z273" s="456"/>
      <c r="AA273" s="456"/>
      <c r="AB273" s="456"/>
      <c r="AC273" s="456"/>
      <c r="AD273" s="456"/>
      <c r="AE273" s="456"/>
      <c r="AF273" s="456"/>
      <c r="AG273" s="456"/>
      <c r="AH273" s="456"/>
      <c r="AI273" s="456"/>
      <c r="AJ273" s="456"/>
      <c r="AK273" s="456"/>
      <c r="AL273" s="456"/>
      <c r="AM273" s="456"/>
      <c r="AN273" s="456"/>
      <c r="AO273" s="456"/>
    </row>
    <row r="274" spans="1:41" x14ac:dyDescent="0.2">
      <c r="A274" s="456"/>
      <c r="B274" s="456"/>
      <c r="C274" s="456"/>
      <c r="D274" s="456"/>
      <c r="E274" s="456"/>
      <c r="F274" s="456"/>
      <c r="G274" s="456"/>
      <c r="H274" s="456"/>
      <c r="I274" s="456"/>
      <c r="J274" s="456"/>
      <c r="K274" s="456"/>
      <c r="L274" s="456"/>
      <c r="M274" s="456"/>
      <c r="N274" s="456"/>
      <c r="O274" s="456"/>
      <c r="P274" s="456"/>
      <c r="Q274" s="456"/>
      <c r="R274" s="456"/>
      <c r="S274" s="456"/>
      <c r="T274" s="456"/>
      <c r="U274" s="456"/>
      <c r="V274" s="456"/>
      <c r="W274" s="456"/>
      <c r="X274" s="456"/>
      <c r="Y274" s="456"/>
      <c r="Z274" s="456"/>
      <c r="AA274" s="456"/>
      <c r="AB274" s="456"/>
      <c r="AC274" s="456"/>
      <c r="AD274" s="456"/>
      <c r="AE274" s="456"/>
      <c r="AF274" s="456"/>
      <c r="AG274" s="456"/>
      <c r="AH274" s="456"/>
      <c r="AI274" s="456"/>
      <c r="AJ274" s="456"/>
      <c r="AK274" s="456"/>
      <c r="AL274" s="456"/>
      <c r="AM274" s="456"/>
      <c r="AN274" s="456"/>
      <c r="AO274" s="456"/>
    </row>
    <row r="275" spans="1:41" x14ac:dyDescent="0.2">
      <c r="A275" s="456"/>
      <c r="B275" s="456"/>
      <c r="C275" s="456"/>
      <c r="D275" s="456"/>
      <c r="E275" s="456"/>
      <c r="F275" s="456"/>
      <c r="G275" s="456"/>
      <c r="H275" s="456"/>
      <c r="I275" s="456"/>
      <c r="J275" s="456"/>
      <c r="K275" s="456"/>
      <c r="L275" s="456"/>
      <c r="M275" s="456"/>
      <c r="N275" s="456"/>
      <c r="O275" s="456"/>
      <c r="P275" s="456"/>
      <c r="Q275" s="456"/>
      <c r="R275" s="456"/>
      <c r="S275" s="456"/>
      <c r="T275" s="456"/>
      <c r="U275" s="456"/>
      <c r="V275" s="456"/>
      <c r="W275" s="456"/>
      <c r="X275" s="456"/>
      <c r="Y275" s="456"/>
      <c r="Z275" s="456"/>
      <c r="AA275" s="456"/>
      <c r="AB275" s="456"/>
      <c r="AC275" s="456"/>
      <c r="AD275" s="456"/>
      <c r="AE275" s="456"/>
      <c r="AF275" s="456"/>
      <c r="AG275" s="456"/>
      <c r="AH275" s="456"/>
      <c r="AI275" s="456"/>
      <c r="AJ275" s="456"/>
      <c r="AK275" s="456"/>
      <c r="AL275" s="456"/>
      <c r="AM275" s="456"/>
      <c r="AN275" s="456"/>
      <c r="AO275" s="456"/>
    </row>
    <row r="276" spans="1:41" x14ac:dyDescent="0.2">
      <c r="A276" s="456"/>
      <c r="B276" s="456"/>
      <c r="C276" s="456"/>
      <c r="D276" s="456"/>
      <c r="E276" s="456"/>
      <c r="F276" s="456"/>
      <c r="G276" s="456"/>
      <c r="H276" s="456"/>
      <c r="I276" s="456"/>
      <c r="J276" s="456"/>
      <c r="K276" s="456"/>
      <c r="L276" s="456"/>
      <c r="M276" s="456"/>
      <c r="N276" s="456"/>
      <c r="O276" s="456"/>
      <c r="P276" s="456"/>
      <c r="Q276" s="456"/>
      <c r="R276" s="456"/>
      <c r="S276" s="456"/>
      <c r="T276" s="456"/>
      <c r="U276" s="456"/>
      <c r="V276" s="456"/>
      <c r="W276" s="456"/>
      <c r="X276" s="456"/>
      <c r="Y276" s="456"/>
      <c r="Z276" s="456"/>
      <c r="AA276" s="456"/>
      <c r="AB276" s="456"/>
      <c r="AC276" s="456"/>
      <c r="AD276" s="456"/>
      <c r="AE276" s="456"/>
      <c r="AF276" s="456"/>
      <c r="AG276" s="456"/>
      <c r="AH276" s="456"/>
      <c r="AI276" s="456"/>
      <c r="AJ276" s="456"/>
      <c r="AK276" s="456"/>
      <c r="AL276" s="456"/>
      <c r="AM276" s="456"/>
      <c r="AN276" s="456"/>
      <c r="AO276" s="456"/>
    </row>
    <row r="277" spans="1:41" x14ac:dyDescent="0.2">
      <c r="A277" s="456"/>
      <c r="B277" s="456"/>
      <c r="C277" s="456"/>
      <c r="D277" s="456"/>
      <c r="E277" s="456"/>
      <c r="F277" s="456"/>
      <c r="G277" s="456"/>
      <c r="H277" s="456"/>
      <c r="I277" s="456"/>
      <c r="J277" s="456"/>
      <c r="K277" s="456"/>
      <c r="L277" s="456"/>
      <c r="M277" s="456"/>
      <c r="N277" s="456"/>
      <c r="O277" s="456"/>
      <c r="P277" s="456"/>
      <c r="Q277" s="456"/>
      <c r="R277" s="456"/>
      <c r="S277" s="456"/>
      <c r="T277" s="456"/>
      <c r="U277" s="456"/>
      <c r="V277" s="456"/>
      <c r="W277" s="456"/>
      <c r="X277" s="456"/>
      <c r="Y277" s="456"/>
      <c r="Z277" s="456"/>
      <c r="AA277" s="456"/>
      <c r="AB277" s="456"/>
      <c r="AC277" s="456"/>
      <c r="AD277" s="456"/>
      <c r="AE277" s="456"/>
      <c r="AF277" s="456"/>
      <c r="AG277" s="456"/>
      <c r="AH277" s="456"/>
      <c r="AI277" s="456"/>
      <c r="AJ277" s="456"/>
      <c r="AK277" s="456"/>
      <c r="AL277" s="456"/>
      <c r="AM277" s="456"/>
      <c r="AN277" s="456"/>
      <c r="AO277" s="456"/>
    </row>
    <row r="278" spans="1:41" x14ac:dyDescent="0.2">
      <c r="A278" s="456"/>
      <c r="B278" s="456"/>
      <c r="C278" s="456"/>
      <c r="D278" s="456"/>
      <c r="E278" s="456"/>
      <c r="F278" s="456"/>
      <c r="G278" s="456"/>
      <c r="H278" s="456"/>
      <c r="I278" s="456"/>
      <c r="J278" s="456"/>
      <c r="K278" s="456"/>
      <c r="L278" s="456"/>
      <c r="M278" s="456"/>
      <c r="N278" s="456"/>
      <c r="O278" s="456"/>
      <c r="P278" s="456"/>
      <c r="Q278" s="456"/>
      <c r="R278" s="456"/>
      <c r="S278" s="456"/>
      <c r="T278" s="456"/>
      <c r="U278" s="456"/>
      <c r="V278" s="456"/>
      <c r="W278" s="456"/>
      <c r="X278" s="456"/>
      <c r="Y278" s="456"/>
      <c r="Z278" s="456"/>
      <c r="AA278" s="456"/>
      <c r="AB278" s="456"/>
      <c r="AC278" s="456"/>
      <c r="AD278" s="456"/>
      <c r="AE278" s="456"/>
      <c r="AF278" s="456"/>
      <c r="AG278" s="456"/>
      <c r="AH278" s="456"/>
      <c r="AI278" s="456"/>
      <c r="AJ278" s="456"/>
      <c r="AK278" s="456"/>
      <c r="AL278" s="456"/>
      <c r="AM278" s="456"/>
      <c r="AN278" s="456"/>
      <c r="AO278" s="456"/>
    </row>
    <row r="279" spans="1:41" x14ac:dyDescent="0.2">
      <c r="A279" s="456"/>
      <c r="B279" s="456"/>
      <c r="C279" s="456"/>
      <c r="D279" s="456"/>
      <c r="E279" s="456"/>
      <c r="F279" s="456"/>
      <c r="G279" s="456"/>
      <c r="H279" s="456"/>
      <c r="I279" s="456"/>
      <c r="J279" s="456"/>
      <c r="K279" s="456"/>
      <c r="L279" s="456"/>
      <c r="M279" s="456"/>
      <c r="N279" s="456"/>
      <c r="O279" s="456"/>
      <c r="P279" s="456"/>
      <c r="Q279" s="456"/>
      <c r="R279" s="456"/>
      <c r="S279" s="456"/>
      <c r="T279" s="456"/>
      <c r="U279" s="456"/>
      <c r="V279" s="456"/>
      <c r="W279" s="456"/>
      <c r="X279" s="456"/>
      <c r="Y279" s="456"/>
      <c r="Z279" s="456"/>
      <c r="AA279" s="456"/>
      <c r="AB279" s="456"/>
      <c r="AC279" s="456"/>
      <c r="AD279" s="456"/>
      <c r="AE279" s="456"/>
      <c r="AF279" s="456"/>
      <c r="AG279" s="456"/>
      <c r="AH279" s="456"/>
      <c r="AI279" s="456"/>
      <c r="AJ279" s="456"/>
      <c r="AK279" s="456"/>
      <c r="AL279" s="456"/>
      <c r="AM279" s="456"/>
      <c r="AN279" s="456"/>
      <c r="AO279" s="456"/>
    </row>
    <row r="280" spans="1:41" x14ac:dyDescent="0.2">
      <c r="A280" s="456"/>
      <c r="B280" s="456"/>
      <c r="C280" s="456"/>
      <c r="D280" s="456"/>
      <c r="E280" s="456"/>
      <c r="F280" s="456"/>
      <c r="G280" s="456"/>
      <c r="H280" s="456"/>
      <c r="I280" s="456"/>
      <c r="J280" s="456"/>
      <c r="K280" s="456"/>
      <c r="L280" s="456"/>
      <c r="M280" s="456"/>
      <c r="N280" s="456"/>
      <c r="O280" s="456"/>
      <c r="P280" s="456"/>
      <c r="Q280" s="456"/>
      <c r="R280" s="456"/>
      <c r="S280" s="456"/>
      <c r="T280" s="456"/>
      <c r="U280" s="456"/>
      <c r="V280" s="456"/>
      <c r="W280" s="456"/>
      <c r="X280" s="456"/>
      <c r="Y280" s="456"/>
      <c r="Z280" s="456"/>
      <c r="AA280" s="456"/>
      <c r="AB280" s="456"/>
      <c r="AC280" s="456"/>
      <c r="AD280" s="456"/>
      <c r="AE280" s="456"/>
      <c r="AF280" s="456"/>
      <c r="AG280" s="456"/>
      <c r="AH280" s="456"/>
      <c r="AI280" s="456"/>
      <c r="AJ280" s="456"/>
      <c r="AK280" s="456"/>
      <c r="AL280" s="456"/>
      <c r="AM280" s="456"/>
      <c r="AN280" s="456"/>
      <c r="AO280" s="456"/>
    </row>
    <row r="281" spans="1:41" x14ac:dyDescent="0.2">
      <c r="A281" s="456"/>
      <c r="B281" s="456"/>
      <c r="C281" s="456"/>
      <c r="D281" s="456"/>
      <c r="E281" s="456"/>
      <c r="F281" s="456"/>
      <c r="G281" s="456"/>
      <c r="H281" s="456"/>
      <c r="I281" s="456"/>
      <c r="J281" s="456"/>
      <c r="K281" s="456"/>
      <c r="L281" s="456"/>
      <c r="M281" s="456"/>
      <c r="N281" s="456"/>
      <c r="O281" s="456"/>
      <c r="P281" s="456"/>
      <c r="Q281" s="456"/>
      <c r="R281" s="456"/>
      <c r="S281" s="456"/>
      <c r="T281" s="456"/>
      <c r="U281" s="456"/>
      <c r="V281" s="456"/>
      <c r="W281" s="456"/>
      <c r="X281" s="456"/>
      <c r="Y281" s="456"/>
      <c r="Z281" s="456"/>
      <c r="AA281" s="456"/>
      <c r="AB281" s="456"/>
      <c r="AC281" s="456"/>
      <c r="AD281" s="456"/>
      <c r="AE281" s="456"/>
      <c r="AF281" s="456"/>
      <c r="AG281" s="456"/>
      <c r="AH281" s="456"/>
      <c r="AI281" s="456"/>
      <c r="AJ281" s="456"/>
      <c r="AK281" s="456"/>
      <c r="AL281" s="456"/>
      <c r="AM281" s="456"/>
      <c r="AN281" s="456"/>
      <c r="AO281" s="456"/>
    </row>
    <row r="282" spans="1:41" x14ac:dyDescent="0.2">
      <c r="A282" s="456"/>
      <c r="B282" s="456"/>
      <c r="C282" s="456"/>
      <c r="D282" s="456"/>
      <c r="E282" s="456"/>
      <c r="F282" s="456"/>
      <c r="G282" s="456"/>
      <c r="H282" s="456"/>
      <c r="I282" s="456"/>
      <c r="J282" s="456"/>
      <c r="K282" s="456"/>
      <c r="L282" s="456"/>
      <c r="M282" s="456"/>
      <c r="N282" s="456"/>
      <c r="O282" s="456"/>
      <c r="P282" s="456"/>
      <c r="Q282" s="456"/>
      <c r="R282" s="456"/>
      <c r="S282" s="456"/>
      <c r="T282" s="456"/>
      <c r="U282" s="456"/>
      <c r="V282" s="456"/>
      <c r="W282" s="456"/>
      <c r="X282" s="456"/>
      <c r="Y282" s="456"/>
      <c r="Z282" s="456"/>
      <c r="AA282" s="456"/>
      <c r="AB282" s="456"/>
      <c r="AC282" s="456"/>
      <c r="AD282" s="456"/>
      <c r="AE282" s="456"/>
      <c r="AF282" s="456"/>
      <c r="AG282" s="456"/>
      <c r="AH282" s="456"/>
      <c r="AI282" s="456"/>
      <c r="AJ282" s="456"/>
      <c r="AK282" s="456"/>
      <c r="AL282" s="456"/>
      <c r="AM282" s="456"/>
      <c r="AN282" s="456"/>
      <c r="AO282" s="456"/>
    </row>
    <row r="283" spans="1:41" x14ac:dyDescent="0.2">
      <c r="A283" s="456"/>
      <c r="B283" s="456"/>
      <c r="C283" s="456"/>
      <c r="D283" s="456"/>
      <c r="E283" s="456"/>
      <c r="F283" s="456"/>
      <c r="G283" s="456"/>
      <c r="H283" s="456"/>
      <c r="I283" s="456"/>
      <c r="J283" s="456"/>
      <c r="K283" s="456"/>
      <c r="L283" s="456"/>
      <c r="M283" s="456"/>
      <c r="N283" s="456"/>
      <c r="O283" s="456"/>
      <c r="P283" s="456"/>
      <c r="Q283" s="456"/>
      <c r="R283" s="456"/>
      <c r="S283" s="456"/>
      <c r="T283" s="456"/>
      <c r="U283" s="456"/>
      <c r="V283" s="456"/>
      <c r="W283" s="456"/>
      <c r="X283" s="456"/>
      <c r="Y283" s="456"/>
      <c r="Z283" s="456"/>
      <c r="AA283" s="456"/>
      <c r="AB283" s="456"/>
      <c r="AC283" s="456"/>
      <c r="AD283" s="456"/>
      <c r="AE283" s="456"/>
      <c r="AF283" s="456"/>
      <c r="AG283" s="456"/>
      <c r="AH283" s="456"/>
      <c r="AI283" s="456"/>
      <c r="AJ283" s="456"/>
      <c r="AK283" s="456"/>
      <c r="AL283" s="456"/>
      <c r="AM283" s="456"/>
      <c r="AN283" s="456"/>
      <c r="AO283" s="456"/>
    </row>
    <row r="284" spans="1:41" x14ac:dyDescent="0.2">
      <c r="A284" s="456"/>
      <c r="B284" s="456"/>
      <c r="C284" s="456"/>
      <c r="D284" s="456"/>
      <c r="E284" s="456"/>
      <c r="F284" s="456"/>
      <c r="G284" s="456"/>
      <c r="H284" s="456"/>
      <c r="I284" s="456"/>
      <c r="J284" s="456"/>
      <c r="K284" s="456"/>
      <c r="L284" s="456"/>
      <c r="M284" s="456"/>
      <c r="N284" s="456"/>
      <c r="O284" s="456"/>
      <c r="P284" s="456"/>
      <c r="Q284" s="456"/>
      <c r="R284" s="456"/>
      <c r="S284" s="456"/>
      <c r="T284" s="456"/>
      <c r="U284" s="456"/>
      <c r="V284" s="456"/>
      <c r="W284" s="456"/>
      <c r="X284" s="456"/>
      <c r="Y284" s="456"/>
      <c r="Z284" s="456"/>
      <c r="AA284" s="456"/>
      <c r="AB284" s="456"/>
      <c r="AC284" s="456"/>
      <c r="AD284" s="456"/>
      <c r="AE284" s="456"/>
      <c r="AF284" s="456"/>
      <c r="AG284" s="456"/>
      <c r="AH284" s="456"/>
      <c r="AI284" s="456"/>
      <c r="AJ284" s="456"/>
      <c r="AK284" s="456"/>
      <c r="AL284" s="456"/>
      <c r="AM284" s="456"/>
      <c r="AN284" s="456"/>
      <c r="AO284" s="456"/>
    </row>
    <row r="285" spans="1:41" x14ac:dyDescent="0.2">
      <c r="A285" s="456"/>
      <c r="B285" s="456"/>
      <c r="C285" s="456"/>
      <c r="D285" s="456"/>
      <c r="E285" s="456"/>
      <c r="F285" s="456"/>
      <c r="G285" s="456"/>
      <c r="H285" s="456"/>
      <c r="I285" s="456"/>
      <c r="J285" s="456"/>
      <c r="K285" s="456"/>
      <c r="L285" s="456"/>
      <c r="M285" s="456"/>
      <c r="N285" s="456"/>
      <c r="O285" s="456"/>
      <c r="P285" s="456"/>
      <c r="Q285" s="456"/>
      <c r="R285" s="456"/>
      <c r="S285" s="456"/>
      <c r="T285" s="456"/>
      <c r="U285" s="456"/>
      <c r="V285" s="456"/>
      <c r="W285" s="456"/>
      <c r="X285" s="456"/>
      <c r="Y285" s="456"/>
      <c r="Z285" s="456"/>
      <c r="AA285" s="456"/>
      <c r="AB285" s="456"/>
      <c r="AC285" s="456"/>
      <c r="AD285" s="456"/>
      <c r="AE285" s="456"/>
      <c r="AF285" s="456"/>
      <c r="AG285" s="456"/>
      <c r="AH285" s="456"/>
      <c r="AI285" s="456"/>
      <c r="AJ285" s="456"/>
      <c r="AK285" s="456"/>
      <c r="AL285" s="456"/>
      <c r="AM285" s="456"/>
      <c r="AN285" s="456"/>
      <c r="AO285" s="456"/>
    </row>
    <row r="286" spans="1:41" x14ac:dyDescent="0.2">
      <c r="A286" s="456"/>
      <c r="B286" s="456"/>
      <c r="C286" s="456"/>
      <c r="D286" s="456"/>
      <c r="E286" s="456"/>
      <c r="F286" s="456"/>
      <c r="G286" s="456"/>
      <c r="H286" s="456"/>
      <c r="I286" s="456"/>
      <c r="J286" s="456"/>
      <c r="K286" s="456"/>
      <c r="L286" s="456"/>
      <c r="M286" s="456"/>
      <c r="N286" s="456"/>
      <c r="O286" s="456"/>
      <c r="P286" s="456"/>
      <c r="Q286" s="456"/>
      <c r="R286" s="456"/>
      <c r="S286" s="456"/>
      <c r="T286" s="456"/>
      <c r="U286" s="456"/>
      <c r="V286" s="456"/>
      <c r="W286" s="456"/>
      <c r="X286" s="456"/>
      <c r="Y286" s="456"/>
      <c r="Z286" s="456"/>
      <c r="AA286" s="456"/>
      <c r="AB286" s="456"/>
      <c r="AC286" s="456"/>
      <c r="AD286" s="456"/>
      <c r="AE286" s="456"/>
      <c r="AF286" s="456"/>
      <c r="AG286" s="456"/>
      <c r="AH286" s="456"/>
      <c r="AI286" s="456"/>
      <c r="AJ286" s="456"/>
      <c r="AK286" s="456"/>
      <c r="AL286" s="456"/>
      <c r="AM286" s="456"/>
      <c r="AN286" s="456"/>
      <c r="AO286" s="456"/>
    </row>
    <row r="287" spans="1:41" x14ac:dyDescent="0.2">
      <c r="A287" s="456"/>
      <c r="B287" s="456"/>
      <c r="C287" s="456"/>
      <c r="D287" s="456"/>
      <c r="E287" s="456"/>
      <c r="F287" s="456"/>
      <c r="G287" s="456"/>
      <c r="H287" s="456"/>
      <c r="I287" s="456"/>
      <c r="J287" s="456"/>
      <c r="K287" s="456"/>
      <c r="L287" s="456"/>
      <c r="M287" s="456"/>
      <c r="N287" s="456"/>
      <c r="O287" s="456"/>
      <c r="P287" s="456"/>
      <c r="Q287" s="456"/>
      <c r="R287" s="456"/>
      <c r="S287" s="456"/>
      <c r="T287" s="456"/>
      <c r="U287" s="456"/>
      <c r="V287" s="456"/>
      <c r="W287" s="456"/>
      <c r="X287" s="456"/>
      <c r="Y287" s="456"/>
      <c r="Z287" s="456"/>
      <c r="AA287" s="456"/>
      <c r="AB287" s="456"/>
      <c r="AC287" s="456"/>
      <c r="AD287" s="456"/>
      <c r="AE287" s="456"/>
      <c r="AF287" s="456"/>
      <c r="AG287" s="456"/>
      <c r="AH287" s="456"/>
      <c r="AI287" s="456"/>
      <c r="AJ287" s="456"/>
      <c r="AK287" s="456"/>
      <c r="AL287" s="456"/>
      <c r="AM287" s="456"/>
      <c r="AN287" s="456"/>
      <c r="AO287" s="456"/>
    </row>
    <row r="288" spans="1:41" x14ac:dyDescent="0.2">
      <c r="A288" s="456"/>
      <c r="B288" s="456"/>
      <c r="C288" s="456"/>
      <c r="D288" s="456"/>
      <c r="E288" s="456"/>
      <c r="F288" s="456"/>
      <c r="G288" s="456"/>
      <c r="H288" s="456"/>
      <c r="I288" s="456"/>
      <c r="J288" s="456"/>
      <c r="K288" s="456"/>
      <c r="L288" s="456"/>
      <c r="M288" s="456"/>
      <c r="N288" s="456"/>
      <c r="O288" s="456"/>
      <c r="P288" s="456"/>
      <c r="Q288" s="456"/>
      <c r="R288" s="456"/>
      <c r="S288" s="456"/>
      <c r="T288" s="456"/>
      <c r="U288" s="456"/>
      <c r="V288" s="456"/>
      <c r="W288" s="456"/>
      <c r="X288" s="456"/>
      <c r="Y288" s="456"/>
      <c r="Z288" s="456"/>
      <c r="AA288" s="456"/>
      <c r="AB288" s="456"/>
      <c r="AC288" s="456"/>
      <c r="AD288" s="456"/>
      <c r="AE288" s="456"/>
      <c r="AF288" s="456"/>
      <c r="AG288" s="456"/>
      <c r="AH288" s="456"/>
      <c r="AI288" s="456"/>
      <c r="AJ288" s="456"/>
      <c r="AK288" s="456"/>
      <c r="AL288" s="456"/>
      <c r="AM288" s="456"/>
      <c r="AN288" s="456"/>
      <c r="AO288" s="456"/>
    </row>
    <row r="289" spans="1:41" x14ac:dyDescent="0.2">
      <c r="A289" s="456"/>
      <c r="B289" s="456"/>
      <c r="C289" s="456"/>
      <c r="D289" s="456"/>
      <c r="E289" s="456"/>
      <c r="F289" s="456"/>
      <c r="G289" s="456"/>
      <c r="H289" s="456"/>
      <c r="I289" s="456"/>
      <c r="J289" s="456"/>
      <c r="K289" s="456"/>
      <c r="L289" s="456"/>
      <c r="M289" s="456"/>
      <c r="N289" s="456"/>
      <c r="O289" s="456"/>
      <c r="P289" s="456"/>
      <c r="Q289" s="456"/>
      <c r="R289" s="456"/>
      <c r="S289" s="456"/>
      <c r="T289" s="456"/>
      <c r="U289" s="456"/>
      <c r="V289" s="456"/>
      <c r="W289" s="456"/>
      <c r="X289" s="456"/>
      <c r="Y289" s="456"/>
      <c r="Z289" s="456"/>
      <c r="AA289" s="456"/>
      <c r="AB289" s="456"/>
      <c r="AC289" s="456"/>
      <c r="AD289" s="456"/>
      <c r="AE289" s="456"/>
      <c r="AF289" s="456"/>
      <c r="AG289" s="456"/>
      <c r="AH289" s="456"/>
      <c r="AI289" s="456"/>
      <c r="AJ289" s="456"/>
      <c r="AK289" s="456"/>
      <c r="AL289" s="456"/>
      <c r="AM289" s="456"/>
      <c r="AN289" s="456"/>
      <c r="AO289" s="456"/>
    </row>
    <row r="290" spans="1:41" x14ac:dyDescent="0.2">
      <c r="A290" s="456"/>
      <c r="B290" s="456"/>
      <c r="C290" s="456"/>
      <c r="D290" s="456"/>
      <c r="E290" s="456"/>
      <c r="F290" s="456"/>
      <c r="G290" s="456"/>
      <c r="H290" s="456"/>
      <c r="I290" s="456"/>
      <c r="J290" s="456"/>
      <c r="K290" s="456"/>
      <c r="L290" s="456"/>
      <c r="M290" s="456"/>
      <c r="N290" s="456"/>
      <c r="O290" s="456"/>
      <c r="P290" s="456"/>
      <c r="Q290" s="456"/>
      <c r="R290" s="456"/>
      <c r="S290" s="456"/>
      <c r="T290" s="456"/>
      <c r="U290" s="456"/>
      <c r="V290" s="456"/>
      <c r="W290" s="456"/>
      <c r="X290" s="456"/>
      <c r="Y290" s="456"/>
      <c r="Z290" s="456"/>
      <c r="AA290" s="456"/>
      <c r="AB290" s="456"/>
      <c r="AC290" s="456"/>
      <c r="AD290" s="456"/>
      <c r="AE290" s="456"/>
      <c r="AF290" s="456"/>
      <c r="AG290" s="456"/>
      <c r="AH290" s="456"/>
      <c r="AI290" s="456"/>
      <c r="AJ290" s="456"/>
      <c r="AK290" s="456"/>
      <c r="AL290" s="456"/>
      <c r="AM290" s="456"/>
      <c r="AN290" s="456"/>
      <c r="AO290" s="456"/>
    </row>
    <row r="291" spans="1:41" x14ac:dyDescent="0.2">
      <c r="A291" s="456"/>
      <c r="B291" s="456"/>
      <c r="C291" s="456"/>
      <c r="D291" s="456"/>
      <c r="E291" s="456"/>
      <c r="F291" s="456"/>
      <c r="G291" s="456"/>
      <c r="H291" s="456"/>
      <c r="I291" s="456"/>
      <c r="J291" s="456"/>
      <c r="K291" s="456"/>
      <c r="L291" s="456"/>
      <c r="M291" s="456"/>
      <c r="N291" s="456"/>
      <c r="O291" s="456"/>
      <c r="P291" s="456"/>
      <c r="Q291" s="456"/>
      <c r="R291" s="456"/>
      <c r="S291" s="456"/>
      <c r="T291" s="456"/>
      <c r="U291" s="456"/>
      <c r="V291" s="456"/>
      <c r="W291" s="456"/>
      <c r="X291" s="456"/>
      <c r="Y291" s="456"/>
      <c r="Z291" s="456"/>
      <c r="AA291" s="456"/>
      <c r="AB291" s="456"/>
      <c r="AC291" s="456"/>
      <c r="AD291" s="456"/>
      <c r="AE291" s="456"/>
      <c r="AF291" s="456"/>
      <c r="AG291" s="456"/>
      <c r="AH291" s="456"/>
      <c r="AI291" s="456"/>
      <c r="AJ291" s="456"/>
      <c r="AK291" s="456"/>
      <c r="AL291" s="456"/>
      <c r="AM291" s="456"/>
      <c r="AN291" s="456"/>
      <c r="AO291" s="456"/>
    </row>
    <row r="292" spans="1:41" x14ac:dyDescent="0.2">
      <c r="A292" s="456"/>
      <c r="B292" s="456"/>
      <c r="C292" s="456"/>
      <c r="D292" s="456"/>
      <c r="E292" s="456"/>
      <c r="F292" s="456"/>
      <c r="G292" s="456"/>
      <c r="H292" s="456"/>
      <c r="I292" s="456"/>
      <c r="J292" s="456"/>
      <c r="K292" s="456"/>
      <c r="L292" s="456"/>
      <c r="M292" s="456"/>
      <c r="N292" s="456"/>
      <c r="O292" s="456"/>
      <c r="P292" s="456"/>
      <c r="Q292" s="456"/>
      <c r="R292" s="456"/>
      <c r="S292" s="456"/>
      <c r="T292" s="456"/>
      <c r="U292" s="456"/>
      <c r="V292" s="456"/>
      <c r="W292" s="456"/>
      <c r="X292" s="456"/>
      <c r="Y292" s="456"/>
      <c r="Z292" s="456"/>
      <c r="AA292" s="456"/>
      <c r="AB292" s="456"/>
      <c r="AC292" s="456"/>
      <c r="AD292" s="456"/>
      <c r="AE292" s="456"/>
      <c r="AF292" s="456"/>
      <c r="AG292" s="456"/>
      <c r="AH292" s="456"/>
      <c r="AI292" s="456"/>
      <c r="AJ292" s="456"/>
      <c r="AK292" s="456"/>
      <c r="AL292" s="456"/>
      <c r="AM292" s="456"/>
      <c r="AN292" s="456"/>
      <c r="AO292" s="456"/>
    </row>
    <row r="293" spans="1:41" x14ac:dyDescent="0.2">
      <c r="A293" s="456"/>
      <c r="B293" s="456"/>
      <c r="C293" s="456"/>
      <c r="D293" s="456"/>
      <c r="E293" s="456"/>
      <c r="F293" s="456"/>
      <c r="G293" s="456"/>
      <c r="H293" s="456"/>
      <c r="I293" s="456"/>
      <c r="J293" s="456"/>
      <c r="K293" s="456"/>
      <c r="L293" s="456"/>
      <c r="M293" s="456"/>
      <c r="N293" s="456"/>
      <c r="O293" s="456"/>
      <c r="P293" s="456"/>
      <c r="Q293" s="456"/>
      <c r="R293" s="456"/>
      <c r="S293" s="456"/>
      <c r="T293" s="456"/>
      <c r="U293" s="456"/>
      <c r="V293" s="456"/>
      <c r="W293" s="456"/>
      <c r="X293" s="456"/>
      <c r="Y293" s="456"/>
      <c r="Z293" s="456"/>
      <c r="AA293" s="456"/>
      <c r="AB293" s="456"/>
      <c r="AC293" s="456"/>
      <c r="AD293" s="456"/>
      <c r="AE293" s="456"/>
      <c r="AF293" s="456"/>
      <c r="AG293" s="456"/>
      <c r="AH293" s="456"/>
      <c r="AI293" s="456"/>
      <c r="AJ293" s="456"/>
      <c r="AK293" s="456"/>
      <c r="AL293" s="456"/>
      <c r="AM293" s="456"/>
      <c r="AN293" s="456"/>
      <c r="AO293" s="456"/>
    </row>
    <row r="294" spans="1:41" x14ac:dyDescent="0.2">
      <c r="A294" s="456"/>
      <c r="B294" s="456"/>
      <c r="C294" s="456"/>
      <c r="D294" s="456"/>
      <c r="E294" s="456"/>
      <c r="F294" s="456"/>
      <c r="G294" s="456"/>
      <c r="H294" s="456"/>
      <c r="I294" s="456"/>
      <c r="J294" s="456"/>
      <c r="K294" s="456"/>
      <c r="L294" s="456"/>
      <c r="M294" s="456"/>
      <c r="N294" s="456"/>
      <c r="O294" s="456"/>
      <c r="P294" s="456"/>
      <c r="Q294" s="456"/>
      <c r="R294" s="456"/>
      <c r="S294" s="456"/>
      <c r="T294" s="456"/>
      <c r="U294" s="456"/>
      <c r="V294" s="456"/>
      <c r="W294" s="456"/>
      <c r="X294" s="456"/>
      <c r="Y294" s="456"/>
      <c r="Z294" s="456"/>
      <c r="AA294" s="456"/>
      <c r="AB294" s="456"/>
      <c r="AC294" s="456"/>
      <c r="AD294" s="456"/>
      <c r="AE294" s="456"/>
      <c r="AF294" s="456"/>
      <c r="AG294" s="456"/>
      <c r="AH294" s="456"/>
      <c r="AI294" s="456"/>
      <c r="AJ294" s="456"/>
      <c r="AK294" s="456"/>
      <c r="AL294" s="456"/>
      <c r="AM294" s="456"/>
      <c r="AN294" s="456"/>
      <c r="AO294" s="456"/>
    </row>
    <row r="295" spans="1:41" x14ac:dyDescent="0.2">
      <c r="A295" s="456"/>
      <c r="B295" s="456"/>
      <c r="C295" s="456"/>
      <c r="D295" s="456"/>
      <c r="E295" s="456"/>
      <c r="F295" s="456"/>
      <c r="G295" s="456"/>
      <c r="H295" s="456"/>
      <c r="I295" s="456"/>
      <c r="J295" s="456"/>
      <c r="K295" s="456"/>
      <c r="L295" s="456"/>
      <c r="M295" s="456"/>
      <c r="N295" s="456"/>
      <c r="O295" s="456"/>
      <c r="P295" s="456"/>
      <c r="Q295" s="456"/>
      <c r="R295" s="456"/>
      <c r="S295" s="456"/>
      <c r="T295" s="456"/>
      <c r="U295" s="456"/>
      <c r="V295" s="456"/>
      <c r="W295" s="456"/>
      <c r="X295" s="456"/>
      <c r="Y295" s="456"/>
      <c r="Z295" s="456"/>
      <c r="AA295" s="456"/>
      <c r="AB295" s="456"/>
      <c r="AC295" s="456"/>
      <c r="AD295" s="456"/>
      <c r="AE295" s="456"/>
      <c r="AF295" s="456"/>
      <c r="AG295" s="456"/>
      <c r="AH295" s="456"/>
      <c r="AI295" s="456"/>
      <c r="AJ295" s="456"/>
      <c r="AK295" s="456"/>
      <c r="AL295" s="456"/>
      <c r="AM295" s="456"/>
      <c r="AN295" s="456"/>
      <c r="AO295" s="456"/>
    </row>
    <row r="296" spans="1:41" x14ac:dyDescent="0.2">
      <c r="A296" s="456"/>
      <c r="B296" s="456"/>
      <c r="C296" s="456"/>
      <c r="D296" s="456"/>
      <c r="E296" s="456"/>
      <c r="F296" s="456"/>
      <c r="G296" s="456"/>
      <c r="H296" s="456"/>
      <c r="I296" s="456"/>
      <c r="J296" s="456"/>
      <c r="K296" s="456"/>
      <c r="L296" s="456"/>
      <c r="M296" s="456"/>
      <c r="N296" s="456"/>
      <c r="O296" s="456"/>
      <c r="P296" s="456"/>
      <c r="Q296" s="456"/>
      <c r="R296" s="456"/>
      <c r="S296" s="456"/>
      <c r="T296" s="456"/>
      <c r="U296" s="456"/>
      <c r="V296" s="456"/>
      <c r="W296" s="456"/>
      <c r="X296" s="456"/>
      <c r="Y296" s="456"/>
      <c r="Z296" s="456"/>
      <c r="AA296" s="456"/>
      <c r="AB296" s="456"/>
      <c r="AC296" s="456"/>
      <c r="AD296" s="456"/>
      <c r="AE296" s="456"/>
      <c r="AF296" s="456"/>
      <c r="AG296" s="456"/>
      <c r="AH296" s="456"/>
      <c r="AI296" s="456"/>
      <c r="AJ296" s="456"/>
      <c r="AK296" s="456"/>
      <c r="AL296" s="456"/>
      <c r="AM296" s="456"/>
      <c r="AN296" s="456"/>
      <c r="AO296" s="456"/>
    </row>
    <row r="297" spans="1:41" x14ac:dyDescent="0.2">
      <c r="A297" s="456"/>
      <c r="B297" s="456"/>
      <c r="C297" s="456"/>
      <c r="D297" s="456"/>
      <c r="E297" s="456"/>
      <c r="F297" s="456"/>
      <c r="G297" s="456"/>
      <c r="H297" s="456"/>
      <c r="I297" s="456"/>
      <c r="J297" s="456"/>
      <c r="K297" s="456"/>
      <c r="L297" s="456"/>
      <c r="M297" s="456"/>
      <c r="N297" s="456"/>
      <c r="O297" s="456"/>
      <c r="P297" s="456"/>
      <c r="Q297" s="456"/>
      <c r="R297" s="456"/>
      <c r="S297" s="456"/>
      <c r="T297" s="456"/>
      <c r="U297" s="456"/>
      <c r="V297" s="456"/>
      <c r="W297" s="456"/>
      <c r="X297" s="456"/>
      <c r="Y297" s="456"/>
      <c r="Z297" s="456"/>
      <c r="AA297" s="456"/>
      <c r="AB297" s="456"/>
      <c r="AC297" s="456"/>
      <c r="AD297" s="456"/>
      <c r="AE297" s="456"/>
      <c r="AF297" s="456"/>
      <c r="AG297" s="456"/>
      <c r="AH297" s="456"/>
      <c r="AI297" s="456"/>
      <c r="AJ297" s="456"/>
      <c r="AK297" s="456"/>
      <c r="AL297" s="456"/>
      <c r="AM297" s="456"/>
      <c r="AN297" s="456"/>
      <c r="AO297" s="456"/>
    </row>
    <row r="298" spans="1:41" x14ac:dyDescent="0.2">
      <c r="A298" s="456"/>
      <c r="B298" s="456"/>
      <c r="C298" s="456"/>
      <c r="D298" s="456"/>
      <c r="E298" s="456"/>
      <c r="F298" s="456"/>
      <c r="G298" s="456"/>
      <c r="H298" s="456"/>
      <c r="I298" s="456"/>
      <c r="J298" s="456"/>
      <c r="K298" s="456"/>
      <c r="L298" s="456"/>
      <c r="M298" s="456"/>
      <c r="N298" s="456"/>
      <c r="O298" s="456"/>
      <c r="P298" s="456"/>
      <c r="Q298" s="456"/>
      <c r="R298" s="456"/>
      <c r="S298" s="456"/>
      <c r="T298" s="456"/>
      <c r="U298" s="456"/>
      <c r="V298" s="456"/>
      <c r="W298" s="456"/>
      <c r="X298" s="456"/>
      <c r="Y298" s="456"/>
      <c r="Z298" s="456"/>
      <c r="AA298" s="456"/>
      <c r="AB298" s="456"/>
      <c r="AC298" s="456"/>
      <c r="AD298" s="456"/>
      <c r="AE298" s="456"/>
      <c r="AF298" s="456"/>
      <c r="AG298" s="456"/>
      <c r="AH298" s="456"/>
      <c r="AI298" s="456"/>
      <c r="AJ298" s="456"/>
      <c r="AK298" s="456"/>
      <c r="AL298" s="456"/>
      <c r="AM298" s="456"/>
      <c r="AN298" s="456"/>
      <c r="AO298" s="456"/>
    </row>
    <row r="299" spans="1:41" x14ac:dyDescent="0.2">
      <c r="A299" s="456"/>
      <c r="B299" s="456"/>
      <c r="C299" s="456"/>
      <c r="D299" s="456"/>
      <c r="E299" s="456"/>
      <c r="F299" s="456"/>
      <c r="G299" s="456"/>
      <c r="H299" s="456"/>
      <c r="I299" s="456"/>
      <c r="J299" s="456"/>
      <c r="K299" s="456"/>
      <c r="L299" s="456"/>
      <c r="M299" s="456"/>
      <c r="N299" s="456"/>
      <c r="O299" s="456"/>
      <c r="P299" s="456"/>
      <c r="Q299" s="456"/>
      <c r="R299" s="456"/>
      <c r="S299" s="456"/>
      <c r="T299" s="456"/>
      <c r="U299" s="456"/>
      <c r="V299" s="456"/>
      <c r="W299" s="456"/>
      <c r="X299" s="456"/>
      <c r="Y299" s="456"/>
      <c r="Z299" s="456"/>
      <c r="AA299" s="456"/>
      <c r="AB299" s="456"/>
      <c r="AC299" s="456"/>
      <c r="AD299" s="456"/>
      <c r="AE299" s="456"/>
      <c r="AF299" s="456"/>
      <c r="AG299" s="456"/>
      <c r="AH299" s="456"/>
      <c r="AI299" s="456"/>
      <c r="AJ299" s="456"/>
      <c r="AK299" s="456"/>
      <c r="AL299" s="456"/>
      <c r="AM299" s="456"/>
      <c r="AN299" s="456"/>
      <c r="AO299" s="456"/>
    </row>
    <row r="300" spans="1:41" x14ac:dyDescent="0.2">
      <c r="A300" s="456"/>
      <c r="B300" s="456"/>
      <c r="C300" s="456"/>
      <c r="D300" s="456"/>
      <c r="E300" s="456"/>
      <c r="F300" s="456"/>
      <c r="G300" s="456"/>
      <c r="H300" s="456"/>
      <c r="I300" s="456"/>
      <c r="J300" s="456"/>
      <c r="K300" s="456"/>
      <c r="L300" s="456"/>
      <c r="M300" s="456"/>
      <c r="N300" s="456"/>
      <c r="O300" s="456"/>
      <c r="P300" s="456"/>
      <c r="Q300" s="456"/>
      <c r="R300" s="456"/>
      <c r="S300" s="456"/>
      <c r="T300" s="456"/>
      <c r="U300" s="456"/>
      <c r="V300" s="456"/>
      <c r="W300" s="456"/>
      <c r="X300" s="456"/>
      <c r="Y300" s="456"/>
      <c r="Z300" s="456"/>
      <c r="AA300" s="456"/>
      <c r="AB300" s="456"/>
      <c r="AC300" s="456"/>
      <c r="AD300" s="456"/>
      <c r="AE300" s="456"/>
      <c r="AF300" s="456"/>
      <c r="AG300" s="456"/>
      <c r="AH300" s="456"/>
      <c r="AI300" s="456"/>
      <c r="AJ300" s="456"/>
      <c r="AK300" s="456"/>
      <c r="AL300" s="456"/>
      <c r="AM300" s="456"/>
      <c r="AN300" s="456"/>
      <c r="AO300" s="456"/>
    </row>
    <row r="301" spans="1:41" x14ac:dyDescent="0.2">
      <c r="A301" s="456"/>
      <c r="B301" s="456"/>
      <c r="C301" s="456"/>
      <c r="D301" s="456"/>
      <c r="E301" s="456"/>
      <c r="F301" s="456"/>
      <c r="G301" s="456"/>
      <c r="H301" s="456"/>
      <c r="I301" s="456"/>
      <c r="J301" s="456"/>
      <c r="K301" s="456"/>
      <c r="L301" s="456"/>
      <c r="M301" s="456"/>
      <c r="N301" s="456"/>
      <c r="O301" s="456"/>
      <c r="P301" s="456"/>
      <c r="Q301" s="456"/>
      <c r="R301" s="456"/>
      <c r="S301" s="456"/>
      <c r="T301" s="456"/>
      <c r="U301" s="456"/>
      <c r="V301" s="456"/>
      <c r="W301" s="456"/>
      <c r="X301" s="456"/>
      <c r="Y301" s="456"/>
      <c r="Z301" s="456"/>
      <c r="AA301" s="456"/>
      <c r="AB301" s="456"/>
      <c r="AC301" s="456"/>
      <c r="AD301" s="456"/>
      <c r="AE301" s="456"/>
      <c r="AF301" s="456"/>
      <c r="AG301" s="456"/>
      <c r="AH301" s="456"/>
      <c r="AI301" s="456"/>
      <c r="AJ301" s="456"/>
      <c r="AK301" s="456"/>
      <c r="AL301" s="456"/>
      <c r="AM301" s="456"/>
      <c r="AN301" s="456"/>
      <c r="AO301" s="456"/>
    </row>
    <row r="302" spans="1:41" x14ac:dyDescent="0.2">
      <c r="A302" s="456"/>
      <c r="B302" s="456"/>
      <c r="C302" s="456"/>
      <c r="D302" s="456"/>
      <c r="E302" s="456"/>
      <c r="F302" s="456"/>
      <c r="G302" s="456"/>
      <c r="H302" s="456"/>
      <c r="I302" s="456"/>
      <c r="J302" s="456"/>
      <c r="K302" s="456"/>
      <c r="L302" s="456"/>
      <c r="M302" s="456"/>
      <c r="N302" s="456"/>
      <c r="O302" s="456"/>
      <c r="P302" s="456"/>
      <c r="Q302" s="456"/>
      <c r="R302" s="456"/>
      <c r="S302" s="456"/>
      <c r="T302" s="456"/>
      <c r="U302" s="456"/>
      <c r="V302" s="456"/>
      <c r="W302" s="456"/>
      <c r="X302" s="456"/>
      <c r="Y302" s="456"/>
      <c r="Z302" s="456"/>
      <c r="AA302" s="456"/>
      <c r="AB302" s="456"/>
      <c r="AC302" s="456"/>
      <c r="AD302" s="456"/>
      <c r="AE302" s="456"/>
      <c r="AF302" s="456"/>
      <c r="AG302" s="456"/>
      <c r="AH302" s="456"/>
      <c r="AI302" s="456"/>
      <c r="AJ302" s="456"/>
      <c r="AK302" s="456"/>
      <c r="AL302" s="456"/>
      <c r="AM302" s="456"/>
      <c r="AN302" s="456"/>
      <c r="AO302" s="456"/>
    </row>
    <row r="303" spans="1:41" x14ac:dyDescent="0.2">
      <c r="A303" s="456"/>
      <c r="B303" s="456"/>
      <c r="C303" s="456"/>
      <c r="D303" s="456"/>
      <c r="E303" s="456"/>
      <c r="F303" s="456"/>
      <c r="G303" s="456"/>
      <c r="H303" s="456"/>
      <c r="I303" s="456"/>
      <c r="J303" s="456"/>
      <c r="K303" s="456"/>
      <c r="L303" s="456"/>
      <c r="M303" s="456"/>
      <c r="N303" s="456"/>
      <c r="O303" s="456"/>
      <c r="P303" s="456"/>
      <c r="Q303" s="456"/>
      <c r="R303" s="456"/>
      <c r="S303" s="456"/>
      <c r="T303" s="456"/>
      <c r="U303" s="456"/>
      <c r="V303" s="456"/>
      <c r="W303" s="456"/>
      <c r="X303" s="456"/>
      <c r="Y303" s="456"/>
      <c r="Z303" s="456"/>
      <c r="AA303" s="456"/>
      <c r="AB303" s="456"/>
      <c r="AC303" s="456"/>
      <c r="AD303" s="456"/>
      <c r="AE303" s="456"/>
      <c r="AF303" s="456"/>
      <c r="AG303" s="456"/>
      <c r="AH303" s="456"/>
      <c r="AI303" s="456"/>
      <c r="AJ303" s="456"/>
      <c r="AK303" s="456"/>
      <c r="AL303" s="456"/>
      <c r="AM303" s="456"/>
      <c r="AN303" s="456"/>
      <c r="AO303" s="456"/>
    </row>
    <row r="304" spans="1:41" x14ac:dyDescent="0.2">
      <c r="A304" s="456"/>
      <c r="B304" s="456"/>
      <c r="C304" s="456"/>
      <c r="D304" s="456"/>
      <c r="E304" s="456"/>
      <c r="F304" s="456"/>
      <c r="G304" s="456"/>
      <c r="H304" s="456"/>
      <c r="I304" s="456"/>
      <c r="J304" s="456"/>
      <c r="K304" s="456"/>
      <c r="L304" s="456"/>
      <c r="M304" s="456"/>
      <c r="N304" s="456"/>
      <c r="O304" s="456"/>
      <c r="P304" s="456"/>
      <c r="Q304" s="456"/>
      <c r="R304" s="456"/>
      <c r="S304" s="456"/>
      <c r="T304" s="456"/>
      <c r="U304" s="456"/>
      <c r="V304" s="456"/>
      <c r="W304" s="456"/>
      <c r="X304" s="456"/>
      <c r="Y304" s="456"/>
      <c r="Z304" s="456"/>
      <c r="AA304" s="456"/>
      <c r="AB304" s="456"/>
      <c r="AC304" s="456"/>
      <c r="AD304" s="456"/>
      <c r="AE304" s="456"/>
      <c r="AF304" s="456"/>
      <c r="AG304" s="456"/>
      <c r="AH304" s="456"/>
      <c r="AI304" s="456"/>
      <c r="AJ304" s="456"/>
      <c r="AK304" s="456"/>
      <c r="AL304" s="456"/>
      <c r="AM304" s="456"/>
      <c r="AN304" s="456"/>
      <c r="AO304" s="456"/>
    </row>
    <row r="305" spans="1:41" x14ac:dyDescent="0.2">
      <c r="A305" s="456"/>
      <c r="B305" s="456"/>
      <c r="C305" s="456"/>
      <c r="D305" s="456"/>
      <c r="E305" s="456"/>
      <c r="F305" s="456"/>
      <c r="G305" s="456"/>
      <c r="H305" s="456"/>
      <c r="I305" s="456"/>
      <c r="J305" s="456"/>
      <c r="K305" s="456"/>
      <c r="L305" s="456"/>
      <c r="M305" s="456"/>
      <c r="N305" s="456"/>
      <c r="O305" s="456"/>
      <c r="P305" s="456"/>
      <c r="Q305" s="456"/>
      <c r="R305" s="456"/>
      <c r="S305" s="456"/>
      <c r="T305" s="456"/>
      <c r="U305" s="456"/>
      <c r="V305" s="456"/>
      <c r="W305" s="456"/>
      <c r="X305" s="456"/>
      <c r="Y305" s="456"/>
      <c r="Z305" s="456"/>
      <c r="AA305" s="456"/>
      <c r="AB305" s="456"/>
      <c r="AC305" s="456"/>
      <c r="AD305" s="456"/>
      <c r="AE305" s="456"/>
      <c r="AF305" s="456"/>
      <c r="AG305" s="456"/>
      <c r="AH305" s="456"/>
      <c r="AI305" s="456"/>
      <c r="AJ305" s="456"/>
      <c r="AK305" s="456"/>
      <c r="AL305" s="456"/>
      <c r="AM305" s="456"/>
      <c r="AN305" s="456"/>
      <c r="AO305" s="456"/>
    </row>
    <row r="306" spans="1:41" x14ac:dyDescent="0.2">
      <c r="A306" s="456"/>
      <c r="B306" s="456"/>
      <c r="C306" s="456"/>
      <c r="D306" s="456"/>
      <c r="E306" s="456"/>
      <c r="F306" s="456"/>
      <c r="G306" s="456"/>
      <c r="H306" s="456"/>
      <c r="I306" s="456"/>
      <c r="J306" s="456"/>
      <c r="K306" s="456"/>
      <c r="L306" s="456"/>
      <c r="M306" s="456"/>
      <c r="N306" s="456"/>
      <c r="O306" s="456"/>
      <c r="P306" s="456"/>
      <c r="Q306" s="456"/>
      <c r="R306" s="456"/>
      <c r="S306" s="456"/>
      <c r="T306" s="456"/>
      <c r="U306" s="456"/>
      <c r="V306" s="456"/>
      <c r="W306" s="456"/>
      <c r="X306" s="456"/>
      <c r="Y306" s="456"/>
      <c r="Z306" s="456"/>
      <c r="AA306" s="456"/>
      <c r="AB306" s="456"/>
      <c r="AC306" s="456"/>
      <c r="AD306" s="456"/>
      <c r="AE306" s="456"/>
      <c r="AF306" s="456"/>
      <c r="AG306" s="456"/>
      <c r="AH306" s="456"/>
      <c r="AI306" s="456"/>
      <c r="AJ306" s="456"/>
      <c r="AK306" s="456"/>
      <c r="AL306" s="456"/>
      <c r="AM306" s="456"/>
      <c r="AN306" s="456"/>
      <c r="AO306" s="456"/>
    </row>
    <row r="307" spans="1:41" x14ac:dyDescent="0.2">
      <c r="A307" s="456"/>
      <c r="B307" s="456"/>
      <c r="C307" s="456"/>
      <c r="D307" s="456"/>
      <c r="E307" s="456"/>
      <c r="F307" s="456"/>
      <c r="G307" s="456"/>
      <c r="H307" s="456"/>
      <c r="I307" s="456"/>
      <c r="J307" s="456"/>
      <c r="K307" s="456"/>
      <c r="L307" s="456"/>
      <c r="M307" s="456"/>
      <c r="N307" s="456"/>
      <c r="O307" s="456"/>
      <c r="P307" s="456"/>
      <c r="Q307" s="456"/>
      <c r="R307" s="456"/>
      <c r="S307" s="456"/>
      <c r="T307" s="456"/>
      <c r="U307" s="456"/>
      <c r="V307" s="456"/>
      <c r="W307" s="456"/>
      <c r="X307" s="456"/>
      <c r="Y307" s="456"/>
      <c r="Z307" s="456"/>
      <c r="AA307" s="456"/>
      <c r="AB307" s="456"/>
      <c r="AC307" s="456"/>
      <c r="AD307" s="456"/>
      <c r="AE307" s="456"/>
      <c r="AF307" s="456"/>
      <c r="AG307" s="456"/>
      <c r="AH307" s="456"/>
      <c r="AI307" s="456"/>
      <c r="AJ307" s="456"/>
      <c r="AK307" s="456"/>
      <c r="AL307" s="456"/>
      <c r="AM307" s="456"/>
      <c r="AN307" s="456"/>
      <c r="AO307" s="456"/>
    </row>
    <row r="308" spans="1:41" x14ac:dyDescent="0.2">
      <c r="A308" s="456"/>
      <c r="B308" s="456"/>
      <c r="C308" s="456"/>
      <c r="D308" s="456"/>
      <c r="E308" s="456"/>
      <c r="F308" s="456"/>
      <c r="G308" s="456"/>
      <c r="H308" s="456"/>
      <c r="I308" s="456"/>
      <c r="J308" s="456"/>
      <c r="K308" s="456"/>
      <c r="L308" s="456"/>
      <c r="M308" s="456"/>
      <c r="N308" s="456"/>
      <c r="O308" s="456"/>
      <c r="P308" s="456"/>
      <c r="Q308" s="456"/>
      <c r="R308" s="456"/>
      <c r="S308" s="456"/>
      <c r="T308" s="456"/>
      <c r="U308" s="456"/>
      <c r="V308" s="456"/>
      <c r="W308" s="456"/>
      <c r="X308" s="456"/>
      <c r="Y308" s="456"/>
      <c r="Z308" s="456"/>
      <c r="AA308" s="456"/>
      <c r="AB308" s="456"/>
      <c r="AC308" s="456"/>
      <c r="AD308" s="456"/>
      <c r="AE308" s="456"/>
      <c r="AF308" s="456"/>
      <c r="AG308" s="456"/>
      <c r="AH308" s="456"/>
      <c r="AI308" s="456"/>
      <c r="AJ308" s="456"/>
      <c r="AK308" s="456"/>
      <c r="AL308" s="456"/>
      <c r="AM308" s="456"/>
      <c r="AN308" s="456"/>
      <c r="AO308" s="456"/>
    </row>
    <row r="309" spans="1:41" x14ac:dyDescent="0.2">
      <c r="A309" s="456"/>
      <c r="B309" s="456"/>
      <c r="C309" s="456"/>
      <c r="D309" s="456"/>
      <c r="E309" s="456"/>
      <c r="F309" s="456"/>
      <c r="G309" s="456"/>
      <c r="H309" s="456"/>
      <c r="I309" s="456"/>
      <c r="J309" s="456"/>
      <c r="K309" s="456"/>
      <c r="L309" s="456"/>
      <c r="M309" s="456"/>
      <c r="N309" s="456"/>
      <c r="O309" s="456"/>
      <c r="P309" s="456"/>
      <c r="Q309" s="456"/>
      <c r="R309" s="456"/>
      <c r="S309" s="456"/>
      <c r="T309" s="456"/>
      <c r="U309" s="456"/>
      <c r="V309" s="456"/>
      <c r="W309" s="456"/>
      <c r="X309" s="456"/>
      <c r="Y309" s="456"/>
      <c r="Z309" s="456"/>
      <c r="AA309" s="456"/>
      <c r="AB309" s="456"/>
      <c r="AC309" s="456"/>
      <c r="AD309" s="456"/>
      <c r="AE309" s="456"/>
      <c r="AF309" s="456"/>
      <c r="AG309" s="456"/>
      <c r="AH309" s="456"/>
      <c r="AI309" s="456"/>
      <c r="AJ309" s="456"/>
      <c r="AK309" s="456"/>
      <c r="AL309" s="456"/>
      <c r="AM309" s="456"/>
      <c r="AN309" s="456"/>
      <c r="AO309" s="456"/>
    </row>
    <row r="310" spans="1:41" x14ac:dyDescent="0.2">
      <c r="A310" s="456"/>
      <c r="B310" s="456"/>
      <c r="C310" s="456"/>
      <c r="D310" s="456"/>
      <c r="E310" s="456"/>
      <c r="F310" s="456"/>
      <c r="G310" s="456"/>
      <c r="H310" s="456"/>
      <c r="I310" s="456"/>
      <c r="J310" s="456"/>
      <c r="K310" s="456"/>
      <c r="L310" s="456"/>
      <c r="M310" s="456"/>
      <c r="N310" s="456"/>
      <c r="O310" s="456"/>
      <c r="P310" s="456"/>
      <c r="Q310" s="456"/>
      <c r="R310" s="456"/>
      <c r="S310" s="456"/>
      <c r="T310" s="456"/>
      <c r="U310" s="456"/>
      <c r="V310" s="456"/>
      <c r="W310" s="456"/>
      <c r="X310" s="456"/>
      <c r="Y310" s="456"/>
      <c r="Z310" s="456"/>
      <c r="AA310" s="456"/>
      <c r="AB310" s="456"/>
      <c r="AC310" s="456"/>
      <c r="AD310" s="456"/>
      <c r="AE310" s="456"/>
      <c r="AF310" s="456"/>
      <c r="AG310" s="456"/>
      <c r="AH310" s="456"/>
      <c r="AI310" s="456"/>
      <c r="AJ310" s="456"/>
      <c r="AK310" s="456"/>
      <c r="AL310" s="456"/>
      <c r="AM310" s="456"/>
      <c r="AN310" s="456"/>
      <c r="AO310" s="456"/>
    </row>
    <row r="311" spans="1:41" x14ac:dyDescent="0.2">
      <c r="A311" s="456"/>
      <c r="B311" s="456"/>
      <c r="C311" s="456"/>
      <c r="D311" s="456"/>
      <c r="E311" s="456"/>
      <c r="F311" s="456"/>
      <c r="G311" s="456"/>
      <c r="H311" s="456"/>
      <c r="I311" s="456"/>
      <c r="J311" s="456"/>
      <c r="K311" s="456"/>
      <c r="L311" s="456"/>
      <c r="M311" s="456"/>
      <c r="N311" s="456"/>
      <c r="O311" s="456"/>
      <c r="P311" s="456"/>
      <c r="Q311" s="456"/>
      <c r="R311" s="456"/>
      <c r="S311" s="456"/>
      <c r="T311" s="456"/>
      <c r="U311" s="456"/>
      <c r="V311" s="456"/>
      <c r="W311" s="456"/>
      <c r="X311" s="456"/>
      <c r="Y311" s="456"/>
      <c r="Z311" s="456"/>
      <c r="AA311" s="456"/>
      <c r="AB311" s="456"/>
      <c r="AC311" s="456"/>
      <c r="AD311" s="456"/>
      <c r="AE311" s="456"/>
      <c r="AF311" s="456"/>
      <c r="AG311" s="456"/>
      <c r="AH311" s="456"/>
      <c r="AI311" s="456"/>
      <c r="AJ311" s="456"/>
      <c r="AK311" s="456"/>
      <c r="AL311" s="456"/>
      <c r="AM311" s="456"/>
      <c r="AN311" s="456"/>
      <c r="AO311" s="456"/>
    </row>
    <row r="312" spans="1:41" x14ac:dyDescent="0.2">
      <c r="A312" s="456"/>
      <c r="B312" s="456"/>
      <c r="C312" s="456"/>
      <c r="D312" s="456"/>
      <c r="E312" s="456"/>
      <c r="F312" s="456"/>
      <c r="G312" s="456"/>
      <c r="H312" s="456"/>
      <c r="I312" s="456"/>
      <c r="J312" s="456"/>
      <c r="K312" s="456"/>
      <c r="L312" s="456"/>
      <c r="M312" s="456"/>
      <c r="N312" s="456"/>
      <c r="O312" s="456"/>
      <c r="P312" s="456"/>
      <c r="Q312" s="456"/>
      <c r="R312" s="456"/>
      <c r="S312" s="456"/>
      <c r="T312" s="456"/>
      <c r="U312" s="456"/>
      <c r="V312" s="456"/>
      <c r="W312" s="456"/>
      <c r="X312" s="456"/>
      <c r="Y312" s="456"/>
      <c r="Z312" s="456"/>
      <c r="AA312" s="456"/>
      <c r="AB312" s="456"/>
      <c r="AC312" s="456"/>
      <c r="AD312" s="456"/>
      <c r="AE312" s="456"/>
      <c r="AF312" s="456"/>
      <c r="AG312" s="456"/>
      <c r="AH312" s="456"/>
      <c r="AI312" s="456"/>
      <c r="AJ312" s="456"/>
      <c r="AK312" s="456"/>
      <c r="AL312" s="456"/>
      <c r="AM312" s="456"/>
      <c r="AN312" s="456"/>
      <c r="AO312" s="456"/>
    </row>
    <row r="313" spans="1:41" x14ac:dyDescent="0.2">
      <c r="A313" s="456"/>
      <c r="B313" s="456"/>
      <c r="C313" s="456"/>
      <c r="D313" s="456"/>
      <c r="E313" s="456"/>
      <c r="F313" s="456"/>
      <c r="G313" s="456"/>
      <c r="H313" s="456"/>
      <c r="I313" s="456"/>
      <c r="J313" s="456"/>
      <c r="K313" s="456"/>
      <c r="L313" s="456"/>
      <c r="M313" s="456"/>
      <c r="N313" s="456"/>
      <c r="O313" s="456"/>
      <c r="P313" s="456"/>
      <c r="Q313" s="456"/>
      <c r="R313" s="456"/>
      <c r="S313" s="456"/>
      <c r="T313" s="456"/>
      <c r="U313" s="456"/>
      <c r="V313" s="456"/>
      <c r="W313" s="456"/>
      <c r="X313" s="456"/>
      <c r="Y313" s="456"/>
      <c r="Z313" s="456"/>
      <c r="AA313" s="456"/>
      <c r="AB313" s="456"/>
      <c r="AC313" s="456"/>
      <c r="AD313" s="456"/>
      <c r="AE313" s="456"/>
      <c r="AF313" s="456"/>
      <c r="AG313" s="456"/>
      <c r="AH313" s="456"/>
      <c r="AI313" s="456"/>
      <c r="AJ313" s="456"/>
      <c r="AK313" s="456"/>
      <c r="AL313" s="456"/>
      <c r="AM313" s="456"/>
      <c r="AN313" s="456"/>
      <c r="AO313" s="456"/>
    </row>
    <row r="314" spans="1:41" x14ac:dyDescent="0.2">
      <c r="A314" s="456"/>
      <c r="B314" s="456"/>
      <c r="C314" s="456"/>
      <c r="D314" s="456"/>
      <c r="E314" s="456"/>
      <c r="F314" s="456"/>
      <c r="G314" s="456"/>
      <c r="H314" s="456"/>
      <c r="I314" s="456"/>
      <c r="J314" s="456"/>
      <c r="K314" s="456"/>
      <c r="L314" s="456"/>
      <c r="M314" s="456"/>
      <c r="N314" s="456"/>
      <c r="O314" s="456"/>
      <c r="P314" s="456"/>
      <c r="Q314" s="456"/>
      <c r="R314" s="456"/>
      <c r="S314" s="456"/>
      <c r="T314" s="456"/>
      <c r="U314" s="456"/>
      <c r="V314" s="456"/>
      <c r="W314" s="456"/>
      <c r="X314" s="456"/>
      <c r="Y314" s="456"/>
      <c r="Z314" s="456"/>
      <c r="AA314" s="456"/>
      <c r="AB314" s="456"/>
      <c r="AC314" s="456"/>
      <c r="AD314" s="456"/>
      <c r="AE314" s="456"/>
      <c r="AF314" s="456"/>
      <c r="AG314" s="456"/>
      <c r="AH314" s="456"/>
      <c r="AI314" s="456"/>
      <c r="AJ314" s="456"/>
      <c r="AK314" s="456"/>
      <c r="AL314" s="456"/>
      <c r="AM314" s="456"/>
      <c r="AN314" s="456"/>
      <c r="AO314" s="456"/>
    </row>
    <row r="315" spans="1:41" x14ac:dyDescent="0.2">
      <c r="A315" s="456"/>
      <c r="B315" s="456"/>
      <c r="C315" s="456"/>
      <c r="D315" s="456"/>
      <c r="E315" s="456"/>
      <c r="F315" s="456"/>
      <c r="G315" s="456"/>
      <c r="H315" s="456"/>
      <c r="I315" s="456"/>
      <c r="J315" s="456"/>
      <c r="K315" s="456"/>
      <c r="L315" s="456"/>
      <c r="M315" s="456"/>
      <c r="N315" s="456"/>
      <c r="O315" s="456"/>
      <c r="P315" s="456"/>
      <c r="Q315" s="456"/>
      <c r="R315" s="456"/>
      <c r="S315" s="456"/>
      <c r="T315" s="456"/>
      <c r="U315" s="456"/>
      <c r="V315" s="456"/>
      <c r="W315" s="456"/>
      <c r="X315" s="456"/>
      <c r="Y315" s="456"/>
      <c r="Z315" s="456"/>
      <c r="AA315" s="456"/>
      <c r="AB315" s="456"/>
      <c r="AC315" s="456"/>
      <c r="AD315" s="456"/>
      <c r="AE315" s="456"/>
      <c r="AF315" s="456"/>
      <c r="AG315" s="456"/>
      <c r="AH315" s="456"/>
      <c r="AI315" s="456"/>
      <c r="AJ315" s="456"/>
      <c r="AK315" s="456"/>
      <c r="AL315" s="456"/>
      <c r="AM315" s="456"/>
      <c r="AN315" s="456"/>
      <c r="AO315" s="456"/>
    </row>
    <row r="316" spans="1:41" x14ac:dyDescent="0.2">
      <c r="A316" s="456"/>
      <c r="B316" s="456"/>
      <c r="C316" s="456"/>
      <c r="D316" s="456"/>
      <c r="E316" s="456"/>
      <c r="F316" s="456"/>
      <c r="G316" s="456"/>
      <c r="H316" s="456"/>
      <c r="I316" s="456"/>
      <c r="J316" s="456"/>
      <c r="K316" s="456"/>
      <c r="L316" s="456"/>
      <c r="M316" s="456"/>
      <c r="N316" s="456"/>
      <c r="O316" s="456"/>
      <c r="P316" s="456"/>
      <c r="Q316" s="456"/>
      <c r="R316" s="456"/>
      <c r="S316" s="456"/>
      <c r="T316" s="456"/>
      <c r="U316" s="456"/>
      <c r="V316" s="456"/>
      <c r="W316" s="456"/>
      <c r="X316" s="456"/>
      <c r="Y316" s="456"/>
      <c r="Z316" s="456"/>
      <c r="AA316" s="456"/>
      <c r="AB316" s="456"/>
      <c r="AC316" s="456"/>
      <c r="AD316" s="456"/>
      <c r="AE316" s="456"/>
      <c r="AF316" s="456"/>
      <c r="AG316" s="456"/>
      <c r="AH316" s="456"/>
      <c r="AI316" s="456"/>
      <c r="AJ316" s="456"/>
      <c r="AK316" s="456"/>
      <c r="AL316" s="456"/>
      <c r="AM316" s="456"/>
      <c r="AN316" s="456"/>
      <c r="AO316" s="456"/>
    </row>
    <row r="317" spans="1:41" x14ac:dyDescent="0.2">
      <c r="A317" s="456"/>
      <c r="B317" s="456"/>
      <c r="C317" s="456"/>
      <c r="D317" s="456"/>
      <c r="E317" s="456"/>
      <c r="F317" s="456"/>
      <c r="G317" s="456"/>
      <c r="H317" s="456"/>
      <c r="I317" s="456"/>
      <c r="J317" s="456"/>
      <c r="K317" s="456"/>
      <c r="L317" s="456"/>
      <c r="M317" s="456"/>
      <c r="N317" s="456"/>
      <c r="O317" s="456"/>
      <c r="P317" s="456"/>
      <c r="Q317" s="456"/>
      <c r="R317" s="456"/>
      <c r="S317" s="456"/>
      <c r="T317" s="456"/>
      <c r="U317" s="456"/>
      <c r="V317" s="456"/>
      <c r="W317" s="456"/>
      <c r="X317" s="456"/>
      <c r="Y317" s="456"/>
      <c r="Z317" s="456"/>
      <c r="AA317" s="456"/>
      <c r="AB317" s="456"/>
      <c r="AC317" s="456"/>
      <c r="AD317" s="456"/>
      <c r="AE317" s="456"/>
      <c r="AF317" s="456"/>
      <c r="AG317" s="456"/>
      <c r="AH317" s="456"/>
      <c r="AI317" s="456"/>
      <c r="AJ317" s="456"/>
      <c r="AK317" s="456"/>
      <c r="AL317" s="456"/>
      <c r="AM317" s="456"/>
      <c r="AN317" s="456"/>
      <c r="AO317" s="456"/>
    </row>
    <row r="318" spans="1:41" x14ac:dyDescent="0.2">
      <c r="A318" s="456"/>
      <c r="B318" s="456"/>
      <c r="C318" s="456"/>
      <c r="D318" s="456"/>
      <c r="E318" s="456"/>
      <c r="F318" s="456"/>
      <c r="G318" s="456"/>
      <c r="H318" s="456"/>
      <c r="I318" s="456"/>
      <c r="J318" s="456"/>
      <c r="K318" s="456"/>
      <c r="L318" s="456"/>
      <c r="M318" s="456"/>
      <c r="N318" s="456"/>
      <c r="O318" s="456"/>
      <c r="P318" s="456"/>
      <c r="Q318" s="456"/>
      <c r="R318" s="456"/>
      <c r="S318" s="456"/>
      <c r="T318" s="456"/>
      <c r="U318" s="456"/>
      <c r="V318" s="456"/>
      <c r="W318" s="456"/>
      <c r="X318" s="456"/>
      <c r="Y318" s="456"/>
      <c r="Z318" s="456"/>
      <c r="AA318" s="456"/>
      <c r="AB318" s="456"/>
      <c r="AC318" s="456"/>
      <c r="AD318" s="456"/>
      <c r="AE318" s="456"/>
      <c r="AF318" s="456"/>
      <c r="AG318" s="456"/>
      <c r="AH318" s="456"/>
      <c r="AI318" s="456"/>
      <c r="AJ318" s="456"/>
      <c r="AK318" s="456"/>
      <c r="AL318" s="456"/>
      <c r="AM318" s="456"/>
      <c r="AN318" s="456"/>
      <c r="AO318" s="456"/>
    </row>
    <row r="319" spans="1:41" x14ac:dyDescent="0.2">
      <c r="A319" s="456"/>
      <c r="B319" s="456"/>
      <c r="C319" s="456"/>
      <c r="D319" s="456"/>
      <c r="E319" s="456"/>
      <c r="F319" s="456"/>
      <c r="G319" s="456"/>
      <c r="H319" s="456"/>
      <c r="I319" s="456"/>
      <c r="J319" s="456"/>
      <c r="K319" s="456"/>
      <c r="L319" s="456"/>
      <c r="M319" s="456"/>
      <c r="N319" s="456"/>
      <c r="O319" s="456"/>
      <c r="P319" s="456"/>
      <c r="Q319" s="456"/>
      <c r="R319" s="456"/>
      <c r="S319" s="456"/>
      <c r="T319" s="456"/>
      <c r="U319" s="456"/>
      <c r="V319" s="456"/>
      <c r="W319" s="456"/>
      <c r="X319" s="456"/>
      <c r="Y319" s="456"/>
      <c r="Z319" s="456"/>
      <c r="AA319" s="456"/>
      <c r="AB319" s="456"/>
      <c r="AC319" s="456"/>
      <c r="AD319" s="456"/>
      <c r="AE319" s="456"/>
      <c r="AF319" s="456"/>
      <c r="AG319" s="456"/>
      <c r="AH319" s="456"/>
      <c r="AI319" s="456"/>
      <c r="AJ319" s="456"/>
      <c r="AK319" s="456"/>
      <c r="AL319" s="456"/>
      <c r="AM319" s="456"/>
      <c r="AN319" s="456"/>
      <c r="AO319" s="456"/>
    </row>
    <row r="320" spans="1:41" x14ac:dyDescent="0.2">
      <c r="A320" s="456"/>
      <c r="B320" s="456"/>
      <c r="C320" s="456"/>
      <c r="D320" s="456"/>
      <c r="E320" s="456"/>
      <c r="F320" s="456"/>
      <c r="G320" s="456"/>
      <c r="H320" s="456"/>
      <c r="I320" s="456"/>
      <c r="J320" s="456"/>
      <c r="K320" s="456"/>
      <c r="L320" s="456"/>
      <c r="M320" s="456"/>
      <c r="N320" s="456"/>
      <c r="O320" s="456"/>
      <c r="P320" s="456"/>
      <c r="Q320" s="456"/>
      <c r="R320" s="456"/>
      <c r="S320" s="456"/>
      <c r="T320" s="456"/>
      <c r="U320" s="456"/>
      <c r="V320" s="456"/>
      <c r="W320" s="456"/>
      <c r="X320" s="456"/>
      <c r="Y320" s="456"/>
      <c r="Z320" s="456"/>
      <c r="AA320" s="456"/>
      <c r="AB320" s="456"/>
      <c r="AC320" s="456"/>
      <c r="AD320" s="456"/>
      <c r="AE320" s="456"/>
      <c r="AF320" s="456"/>
      <c r="AG320" s="456"/>
      <c r="AH320" s="456"/>
      <c r="AI320" s="456"/>
      <c r="AJ320" s="456"/>
      <c r="AK320" s="456"/>
      <c r="AL320" s="456"/>
      <c r="AM320" s="456"/>
      <c r="AN320" s="456"/>
      <c r="AO320" s="456"/>
    </row>
    <row r="321" spans="1:41" x14ac:dyDescent="0.2">
      <c r="A321" s="456"/>
      <c r="B321" s="456"/>
      <c r="C321" s="456"/>
      <c r="D321" s="456"/>
      <c r="E321" s="456"/>
      <c r="F321" s="456"/>
      <c r="G321" s="456"/>
      <c r="H321" s="456"/>
      <c r="I321" s="456"/>
      <c r="J321" s="456"/>
      <c r="K321" s="456"/>
      <c r="L321" s="456"/>
      <c r="M321" s="456"/>
      <c r="N321" s="456"/>
      <c r="O321" s="456"/>
      <c r="P321" s="456"/>
      <c r="Q321" s="456"/>
      <c r="R321" s="456"/>
      <c r="S321" s="456"/>
      <c r="T321" s="456"/>
      <c r="U321" s="456"/>
      <c r="V321" s="456"/>
      <c r="W321" s="456"/>
      <c r="X321" s="456"/>
      <c r="Y321" s="456"/>
      <c r="Z321" s="456"/>
      <c r="AA321" s="456"/>
      <c r="AB321" s="456"/>
      <c r="AC321" s="456"/>
      <c r="AD321" s="456"/>
      <c r="AE321" s="456"/>
      <c r="AF321" s="456"/>
      <c r="AG321" s="456"/>
      <c r="AH321" s="456"/>
      <c r="AI321" s="456"/>
      <c r="AJ321" s="456"/>
      <c r="AK321" s="456"/>
      <c r="AL321" s="456"/>
      <c r="AM321" s="456"/>
      <c r="AN321" s="456"/>
      <c r="AO321" s="456"/>
    </row>
    <row r="322" spans="1:41" x14ac:dyDescent="0.2">
      <c r="A322" s="456"/>
      <c r="B322" s="456"/>
      <c r="C322" s="456"/>
      <c r="D322" s="456"/>
      <c r="E322" s="456"/>
      <c r="F322" s="456"/>
      <c r="G322" s="456"/>
      <c r="H322" s="456"/>
      <c r="I322" s="456"/>
      <c r="J322" s="456"/>
      <c r="K322" s="456"/>
      <c r="L322" s="456"/>
      <c r="M322" s="456"/>
      <c r="N322" s="456"/>
      <c r="O322" s="456"/>
      <c r="P322" s="456"/>
      <c r="Q322" s="456"/>
      <c r="R322" s="456"/>
      <c r="S322" s="456"/>
      <c r="T322" s="456"/>
      <c r="U322" s="456"/>
      <c r="V322" s="456"/>
      <c r="W322" s="456"/>
      <c r="X322" s="456"/>
      <c r="Y322" s="456"/>
      <c r="Z322" s="456"/>
      <c r="AA322" s="456"/>
      <c r="AB322" s="456"/>
      <c r="AC322" s="456"/>
      <c r="AD322" s="456"/>
      <c r="AE322" s="456"/>
      <c r="AF322" s="456"/>
      <c r="AG322" s="456"/>
      <c r="AH322" s="456"/>
      <c r="AI322" s="456"/>
      <c r="AJ322" s="456"/>
      <c r="AK322" s="456"/>
      <c r="AL322" s="456"/>
      <c r="AM322" s="456"/>
      <c r="AN322" s="456"/>
      <c r="AO322" s="456"/>
    </row>
    <row r="323" spans="1:41" x14ac:dyDescent="0.2">
      <c r="A323" s="456"/>
      <c r="B323" s="456"/>
      <c r="C323" s="456"/>
      <c r="D323" s="456"/>
      <c r="E323" s="456"/>
      <c r="F323" s="456"/>
      <c r="G323" s="456"/>
      <c r="H323" s="456"/>
      <c r="I323" s="456"/>
      <c r="J323" s="456"/>
      <c r="K323" s="456"/>
      <c r="L323" s="456"/>
      <c r="M323" s="456"/>
      <c r="N323" s="456"/>
      <c r="O323" s="456"/>
      <c r="P323" s="456"/>
      <c r="Q323" s="456"/>
      <c r="R323" s="456"/>
      <c r="S323" s="456"/>
      <c r="T323" s="456"/>
      <c r="U323" s="456"/>
      <c r="V323" s="456"/>
      <c r="W323" s="456"/>
      <c r="X323" s="456"/>
      <c r="Y323" s="456"/>
      <c r="Z323" s="456"/>
      <c r="AA323" s="456"/>
      <c r="AB323" s="456"/>
      <c r="AC323" s="456"/>
      <c r="AD323" s="456"/>
      <c r="AE323" s="456"/>
      <c r="AF323" s="456"/>
      <c r="AG323" s="456"/>
      <c r="AH323" s="456"/>
      <c r="AI323" s="456"/>
      <c r="AJ323" s="456"/>
      <c r="AK323" s="456"/>
      <c r="AL323" s="456"/>
      <c r="AM323" s="456"/>
      <c r="AN323" s="456"/>
      <c r="AO323" s="456"/>
    </row>
    <row r="324" spans="1:41" x14ac:dyDescent="0.2">
      <c r="A324" s="456"/>
      <c r="B324" s="456"/>
      <c r="C324" s="456"/>
      <c r="D324" s="456"/>
      <c r="E324" s="456"/>
      <c r="F324" s="456"/>
      <c r="G324" s="456"/>
      <c r="H324" s="456"/>
      <c r="I324" s="456"/>
      <c r="J324" s="456"/>
      <c r="K324" s="456"/>
      <c r="L324" s="456"/>
      <c r="M324" s="456"/>
      <c r="N324" s="456"/>
      <c r="O324" s="456"/>
      <c r="P324" s="456"/>
      <c r="Q324" s="456"/>
      <c r="R324" s="456"/>
      <c r="S324" s="456"/>
      <c r="T324" s="456"/>
      <c r="U324" s="456"/>
      <c r="V324" s="456"/>
      <c r="W324" s="456"/>
      <c r="X324" s="456"/>
      <c r="Y324" s="456"/>
      <c r="Z324" s="456"/>
      <c r="AA324" s="456"/>
      <c r="AB324" s="456"/>
      <c r="AC324" s="456"/>
      <c r="AD324" s="456"/>
      <c r="AE324" s="456"/>
      <c r="AF324" s="456"/>
      <c r="AG324" s="456"/>
      <c r="AH324" s="456"/>
      <c r="AI324" s="456"/>
      <c r="AJ324" s="456"/>
      <c r="AK324" s="456"/>
      <c r="AL324" s="456"/>
      <c r="AM324" s="456"/>
      <c r="AN324" s="456"/>
      <c r="AO324" s="456"/>
    </row>
    <row r="325" spans="1:41" x14ac:dyDescent="0.2">
      <c r="A325" s="456"/>
      <c r="B325" s="456"/>
      <c r="C325" s="456"/>
      <c r="D325" s="456"/>
      <c r="E325" s="456"/>
      <c r="F325" s="456"/>
      <c r="G325" s="456"/>
      <c r="H325" s="456"/>
      <c r="I325" s="456"/>
      <c r="J325" s="456"/>
      <c r="K325" s="456"/>
      <c r="L325" s="456"/>
      <c r="M325" s="456"/>
      <c r="N325" s="456"/>
      <c r="O325" s="456"/>
      <c r="P325" s="456"/>
      <c r="Q325" s="456"/>
      <c r="R325" s="456"/>
      <c r="S325" s="456"/>
      <c r="T325" s="456"/>
      <c r="U325" s="456"/>
      <c r="V325" s="456"/>
      <c r="W325" s="456"/>
      <c r="X325" s="456"/>
      <c r="Y325" s="456"/>
      <c r="Z325" s="456"/>
      <c r="AA325" s="456"/>
      <c r="AB325" s="456"/>
      <c r="AC325" s="456"/>
      <c r="AD325" s="456"/>
      <c r="AE325" s="456"/>
      <c r="AF325" s="456"/>
      <c r="AG325" s="456"/>
      <c r="AH325" s="456"/>
      <c r="AI325" s="456"/>
      <c r="AJ325" s="456"/>
      <c r="AK325" s="456"/>
      <c r="AL325" s="456"/>
      <c r="AM325" s="456"/>
      <c r="AN325" s="456"/>
      <c r="AO325" s="456"/>
    </row>
    <row r="326" spans="1:41" x14ac:dyDescent="0.2">
      <c r="A326" s="456"/>
      <c r="B326" s="456"/>
      <c r="C326" s="456"/>
      <c r="D326" s="456"/>
      <c r="E326" s="456"/>
      <c r="F326" s="456"/>
      <c r="G326" s="456"/>
      <c r="H326" s="456"/>
      <c r="I326" s="456"/>
      <c r="J326" s="456"/>
      <c r="K326" s="456"/>
      <c r="L326" s="456"/>
      <c r="M326" s="456"/>
      <c r="N326" s="456"/>
      <c r="O326" s="456"/>
      <c r="P326" s="456"/>
      <c r="Q326" s="456"/>
      <c r="R326" s="456"/>
      <c r="S326" s="456"/>
      <c r="T326" s="456"/>
      <c r="U326" s="456"/>
      <c r="V326" s="456"/>
      <c r="W326" s="456"/>
      <c r="X326" s="456"/>
      <c r="Y326" s="456"/>
      <c r="Z326" s="456"/>
      <c r="AA326" s="456"/>
      <c r="AB326" s="456"/>
      <c r="AC326" s="456"/>
      <c r="AD326" s="456"/>
      <c r="AE326" s="456"/>
      <c r="AF326" s="456"/>
      <c r="AG326" s="456"/>
      <c r="AH326" s="456"/>
      <c r="AI326" s="456"/>
      <c r="AJ326" s="456"/>
      <c r="AK326" s="456"/>
      <c r="AL326" s="456"/>
      <c r="AM326" s="456"/>
      <c r="AN326" s="456"/>
      <c r="AO326" s="456"/>
    </row>
    <row r="327" spans="1:41" x14ac:dyDescent="0.2">
      <c r="A327" s="456"/>
      <c r="B327" s="456"/>
      <c r="C327" s="456"/>
      <c r="D327" s="456"/>
      <c r="E327" s="456"/>
      <c r="F327" s="456"/>
      <c r="G327" s="456"/>
      <c r="H327" s="456"/>
      <c r="I327" s="456"/>
      <c r="J327" s="456"/>
      <c r="K327" s="456"/>
      <c r="L327" s="456"/>
      <c r="M327" s="456"/>
      <c r="N327" s="456"/>
      <c r="O327" s="456"/>
      <c r="P327" s="456"/>
      <c r="Q327" s="456"/>
      <c r="R327" s="456"/>
      <c r="S327" s="456"/>
      <c r="T327" s="456"/>
      <c r="U327" s="456"/>
      <c r="V327" s="456"/>
      <c r="W327" s="456"/>
      <c r="X327" s="456"/>
      <c r="Y327" s="456"/>
      <c r="Z327" s="456"/>
      <c r="AA327" s="456"/>
      <c r="AB327" s="456"/>
      <c r="AC327" s="456"/>
      <c r="AD327" s="456"/>
      <c r="AE327" s="456"/>
      <c r="AF327" s="456"/>
      <c r="AG327" s="456"/>
      <c r="AH327" s="456"/>
      <c r="AI327" s="456"/>
      <c r="AJ327" s="456"/>
      <c r="AK327" s="456"/>
      <c r="AL327" s="456"/>
      <c r="AM327" s="456"/>
      <c r="AN327" s="456"/>
      <c r="AO327" s="456"/>
    </row>
    <row r="328" spans="1:41" x14ac:dyDescent="0.2">
      <c r="A328" s="456"/>
      <c r="B328" s="456"/>
      <c r="C328" s="456"/>
      <c r="D328" s="456"/>
      <c r="E328" s="456"/>
      <c r="F328" s="456"/>
      <c r="G328" s="456"/>
      <c r="H328" s="456"/>
      <c r="I328" s="456"/>
      <c r="J328" s="456"/>
      <c r="K328" s="456"/>
      <c r="L328" s="456"/>
      <c r="M328" s="456"/>
      <c r="N328" s="456"/>
      <c r="O328" s="456"/>
      <c r="P328" s="456"/>
      <c r="Q328" s="456"/>
      <c r="R328" s="456"/>
      <c r="S328" s="456"/>
      <c r="T328" s="456"/>
      <c r="U328" s="456"/>
      <c r="V328" s="456"/>
      <c r="W328" s="456"/>
      <c r="X328" s="456"/>
      <c r="Y328" s="456"/>
      <c r="Z328" s="456"/>
      <c r="AA328" s="456"/>
      <c r="AB328" s="456"/>
      <c r="AC328" s="456"/>
      <c r="AD328" s="456"/>
      <c r="AE328" s="456"/>
      <c r="AF328" s="456"/>
      <c r="AG328" s="456"/>
      <c r="AH328" s="456"/>
      <c r="AI328" s="456"/>
      <c r="AJ328" s="456"/>
      <c r="AK328" s="456"/>
      <c r="AL328" s="456"/>
      <c r="AM328" s="456"/>
      <c r="AN328" s="456"/>
      <c r="AO328" s="456"/>
    </row>
    <row r="329" spans="1:41" x14ac:dyDescent="0.2">
      <c r="A329" s="456"/>
      <c r="B329" s="456"/>
      <c r="C329" s="456"/>
      <c r="D329" s="456"/>
      <c r="E329" s="456"/>
      <c r="F329" s="456"/>
      <c r="G329" s="456"/>
      <c r="H329" s="456"/>
      <c r="I329" s="456"/>
      <c r="J329" s="456"/>
      <c r="K329" s="456"/>
      <c r="L329" s="456"/>
      <c r="M329" s="456"/>
      <c r="N329" s="456"/>
      <c r="O329" s="456"/>
      <c r="P329" s="456"/>
      <c r="Q329" s="456"/>
      <c r="R329" s="456"/>
      <c r="S329" s="456"/>
      <c r="T329" s="456"/>
      <c r="U329" s="456"/>
      <c r="V329" s="456"/>
      <c r="W329" s="456"/>
      <c r="X329" s="456"/>
      <c r="Y329" s="456"/>
      <c r="Z329" s="456"/>
      <c r="AA329" s="456"/>
      <c r="AB329" s="456"/>
      <c r="AC329" s="456"/>
      <c r="AD329" s="456"/>
      <c r="AE329" s="456"/>
      <c r="AF329" s="456"/>
      <c r="AG329" s="456"/>
      <c r="AH329" s="456"/>
      <c r="AI329" s="456"/>
      <c r="AJ329" s="456"/>
      <c r="AK329" s="456"/>
      <c r="AL329" s="456"/>
      <c r="AM329" s="456"/>
      <c r="AN329" s="456"/>
      <c r="AO329" s="456"/>
    </row>
    <row r="330" spans="1:41" x14ac:dyDescent="0.2">
      <c r="A330" s="456"/>
      <c r="B330" s="456"/>
      <c r="C330" s="456"/>
      <c r="D330" s="456"/>
      <c r="E330" s="456"/>
      <c r="F330" s="456"/>
      <c r="G330" s="456"/>
      <c r="H330" s="456"/>
      <c r="I330" s="456"/>
      <c r="J330" s="456"/>
      <c r="K330" s="456"/>
      <c r="L330" s="456"/>
      <c r="M330" s="456"/>
      <c r="N330" s="456"/>
      <c r="O330" s="456"/>
      <c r="P330" s="456"/>
      <c r="Q330" s="456"/>
      <c r="R330" s="456"/>
      <c r="S330" s="456"/>
      <c r="T330" s="456"/>
      <c r="U330" s="456"/>
      <c r="V330" s="456"/>
      <c r="W330" s="456"/>
      <c r="X330" s="456"/>
      <c r="Y330" s="456"/>
      <c r="Z330" s="456"/>
      <c r="AA330" s="456"/>
      <c r="AB330" s="456"/>
      <c r="AC330" s="456"/>
      <c r="AD330" s="456"/>
      <c r="AE330" s="456"/>
      <c r="AF330" s="456"/>
      <c r="AG330" s="456"/>
      <c r="AH330" s="456"/>
      <c r="AI330" s="456"/>
      <c r="AJ330" s="456"/>
      <c r="AK330" s="456"/>
      <c r="AL330" s="456"/>
      <c r="AM330" s="456"/>
      <c r="AN330" s="456"/>
      <c r="AO330" s="456"/>
    </row>
    <row r="331" spans="1:41" x14ac:dyDescent="0.2">
      <c r="A331" s="456"/>
      <c r="B331" s="456"/>
      <c r="C331" s="456"/>
      <c r="D331" s="456"/>
      <c r="E331" s="456"/>
      <c r="F331" s="456"/>
      <c r="G331" s="456"/>
      <c r="H331" s="456"/>
      <c r="I331" s="456"/>
      <c r="J331" s="456"/>
      <c r="K331" s="456"/>
      <c r="L331" s="456"/>
      <c r="M331" s="456"/>
      <c r="N331" s="456"/>
      <c r="O331" s="456"/>
      <c r="P331" s="456"/>
      <c r="Q331" s="456"/>
      <c r="R331" s="456"/>
      <c r="S331" s="456"/>
      <c r="T331" s="456"/>
      <c r="U331" s="456"/>
      <c r="V331" s="456"/>
      <c r="W331" s="456"/>
      <c r="X331" s="456"/>
      <c r="Y331" s="456"/>
      <c r="Z331" s="456"/>
      <c r="AA331" s="456"/>
      <c r="AB331" s="456"/>
      <c r="AC331" s="456"/>
      <c r="AD331" s="456"/>
      <c r="AE331" s="456"/>
      <c r="AF331" s="456"/>
      <c r="AG331" s="456"/>
      <c r="AH331" s="456"/>
      <c r="AI331" s="456"/>
      <c r="AJ331" s="456"/>
      <c r="AK331" s="456"/>
      <c r="AL331" s="456"/>
      <c r="AM331" s="456"/>
      <c r="AN331" s="456"/>
      <c r="AO331" s="456"/>
    </row>
    <row r="332" spans="1:41" x14ac:dyDescent="0.2">
      <c r="A332" s="456"/>
      <c r="B332" s="456"/>
      <c r="C332" s="456"/>
      <c r="D332" s="456"/>
      <c r="E332" s="456"/>
      <c r="F332" s="456"/>
      <c r="G332" s="456"/>
      <c r="H332" s="456"/>
      <c r="I332" s="456"/>
      <c r="J332" s="456"/>
      <c r="K332" s="456"/>
      <c r="L332" s="456"/>
      <c r="M332" s="456"/>
      <c r="N332" s="456"/>
      <c r="O332" s="456"/>
      <c r="P332" s="456"/>
      <c r="Q332" s="456"/>
      <c r="R332" s="456"/>
      <c r="S332" s="456"/>
      <c r="T332" s="456"/>
      <c r="U332" s="456"/>
      <c r="V332" s="456"/>
      <c r="W332" s="456"/>
      <c r="X332" s="456"/>
      <c r="Y332" s="456"/>
      <c r="Z332" s="456"/>
      <c r="AA332" s="456"/>
      <c r="AB332" s="456"/>
      <c r="AC332" s="456"/>
      <c r="AD332" s="456"/>
      <c r="AE332" s="456"/>
      <c r="AF332" s="456"/>
      <c r="AG332" s="456"/>
      <c r="AH332" s="456"/>
      <c r="AI332" s="456"/>
      <c r="AJ332" s="456"/>
      <c r="AK332" s="456"/>
      <c r="AL332" s="456"/>
      <c r="AM332" s="456"/>
      <c r="AN332" s="456"/>
      <c r="AO332" s="456"/>
    </row>
    <row r="333" spans="1:41" x14ac:dyDescent="0.2">
      <c r="A333" s="456"/>
      <c r="B333" s="456"/>
      <c r="C333" s="456"/>
      <c r="D333" s="456"/>
      <c r="E333" s="456"/>
      <c r="F333" s="456"/>
      <c r="G333" s="456"/>
      <c r="H333" s="456"/>
      <c r="I333" s="456"/>
      <c r="J333" s="456"/>
      <c r="K333" s="456"/>
      <c r="L333" s="456"/>
      <c r="M333" s="456"/>
      <c r="N333" s="456"/>
      <c r="O333" s="456"/>
      <c r="P333" s="456"/>
      <c r="Q333" s="456"/>
      <c r="R333" s="456"/>
      <c r="S333" s="456"/>
      <c r="T333" s="456"/>
      <c r="U333" s="456"/>
      <c r="V333" s="456"/>
      <c r="W333" s="456"/>
      <c r="X333" s="456"/>
      <c r="Y333" s="456"/>
      <c r="Z333" s="456"/>
      <c r="AA333" s="456"/>
      <c r="AB333" s="456"/>
      <c r="AC333" s="456"/>
      <c r="AD333" s="456"/>
      <c r="AE333" s="456"/>
      <c r="AF333" s="456"/>
      <c r="AG333" s="456"/>
      <c r="AH333" s="456"/>
      <c r="AI333" s="456"/>
      <c r="AJ333" s="456"/>
      <c r="AK333" s="456"/>
      <c r="AL333" s="456"/>
      <c r="AM333" s="456"/>
      <c r="AN333" s="456"/>
      <c r="AO333" s="456"/>
    </row>
    <row r="334" spans="1:41" x14ac:dyDescent="0.2">
      <c r="A334" s="456"/>
      <c r="B334" s="456"/>
      <c r="C334" s="456"/>
      <c r="D334" s="456"/>
      <c r="E334" s="456"/>
      <c r="F334" s="456"/>
      <c r="G334" s="456"/>
      <c r="H334" s="456"/>
      <c r="I334" s="456"/>
      <c r="J334" s="456"/>
      <c r="K334" s="456"/>
      <c r="L334" s="456"/>
      <c r="M334" s="456"/>
      <c r="N334" s="456"/>
      <c r="O334" s="456"/>
      <c r="P334" s="456"/>
      <c r="Q334" s="456"/>
      <c r="R334" s="456"/>
      <c r="S334" s="456"/>
      <c r="T334" s="456"/>
      <c r="U334" s="456"/>
      <c r="V334" s="456"/>
      <c r="W334" s="456"/>
      <c r="X334" s="456"/>
      <c r="Y334" s="456"/>
      <c r="Z334" s="456"/>
      <c r="AA334" s="456"/>
      <c r="AB334" s="456"/>
      <c r="AC334" s="456"/>
      <c r="AD334" s="456"/>
      <c r="AE334" s="456"/>
      <c r="AF334" s="456"/>
      <c r="AG334" s="456"/>
      <c r="AH334" s="456"/>
      <c r="AI334" s="456"/>
      <c r="AJ334" s="456"/>
      <c r="AK334" s="456"/>
      <c r="AL334" s="456"/>
      <c r="AM334" s="456"/>
      <c r="AN334" s="456"/>
      <c r="AO334" s="456"/>
    </row>
    <row r="335" spans="1:41" x14ac:dyDescent="0.2">
      <c r="A335" s="456"/>
      <c r="B335" s="456"/>
      <c r="C335" s="456"/>
      <c r="D335" s="456"/>
      <c r="E335" s="456"/>
      <c r="F335" s="456"/>
      <c r="G335" s="456"/>
      <c r="H335" s="456"/>
      <c r="I335" s="456"/>
      <c r="J335" s="456"/>
      <c r="K335" s="456"/>
      <c r="L335" s="456"/>
      <c r="M335" s="456"/>
      <c r="N335" s="456"/>
      <c r="O335" s="456"/>
      <c r="P335" s="456"/>
      <c r="Q335" s="456"/>
      <c r="R335" s="456"/>
      <c r="S335" s="456"/>
      <c r="T335" s="456"/>
      <c r="U335" s="456"/>
      <c r="V335" s="456"/>
      <c r="W335" s="456"/>
      <c r="X335" s="456"/>
      <c r="Y335" s="456"/>
      <c r="Z335" s="456"/>
      <c r="AA335" s="456"/>
      <c r="AB335" s="456"/>
      <c r="AC335" s="456"/>
      <c r="AD335" s="456"/>
      <c r="AE335" s="456"/>
      <c r="AF335" s="456"/>
      <c r="AG335" s="456"/>
      <c r="AH335" s="456"/>
      <c r="AI335" s="456"/>
      <c r="AJ335" s="456"/>
      <c r="AK335" s="456"/>
      <c r="AL335" s="456"/>
      <c r="AM335" s="456"/>
      <c r="AN335" s="456"/>
      <c r="AO335" s="456"/>
    </row>
    <row r="336" spans="1:41" x14ac:dyDescent="0.2">
      <c r="A336" s="456"/>
      <c r="B336" s="456"/>
      <c r="C336" s="456"/>
      <c r="D336" s="456"/>
      <c r="E336" s="456"/>
      <c r="F336" s="456"/>
      <c r="G336" s="456"/>
      <c r="H336" s="456"/>
      <c r="I336" s="456"/>
      <c r="J336" s="456"/>
      <c r="K336" s="456"/>
      <c r="L336" s="456"/>
      <c r="M336" s="456"/>
      <c r="N336" s="456"/>
      <c r="O336" s="456"/>
      <c r="P336" s="456"/>
      <c r="Q336" s="456"/>
      <c r="R336" s="456"/>
      <c r="S336" s="456"/>
      <c r="T336" s="456"/>
      <c r="U336" s="456"/>
      <c r="V336" s="456"/>
      <c r="W336" s="456"/>
      <c r="X336" s="456"/>
      <c r="Y336" s="456"/>
      <c r="Z336" s="456"/>
      <c r="AA336" s="456"/>
      <c r="AB336" s="456"/>
      <c r="AC336" s="456"/>
      <c r="AD336" s="456"/>
      <c r="AE336" s="456"/>
      <c r="AF336" s="456"/>
      <c r="AG336" s="456"/>
      <c r="AH336" s="456"/>
      <c r="AI336" s="456"/>
      <c r="AJ336" s="456"/>
      <c r="AK336" s="456"/>
      <c r="AL336" s="456"/>
      <c r="AM336" s="456"/>
      <c r="AN336" s="456"/>
      <c r="AO336" s="456"/>
    </row>
    <row r="337" spans="1:41" x14ac:dyDescent="0.2">
      <c r="A337" s="456"/>
      <c r="B337" s="456"/>
      <c r="C337" s="456"/>
      <c r="D337" s="456"/>
      <c r="E337" s="456"/>
      <c r="F337" s="456"/>
      <c r="G337" s="456"/>
      <c r="H337" s="456"/>
      <c r="I337" s="456"/>
      <c r="J337" s="456"/>
      <c r="K337" s="456"/>
      <c r="L337" s="456"/>
      <c r="M337" s="456"/>
      <c r="N337" s="456"/>
      <c r="O337" s="456"/>
      <c r="P337" s="456"/>
      <c r="Q337" s="456"/>
      <c r="R337" s="456"/>
      <c r="S337" s="456"/>
      <c r="T337" s="456"/>
      <c r="U337" s="456"/>
      <c r="V337" s="456"/>
      <c r="W337" s="456"/>
      <c r="X337" s="456"/>
      <c r="Y337" s="456"/>
      <c r="Z337" s="456"/>
      <c r="AA337" s="456"/>
      <c r="AB337" s="456"/>
      <c r="AC337" s="456"/>
      <c r="AD337" s="456"/>
      <c r="AE337" s="456"/>
      <c r="AF337" s="456"/>
      <c r="AG337" s="456"/>
      <c r="AH337" s="456"/>
      <c r="AI337" s="456"/>
      <c r="AJ337" s="456"/>
      <c r="AK337" s="456"/>
      <c r="AL337" s="456"/>
      <c r="AM337" s="456"/>
      <c r="AN337" s="456"/>
      <c r="AO337" s="456"/>
    </row>
    <row r="338" spans="1:41" x14ac:dyDescent="0.2">
      <c r="A338" s="456"/>
      <c r="B338" s="456"/>
      <c r="C338" s="456"/>
      <c r="D338" s="456"/>
      <c r="E338" s="456"/>
      <c r="F338" s="456"/>
      <c r="G338" s="456"/>
      <c r="H338" s="456"/>
      <c r="I338" s="456"/>
      <c r="J338" s="456"/>
      <c r="K338" s="456"/>
      <c r="L338" s="456"/>
      <c r="M338" s="456"/>
      <c r="N338" s="456"/>
      <c r="O338" s="456"/>
      <c r="P338" s="456"/>
      <c r="Q338" s="456"/>
      <c r="R338" s="456"/>
      <c r="S338" s="456"/>
      <c r="T338" s="456"/>
      <c r="U338" s="456"/>
      <c r="V338" s="456"/>
      <c r="W338" s="456"/>
      <c r="X338" s="456"/>
      <c r="Y338" s="456"/>
      <c r="Z338" s="456"/>
      <c r="AA338" s="456"/>
      <c r="AB338" s="456"/>
      <c r="AC338" s="456"/>
      <c r="AD338" s="456"/>
      <c r="AE338" s="456"/>
      <c r="AF338" s="456"/>
      <c r="AG338" s="456"/>
      <c r="AH338" s="456"/>
      <c r="AI338" s="456"/>
      <c r="AJ338" s="456"/>
      <c r="AK338" s="456"/>
      <c r="AL338" s="456"/>
      <c r="AM338" s="456"/>
      <c r="AN338" s="456"/>
      <c r="AO338" s="456"/>
    </row>
    <row r="339" spans="1:41" x14ac:dyDescent="0.2">
      <c r="A339" s="456"/>
      <c r="B339" s="456"/>
      <c r="C339" s="456"/>
      <c r="D339" s="456"/>
      <c r="E339" s="456"/>
      <c r="F339" s="456"/>
      <c r="G339" s="456"/>
      <c r="H339" s="456"/>
      <c r="I339" s="456"/>
      <c r="J339" s="456"/>
      <c r="K339" s="456"/>
      <c r="L339" s="456"/>
      <c r="M339" s="456"/>
      <c r="N339" s="456"/>
      <c r="O339" s="456"/>
      <c r="P339" s="456"/>
      <c r="Q339" s="456"/>
      <c r="R339" s="456"/>
      <c r="S339" s="456"/>
      <c r="T339" s="456"/>
      <c r="U339" s="456"/>
      <c r="V339" s="456"/>
      <c r="W339" s="456"/>
      <c r="X339" s="456"/>
      <c r="Y339" s="456"/>
      <c r="Z339" s="456"/>
      <c r="AA339" s="456"/>
      <c r="AB339" s="456"/>
      <c r="AC339" s="456"/>
      <c r="AD339" s="456"/>
      <c r="AE339" s="456"/>
      <c r="AF339" s="456"/>
      <c r="AG339" s="456"/>
      <c r="AH339" s="456"/>
      <c r="AI339" s="456"/>
      <c r="AJ339" s="456"/>
      <c r="AK339" s="456"/>
      <c r="AL339" s="456"/>
      <c r="AM339" s="456"/>
      <c r="AN339" s="456"/>
      <c r="AO339" s="456"/>
    </row>
    <row r="340" spans="1:41" x14ac:dyDescent="0.2">
      <c r="A340" s="456"/>
      <c r="B340" s="456"/>
      <c r="C340" s="456"/>
      <c r="D340" s="456"/>
      <c r="E340" s="456"/>
      <c r="F340" s="456"/>
      <c r="G340" s="456"/>
      <c r="H340" s="456"/>
      <c r="I340" s="456"/>
      <c r="J340" s="456"/>
      <c r="K340" s="456"/>
      <c r="L340" s="456"/>
      <c r="M340" s="456"/>
      <c r="N340" s="456"/>
      <c r="O340" s="456"/>
      <c r="P340" s="456"/>
      <c r="Q340" s="456"/>
      <c r="R340" s="456"/>
      <c r="S340" s="456"/>
      <c r="T340" s="456"/>
      <c r="U340" s="456"/>
      <c r="V340" s="456"/>
      <c r="W340" s="456"/>
      <c r="X340" s="456"/>
      <c r="Y340" s="456"/>
      <c r="Z340" s="456"/>
      <c r="AA340" s="456"/>
      <c r="AB340" s="456"/>
      <c r="AC340" s="456"/>
      <c r="AD340" s="456"/>
      <c r="AE340" s="456"/>
      <c r="AF340" s="456"/>
      <c r="AG340" s="456"/>
      <c r="AH340" s="456"/>
      <c r="AI340" s="456"/>
      <c r="AJ340" s="456"/>
      <c r="AK340" s="456"/>
      <c r="AL340" s="456"/>
      <c r="AM340" s="456"/>
      <c r="AN340" s="456"/>
      <c r="AO340" s="456"/>
    </row>
    <row r="341" spans="1:41" x14ac:dyDescent="0.2">
      <c r="A341" s="456"/>
      <c r="B341" s="456"/>
      <c r="C341" s="456"/>
      <c r="D341" s="456"/>
      <c r="E341" s="456"/>
      <c r="F341" s="456"/>
      <c r="G341" s="456"/>
      <c r="H341" s="456"/>
      <c r="I341" s="456"/>
      <c r="J341" s="456"/>
      <c r="K341" s="456"/>
      <c r="L341" s="456"/>
      <c r="M341" s="456"/>
      <c r="N341" s="456"/>
      <c r="O341" s="456"/>
      <c r="P341" s="456"/>
      <c r="Q341" s="456"/>
      <c r="R341" s="456"/>
      <c r="S341" s="456"/>
      <c r="T341" s="456"/>
      <c r="U341" s="456"/>
      <c r="V341" s="456"/>
      <c r="W341" s="456"/>
      <c r="X341" s="456"/>
      <c r="Y341" s="456"/>
      <c r="Z341" s="456"/>
      <c r="AA341" s="456"/>
      <c r="AB341" s="456"/>
      <c r="AC341" s="456"/>
      <c r="AD341" s="456"/>
      <c r="AE341" s="456"/>
      <c r="AF341" s="456"/>
      <c r="AG341" s="456"/>
      <c r="AH341" s="456"/>
      <c r="AI341" s="456"/>
      <c r="AJ341" s="456"/>
      <c r="AK341" s="456"/>
      <c r="AL341" s="456"/>
      <c r="AM341" s="456"/>
      <c r="AN341" s="456"/>
      <c r="AO341" s="456"/>
    </row>
    <row r="342" spans="1:41" x14ac:dyDescent="0.2">
      <c r="A342" s="456"/>
      <c r="B342" s="456"/>
      <c r="C342" s="456"/>
      <c r="D342" s="456"/>
      <c r="E342" s="456"/>
      <c r="F342" s="456"/>
      <c r="G342" s="456"/>
      <c r="H342" s="456"/>
      <c r="I342" s="456"/>
      <c r="J342" s="456"/>
      <c r="K342" s="456"/>
      <c r="L342" s="456"/>
      <c r="M342" s="456"/>
      <c r="N342" s="456"/>
      <c r="O342" s="456"/>
      <c r="P342" s="456"/>
      <c r="Q342" s="456"/>
      <c r="R342" s="456"/>
      <c r="S342" s="456"/>
      <c r="T342" s="456"/>
      <c r="U342" s="456"/>
      <c r="V342" s="456"/>
      <c r="W342" s="456"/>
      <c r="X342" s="456"/>
      <c r="Y342" s="456"/>
      <c r="Z342" s="456"/>
      <c r="AA342" s="456"/>
      <c r="AB342" s="456"/>
      <c r="AC342" s="456"/>
      <c r="AD342" s="456"/>
      <c r="AE342" s="456"/>
      <c r="AF342" s="456"/>
      <c r="AG342" s="456"/>
      <c r="AH342" s="456"/>
      <c r="AI342" s="456"/>
      <c r="AJ342" s="456"/>
      <c r="AK342" s="456"/>
      <c r="AL342" s="456"/>
      <c r="AM342" s="456"/>
      <c r="AN342" s="456"/>
      <c r="AO342" s="456"/>
    </row>
    <row r="343" spans="1:41" x14ac:dyDescent="0.2">
      <c r="A343" s="456"/>
      <c r="B343" s="456"/>
      <c r="C343" s="456"/>
      <c r="D343" s="456"/>
      <c r="E343" s="456"/>
      <c r="F343" s="456"/>
      <c r="G343" s="456"/>
      <c r="H343" s="456"/>
      <c r="I343" s="456"/>
      <c r="J343" s="456"/>
      <c r="K343" s="456"/>
      <c r="L343" s="456"/>
      <c r="M343" s="456"/>
      <c r="N343" s="456"/>
      <c r="O343" s="456"/>
      <c r="P343" s="456"/>
      <c r="Q343" s="456"/>
      <c r="R343" s="456"/>
      <c r="S343" s="456"/>
      <c r="T343" s="456"/>
      <c r="U343" s="456"/>
      <c r="V343" s="456"/>
      <c r="W343" s="456"/>
      <c r="X343" s="456"/>
      <c r="Y343" s="456"/>
      <c r="Z343" s="456"/>
      <c r="AA343" s="456"/>
      <c r="AB343" s="456"/>
      <c r="AC343" s="456"/>
      <c r="AD343" s="456"/>
      <c r="AE343" s="456"/>
      <c r="AF343" s="456"/>
      <c r="AG343" s="456"/>
      <c r="AH343" s="456"/>
      <c r="AI343" s="456"/>
      <c r="AJ343" s="456"/>
      <c r="AK343" s="456"/>
      <c r="AL343" s="456"/>
      <c r="AM343" s="456"/>
      <c r="AN343" s="456"/>
      <c r="AO343" s="456"/>
    </row>
    <row r="344" spans="1:41" x14ac:dyDescent="0.2">
      <c r="A344" s="456"/>
      <c r="B344" s="456"/>
      <c r="C344" s="456"/>
      <c r="D344" s="456"/>
      <c r="E344" s="456"/>
      <c r="F344" s="456"/>
      <c r="G344" s="456"/>
      <c r="H344" s="456"/>
      <c r="I344" s="456"/>
      <c r="J344" s="456"/>
      <c r="K344" s="456"/>
      <c r="L344" s="456"/>
      <c r="M344" s="456"/>
      <c r="N344" s="456"/>
      <c r="O344" s="456"/>
      <c r="P344" s="456"/>
      <c r="Q344" s="456"/>
      <c r="R344" s="456"/>
      <c r="S344" s="456"/>
      <c r="T344" s="456"/>
      <c r="U344" s="456"/>
      <c r="V344" s="456"/>
      <c r="W344" s="456"/>
      <c r="X344" s="456"/>
      <c r="Y344" s="456"/>
      <c r="Z344" s="456"/>
      <c r="AA344" s="456"/>
      <c r="AB344" s="456"/>
      <c r="AC344" s="456"/>
      <c r="AD344" s="456"/>
      <c r="AE344" s="456"/>
      <c r="AF344" s="456"/>
      <c r="AG344" s="456"/>
      <c r="AH344" s="456"/>
      <c r="AI344" s="456"/>
      <c r="AJ344" s="456"/>
      <c r="AK344" s="456"/>
      <c r="AL344" s="456"/>
      <c r="AM344" s="456"/>
      <c r="AN344" s="456"/>
      <c r="AO344" s="456"/>
    </row>
    <row r="345" spans="1:41" x14ac:dyDescent="0.2">
      <c r="A345" s="456"/>
      <c r="B345" s="456"/>
      <c r="C345" s="456"/>
      <c r="D345" s="456"/>
      <c r="E345" s="456"/>
      <c r="F345" s="456"/>
      <c r="G345" s="456"/>
      <c r="H345" s="456"/>
      <c r="I345" s="456"/>
      <c r="J345" s="456"/>
      <c r="K345" s="456"/>
      <c r="L345" s="456"/>
      <c r="M345" s="456"/>
      <c r="N345" s="456"/>
      <c r="O345" s="456"/>
      <c r="P345" s="456"/>
      <c r="Q345" s="456"/>
      <c r="R345" s="456"/>
      <c r="S345" s="456"/>
      <c r="T345" s="456"/>
      <c r="U345" s="456"/>
      <c r="V345" s="456"/>
      <c r="W345" s="456"/>
      <c r="X345" s="456"/>
      <c r="Y345" s="456"/>
      <c r="Z345" s="456"/>
      <c r="AA345" s="456"/>
      <c r="AB345" s="456"/>
      <c r="AC345" s="456"/>
      <c r="AD345" s="456"/>
      <c r="AE345" s="456"/>
      <c r="AF345" s="456"/>
      <c r="AG345" s="456"/>
      <c r="AH345" s="456"/>
      <c r="AI345" s="456"/>
      <c r="AJ345" s="456"/>
      <c r="AK345" s="456"/>
      <c r="AL345" s="456"/>
      <c r="AM345" s="456"/>
      <c r="AN345" s="456"/>
      <c r="AO345" s="456"/>
    </row>
    <row r="346" spans="1:41" x14ac:dyDescent="0.2">
      <c r="A346" s="456"/>
      <c r="B346" s="456"/>
      <c r="C346" s="456"/>
      <c r="D346" s="456"/>
      <c r="E346" s="456"/>
      <c r="F346" s="456"/>
      <c r="G346" s="456"/>
      <c r="H346" s="456"/>
      <c r="I346" s="456"/>
      <c r="J346" s="456"/>
      <c r="K346" s="456"/>
      <c r="L346" s="456"/>
      <c r="M346" s="456"/>
      <c r="N346" s="456"/>
      <c r="O346" s="456"/>
      <c r="P346" s="456"/>
      <c r="Q346" s="456"/>
      <c r="R346" s="456"/>
      <c r="S346" s="456"/>
      <c r="T346" s="456"/>
      <c r="U346" s="456"/>
      <c r="V346" s="456"/>
      <c r="W346" s="456"/>
      <c r="X346" s="456"/>
      <c r="Y346" s="456"/>
      <c r="Z346" s="456"/>
      <c r="AA346" s="456"/>
      <c r="AB346" s="456"/>
      <c r="AC346" s="456"/>
      <c r="AD346" s="456"/>
      <c r="AE346" s="456"/>
      <c r="AF346" s="456"/>
      <c r="AG346" s="456"/>
      <c r="AH346" s="456"/>
      <c r="AI346" s="456"/>
      <c r="AJ346" s="456"/>
      <c r="AK346" s="456"/>
      <c r="AL346" s="456"/>
      <c r="AM346" s="456"/>
      <c r="AN346" s="456"/>
      <c r="AO346" s="456"/>
    </row>
    <row r="347" spans="1:41" x14ac:dyDescent="0.2">
      <c r="A347" s="456"/>
      <c r="B347" s="456"/>
      <c r="C347" s="456"/>
      <c r="D347" s="456"/>
      <c r="E347" s="456"/>
      <c r="F347" s="456"/>
      <c r="G347" s="456"/>
      <c r="H347" s="456"/>
      <c r="I347" s="456"/>
      <c r="J347" s="456"/>
      <c r="K347" s="456"/>
      <c r="L347" s="456"/>
      <c r="M347" s="456"/>
      <c r="N347" s="456"/>
      <c r="O347" s="456"/>
      <c r="P347" s="456"/>
      <c r="Q347" s="456"/>
      <c r="R347" s="456"/>
      <c r="S347" s="456"/>
      <c r="T347" s="456"/>
      <c r="U347" s="456"/>
      <c r="V347" s="456"/>
      <c r="W347" s="456"/>
      <c r="X347" s="456"/>
      <c r="Y347" s="456"/>
      <c r="Z347" s="456"/>
      <c r="AA347" s="456"/>
      <c r="AB347" s="456"/>
      <c r="AC347" s="456"/>
      <c r="AD347" s="456"/>
      <c r="AE347" s="456"/>
      <c r="AF347" s="456"/>
      <c r="AG347" s="456"/>
      <c r="AH347" s="456"/>
      <c r="AI347" s="456"/>
      <c r="AJ347" s="456"/>
      <c r="AK347" s="456"/>
      <c r="AL347" s="456"/>
      <c r="AM347" s="456"/>
      <c r="AN347" s="456"/>
      <c r="AO347" s="456"/>
    </row>
    <row r="348" spans="1:41" x14ac:dyDescent="0.2">
      <c r="A348" s="456"/>
      <c r="B348" s="456"/>
      <c r="C348" s="456"/>
      <c r="D348" s="456"/>
      <c r="E348" s="456"/>
      <c r="F348" s="456"/>
      <c r="G348" s="456"/>
      <c r="H348" s="456"/>
      <c r="I348" s="456"/>
      <c r="J348" s="456"/>
      <c r="K348" s="456"/>
      <c r="L348" s="456"/>
      <c r="M348" s="456"/>
      <c r="N348" s="456"/>
      <c r="O348" s="456"/>
      <c r="P348" s="456"/>
      <c r="Q348" s="456"/>
      <c r="R348" s="456"/>
      <c r="S348" s="456"/>
      <c r="T348" s="456"/>
      <c r="U348" s="456"/>
      <c r="V348" s="456"/>
      <c r="W348" s="456"/>
      <c r="X348" s="456"/>
      <c r="Y348" s="456"/>
      <c r="Z348" s="456"/>
      <c r="AA348" s="456"/>
      <c r="AB348" s="456"/>
      <c r="AC348" s="456"/>
      <c r="AD348" s="456"/>
      <c r="AE348" s="456"/>
      <c r="AF348" s="456"/>
      <c r="AG348" s="456"/>
      <c r="AH348" s="456"/>
      <c r="AI348" s="456"/>
      <c r="AJ348" s="456"/>
      <c r="AK348" s="456"/>
      <c r="AL348" s="456"/>
      <c r="AM348" s="456"/>
      <c r="AN348" s="456"/>
      <c r="AO348" s="456"/>
    </row>
    <row r="349" spans="1:41" x14ac:dyDescent="0.2">
      <c r="A349" s="456"/>
      <c r="B349" s="456"/>
      <c r="C349" s="456"/>
      <c r="D349" s="456"/>
      <c r="E349" s="456"/>
      <c r="F349" s="456"/>
      <c r="G349" s="456"/>
      <c r="H349" s="456"/>
      <c r="I349" s="456"/>
      <c r="J349" s="456"/>
      <c r="K349" s="456"/>
      <c r="L349" s="456"/>
      <c r="M349" s="456"/>
      <c r="N349" s="456"/>
      <c r="O349" s="456"/>
      <c r="P349" s="456"/>
      <c r="Q349" s="456"/>
      <c r="R349" s="456"/>
      <c r="S349" s="456"/>
      <c r="T349" s="456"/>
      <c r="U349" s="456"/>
      <c r="V349" s="456"/>
      <c r="W349" s="456"/>
      <c r="X349" s="456"/>
      <c r="Y349" s="456"/>
      <c r="Z349" s="456"/>
      <c r="AA349" s="456"/>
      <c r="AB349" s="456"/>
      <c r="AC349" s="456"/>
      <c r="AD349" s="456"/>
      <c r="AE349" s="456"/>
      <c r="AF349" s="456"/>
      <c r="AG349" s="456"/>
      <c r="AH349" s="456"/>
      <c r="AI349" s="456"/>
      <c r="AJ349" s="456"/>
      <c r="AK349" s="456"/>
      <c r="AL349" s="456"/>
      <c r="AM349" s="456"/>
      <c r="AN349" s="456"/>
      <c r="AO349" s="456"/>
    </row>
    <row r="350" spans="1:41" x14ac:dyDescent="0.2">
      <c r="A350" s="456"/>
      <c r="B350" s="456"/>
      <c r="C350" s="456"/>
      <c r="D350" s="456"/>
      <c r="E350" s="456"/>
      <c r="F350" s="456"/>
      <c r="G350" s="456"/>
      <c r="H350" s="456"/>
      <c r="I350" s="456"/>
      <c r="J350" s="456"/>
      <c r="K350" s="456"/>
      <c r="L350" s="456"/>
      <c r="M350" s="456"/>
      <c r="N350" s="456"/>
      <c r="O350" s="456"/>
      <c r="P350" s="456"/>
      <c r="Q350" s="456"/>
      <c r="R350" s="456"/>
      <c r="S350" s="456"/>
      <c r="T350" s="456"/>
      <c r="U350" s="456"/>
      <c r="V350" s="456"/>
      <c r="W350" s="456"/>
      <c r="X350" s="456"/>
      <c r="Y350" s="456"/>
      <c r="Z350" s="456"/>
      <c r="AA350" s="456"/>
      <c r="AB350" s="456"/>
      <c r="AC350" s="456"/>
      <c r="AD350" s="456"/>
      <c r="AE350" s="456"/>
      <c r="AF350" s="456"/>
      <c r="AG350" s="456"/>
      <c r="AH350" s="456"/>
      <c r="AI350" s="456"/>
      <c r="AJ350" s="456"/>
      <c r="AK350" s="456"/>
      <c r="AL350" s="456"/>
      <c r="AM350" s="456"/>
      <c r="AN350" s="456"/>
      <c r="AO350" s="456"/>
    </row>
    <row r="351" spans="1:41" x14ac:dyDescent="0.2">
      <c r="A351" s="456"/>
      <c r="B351" s="456"/>
      <c r="C351" s="456"/>
      <c r="D351" s="456"/>
      <c r="E351" s="456"/>
      <c r="F351" s="456"/>
      <c r="G351" s="456"/>
      <c r="H351" s="456"/>
      <c r="I351" s="456"/>
      <c r="J351" s="456"/>
      <c r="K351" s="456"/>
      <c r="L351" s="456"/>
      <c r="M351" s="456"/>
      <c r="N351" s="456"/>
      <c r="O351" s="456"/>
      <c r="P351" s="456"/>
      <c r="Q351" s="456"/>
      <c r="R351" s="456"/>
      <c r="S351" s="456"/>
      <c r="T351" s="456"/>
      <c r="U351" s="456"/>
      <c r="V351" s="456"/>
      <c r="W351" s="456"/>
      <c r="X351" s="456"/>
      <c r="Y351" s="456"/>
      <c r="Z351" s="456"/>
      <c r="AA351" s="456"/>
      <c r="AB351" s="456"/>
      <c r="AC351" s="456"/>
      <c r="AD351" s="456"/>
      <c r="AE351" s="456"/>
      <c r="AF351" s="456"/>
      <c r="AG351" s="456"/>
      <c r="AH351" s="456"/>
      <c r="AI351" s="456"/>
      <c r="AJ351" s="456"/>
      <c r="AK351" s="456"/>
      <c r="AL351" s="456"/>
      <c r="AM351" s="456"/>
      <c r="AN351" s="456"/>
      <c r="AO351" s="456"/>
    </row>
    <row r="352" spans="1:41" x14ac:dyDescent="0.2">
      <c r="A352" s="456"/>
      <c r="B352" s="456"/>
      <c r="C352" s="456"/>
      <c r="D352" s="456"/>
      <c r="E352" s="456"/>
      <c r="F352" s="456"/>
      <c r="G352" s="456"/>
      <c r="H352" s="456"/>
      <c r="I352" s="456"/>
      <c r="J352" s="456"/>
      <c r="K352" s="456"/>
      <c r="L352" s="456"/>
      <c r="M352" s="456"/>
      <c r="N352" s="456"/>
      <c r="O352" s="456"/>
      <c r="P352" s="456"/>
      <c r="Q352" s="456"/>
      <c r="R352" s="456"/>
      <c r="S352" s="456"/>
      <c r="T352" s="456"/>
      <c r="U352" s="456"/>
      <c r="V352" s="456"/>
      <c r="W352" s="456"/>
      <c r="X352" s="456"/>
      <c r="Y352" s="456"/>
      <c r="Z352" s="456"/>
      <c r="AA352" s="456"/>
      <c r="AB352" s="456"/>
      <c r="AC352" s="456"/>
      <c r="AD352" s="456"/>
      <c r="AE352" s="456"/>
      <c r="AF352" s="456"/>
      <c r="AG352" s="456"/>
      <c r="AH352" s="456"/>
      <c r="AI352" s="456"/>
      <c r="AJ352" s="456"/>
      <c r="AK352" s="456"/>
      <c r="AL352" s="456"/>
      <c r="AM352" s="456"/>
      <c r="AN352" s="456"/>
      <c r="AO352" s="456"/>
    </row>
    <row r="353" spans="1:41" x14ac:dyDescent="0.2">
      <c r="A353" s="456"/>
      <c r="B353" s="456"/>
      <c r="C353" s="456"/>
      <c r="D353" s="456"/>
      <c r="E353" s="456"/>
      <c r="F353" s="456"/>
      <c r="G353" s="456"/>
      <c r="H353" s="456"/>
      <c r="I353" s="456"/>
      <c r="J353" s="456"/>
      <c r="K353" s="456"/>
      <c r="L353" s="456"/>
      <c r="M353" s="456"/>
      <c r="N353" s="456"/>
      <c r="O353" s="456"/>
      <c r="P353" s="456"/>
      <c r="Q353" s="456"/>
      <c r="R353" s="456"/>
      <c r="S353" s="456"/>
      <c r="T353" s="456"/>
      <c r="U353" s="456"/>
      <c r="V353" s="456"/>
      <c r="W353" s="456"/>
      <c r="X353" s="456"/>
      <c r="Y353" s="456"/>
      <c r="Z353" s="456"/>
      <c r="AA353" s="456"/>
      <c r="AB353" s="456"/>
      <c r="AC353" s="456"/>
      <c r="AD353" s="456"/>
      <c r="AE353" s="456"/>
      <c r="AF353" s="456"/>
      <c r="AG353" s="456"/>
      <c r="AH353" s="456"/>
      <c r="AI353" s="456"/>
      <c r="AJ353" s="456"/>
      <c r="AK353" s="456"/>
      <c r="AL353" s="456"/>
      <c r="AM353" s="456"/>
      <c r="AN353" s="456"/>
      <c r="AO353" s="456"/>
    </row>
    <row r="354" spans="1:41" x14ac:dyDescent="0.2">
      <c r="A354" s="456"/>
      <c r="B354" s="456"/>
      <c r="C354" s="456"/>
      <c r="D354" s="456"/>
      <c r="E354" s="456"/>
      <c r="F354" s="456"/>
      <c r="G354" s="456"/>
      <c r="H354" s="456"/>
      <c r="I354" s="456"/>
      <c r="J354" s="456"/>
      <c r="K354" s="456"/>
      <c r="L354" s="456"/>
      <c r="M354" s="456"/>
      <c r="N354" s="456"/>
      <c r="O354" s="456"/>
      <c r="P354" s="456"/>
      <c r="Q354" s="456"/>
      <c r="R354" s="456"/>
      <c r="S354" s="456"/>
      <c r="T354" s="456"/>
      <c r="U354" s="456"/>
      <c r="V354" s="456"/>
      <c r="W354" s="456"/>
      <c r="X354" s="456"/>
      <c r="Y354" s="456"/>
      <c r="Z354" s="456"/>
      <c r="AA354" s="456"/>
      <c r="AB354" s="456"/>
      <c r="AC354" s="456"/>
      <c r="AD354" s="456"/>
      <c r="AE354" s="456"/>
      <c r="AF354" s="456"/>
      <c r="AG354" s="456"/>
      <c r="AH354" s="456"/>
      <c r="AI354" s="456"/>
      <c r="AJ354" s="456"/>
      <c r="AK354" s="456"/>
      <c r="AL354" s="456"/>
      <c r="AM354" s="456"/>
      <c r="AN354" s="456"/>
      <c r="AO354" s="456"/>
    </row>
    <row r="355" spans="1:41" x14ac:dyDescent="0.2">
      <c r="A355" s="456"/>
      <c r="B355" s="456"/>
      <c r="C355" s="456"/>
      <c r="D355" s="456"/>
      <c r="E355" s="456"/>
      <c r="F355" s="456"/>
      <c r="G355" s="456"/>
      <c r="H355" s="456"/>
      <c r="I355" s="456"/>
      <c r="J355" s="456"/>
      <c r="K355" s="456"/>
      <c r="L355" s="456"/>
      <c r="M355" s="456"/>
      <c r="N355" s="456"/>
      <c r="O355" s="456"/>
      <c r="P355" s="456"/>
      <c r="Q355" s="456"/>
      <c r="R355" s="456"/>
      <c r="S355" s="456"/>
      <c r="T355" s="456"/>
      <c r="U355" s="456"/>
      <c r="V355" s="456"/>
      <c r="W355" s="456"/>
      <c r="X355" s="456"/>
      <c r="Y355" s="456"/>
      <c r="Z355" s="456"/>
      <c r="AA355" s="456"/>
      <c r="AB355" s="456"/>
      <c r="AC355" s="456"/>
      <c r="AD355" s="456"/>
      <c r="AE355" s="456"/>
      <c r="AF355" s="456"/>
      <c r="AG355" s="456"/>
      <c r="AH355" s="456"/>
      <c r="AI355" s="456"/>
      <c r="AJ355" s="456"/>
      <c r="AK355" s="456"/>
      <c r="AL355" s="456"/>
      <c r="AM355" s="456"/>
      <c r="AN355" s="456"/>
      <c r="AO355" s="456"/>
    </row>
    <row r="356" spans="1:41" x14ac:dyDescent="0.2">
      <c r="A356" s="456"/>
      <c r="B356" s="456"/>
      <c r="C356" s="456"/>
      <c r="D356" s="456"/>
      <c r="E356" s="456"/>
      <c r="F356" s="456"/>
      <c r="G356" s="456"/>
      <c r="H356" s="456"/>
      <c r="I356" s="456"/>
      <c r="J356" s="456"/>
      <c r="K356" s="456"/>
      <c r="L356" s="456"/>
      <c r="M356" s="456"/>
      <c r="N356" s="456"/>
      <c r="O356" s="456"/>
      <c r="P356" s="456"/>
      <c r="Q356" s="456"/>
      <c r="R356" s="456"/>
      <c r="S356" s="456"/>
      <c r="T356" s="456"/>
      <c r="U356" s="456"/>
      <c r="V356" s="456"/>
      <c r="W356" s="456"/>
      <c r="X356" s="456"/>
      <c r="Y356" s="456"/>
      <c r="Z356" s="456"/>
      <c r="AA356" s="456"/>
      <c r="AB356" s="456"/>
      <c r="AC356" s="456"/>
      <c r="AD356" s="456"/>
      <c r="AE356" s="456"/>
      <c r="AF356" s="456"/>
      <c r="AG356" s="456"/>
      <c r="AH356" s="456"/>
      <c r="AI356" s="456"/>
      <c r="AJ356" s="456"/>
      <c r="AK356" s="456"/>
      <c r="AL356" s="456"/>
      <c r="AM356" s="456"/>
      <c r="AN356" s="456"/>
      <c r="AO356" s="456"/>
    </row>
    <row r="357" spans="1:41" x14ac:dyDescent="0.2">
      <c r="A357" s="456"/>
      <c r="B357" s="456"/>
      <c r="C357" s="456"/>
      <c r="D357" s="456"/>
      <c r="E357" s="456"/>
      <c r="F357" s="456"/>
      <c r="G357" s="456"/>
      <c r="H357" s="456"/>
      <c r="I357" s="456"/>
      <c r="J357" s="456"/>
      <c r="K357" s="456"/>
      <c r="L357" s="456"/>
      <c r="M357" s="456"/>
      <c r="N357" s="456"/>
      <c r="O357" s="456"/>
      <c r="P357" s="456"/>
      <c r="Q357" s="456"/>
      <c r="R357" s="456"/>
      <c r="S357" s="456"/>
      <c r="T357" s="456"/>
      <c r="U357" s="456"/>
      <c r="V357" s="456"/>
      <c r="W357" s="456"/>
      <c r="X357" s="456"/>
      <c r="Y357" s="456"/>
      <c r="Z357" s="456"/>
      <c r="AA357" s="456"/>
      <c r="AB357" s="456"/>
      <c r="AC357" s="456"/>
      <c r="AD357" s="456"/>
      <c r="AE357" s="456"/>
      <c r="AF357" s="456"/>
      <c r="AG357" s="456"/>
      <c r="AH357" s="456"/>
      <c r="AI357" s="456"/>
      <c r="AJ357" s="456"/>
      <c r="AK357" s="456"/>
      <c r="AL357" s="456"/>
      <c r="AM357" s="456"/>
      <c r="AN357" s="456"/>
      <c r="AO357" s="456"/>
    </row>
    <row r="358" spans="1:41" x14ac:dyDescent="0.2">
      <c r="A358" s="456"/>
      <c r="B358" s="456"/>
      <c r="C358" s="456"/>
      <c r="D358" s="456"/>
      <c r="E358" s="456"/>
      <c r="F358" s="456"/>
      <c r="G358" s="456"/>
      <c r="H358" s="456"/>
      <c r="I358" s="456"/>
      <c r="J358" s="456"/>
      <c r="K358" s="456"/>
      <c r="L358" s="456"/>
      <c r="M358" s="456"/>
      <c r="N358" s="456"/>
      <c r="O358" s="456"/>
      <c r="P358" s="456"/>
      <c r="Q358" s="456"/>
      <c r="R358" s="456"/>
      <c r="S358" s="456"/>
      <c r="T358" s="456"/>
      <c r="U358" s="456"/>
      <c r="V358" s="456"/>
      <c r="W358" s="456"/>
      <c r="X358" s="456"/>
      <c r="Y358" s="456"/>
      <c r="Z358" s="456"/>
      <c r="AA358" s="456"/>
      <c r="AB358" s="456"/>
      <c r="AC358" s="456"/>
      <c r="AD358" s="456"/>
      <c r="AE358" s="456"/>
      <c r="AF358" s="456"/>
      <c r="AG358" s="456"/>
      <c r="AH358" s="456"/>
      <c r="AI358" s="456"/>
      <c r="AJ358" s="456"/>
      <c r="AK358" s="456"/>
      <c r="AL358" s="456"/>
      <c r="AM358" s="456"/>
      <c r="AN358" s="456"/>
      <c r="AO358" s="456"/>
    </row>
    <row r="359" spans="1:41" x14ac:dyDescent="0.2">
      <c r="A359" s="456"/>
      <c r="B359" s="456"/>
      <c r="C359" s="456"/>
      <c r="D359" s="456"/>
      <c r="E359" s="456"/>
      <c r="F359" s="456"/>
      <c r="G359" s="456"/>
      <c r="H359" s="456"/>
      <c r="I359" s="456"/>
      <c r="J359" s="456"/>
      <c r="K359" s="456"/>
      <c r="L359" s="456"/>
      <c r="M359" s="456"/>
      <c r="N359" s="456"/>
      <c r="O359" s="456"/>
      <c r="P359" s="456"/>
      <c r="Q359" s="456"/>
      <c r="R359" s="456"/>
      <c r="S359" s="456"/>
      <c r="T359" s="456"/>
      <c r="U359" s="456"/>
      <c r="V359" s="456"/>
      <c r="W359" s="456"/>
      <c r="X359" s="456"/>
      <c r="Y359" s="456"/>
      <c r="Z359" s="456"/>
      <c r="AA359" s="456"/>
      <c r="AB359" s="456"/>
      <c r="AC359" s="456"/>
      <c r="AD359" s="456"/>
      <c r="AE359" s="456"/>
      <c r="AF359" s="456"/>
      <c r="AG359" s="456"/>
      <c r="AH359" s="456"/>
      <c r="AI359" s="456"/>
      <c r="AJ359" s="456"/>
      <c r="AK359" s="456"/>
      <c r="AL359" s="456"/>
      <c r="AM359" s="456"/>
      <c r="AN359" s="456"/>
      <c r="AO359" s="456"/>
    </row>
    <row r="360" spans="1:41" x14ac:dyDescent="0.2">
      <c r="A360" s="456"/>
      <c r="B360" s="456"/>
      <c r="C360" s="456"/>
      <c r="D360" s="456"/>
      <c r="E360" s="456"/>
      <c r="F360" s="456"/>
      <c r="G360" s="456"/>
      <c r="H360" s="456"/>
      <c r="I360" s="456"/>
      <c r="J360" s="456"/>
      <c r="K360" s="456"/>
      <c r="L360" s="456"/>
      <c r="M360" s="456"/>
      <c r="N360" s="456"/>
      <c r="O360" s="456"/>
      <c r="P360" s="456"/>
      <c r="Q360" s="456"/>
      <c r="R360" s="456"/>
      <c r="S360" s="456"/>
      <c r="T360" s="456"/>
      <c r="U360" s="456"/>
      <c r="V360" s="456"/>
      <c r="W360" s="456"/>
      <c r="X360" s="456"/>
      <c r="Y360" s="456"/>
      <c r="Z360" s="456"/>
      <c r="AA360" s="456"/>
      <c r="AB360" s="456"/>
      <c r="AC360" s="456"/>
      <c r="AD360" s="456"/>
      <c r="AE360" s="456"/>
      <c r="AF360" s="456"/>
      <c r="AG360" s="456"/>
      <c r="AH360" s="456"/>
      <c r="AI360" s="456"/>
      <c r="AJ360" s="456"/>
      <c r="AK360" s="456"/>
      <c r="AL360" s="456"/>
      <c r="AM360" s="456"/>
      <c r="AN360" s="456"/>
      <c r="AO360" s="456"/>
    </row>
    <row r="361" spans="1:41" x14ac:dyDescent="0.2">
      <c r="A361" s="456"/>
      <c r="B361" s="456"/>
      <c r="C361" s="456"/>
      <c r="D361" s="456"/>
      <c r="E361" s="456"/>
      <c r="F361" s="456"/>
      <c r="G361" s="456"/>
      <c r="H361" s="456"/>
      <c r="I361" s="456"/>
      <c r="J361" s="456"/>
      <c r="K361" s="456"/>
      <c r="L361" s="456"/>
      <c r="M361" s="456"/>
      <c r="N361" s="456"/>
      <c r="O361" s="456"/>
      <c r="P361" s="456"/>
      <c r="Q361" s="456"/>
      <c r="R361" s="456"/>
      <c r="S361" s="456"/>
      <c r="T361" s="456"/>
      <c r="U361" s="456"/>
      <c r="V361" s="456"/>
      <c r="W361" s="456"/>
      <c r="X361" s="456"/>
      <c r="Y361" s="456"/>
      <c r="Z361" s="456"/>
      <c r="AA361" s="456"/>
      <c r="AB361" s="456"/>
      <c r="AC361" s="456"/>
      <c r="AD361" s="456"/>
      <c r="AE361" s="456"/>
      <c r="AF361" s="456"/>
      <c r="AG361" s="456"/>
      <c r="AH361" s="456"/>
      <c r="AI361" s="456"/>
      <c r="AJ361" s="456"/>
      <c r="AK361" s="456"/>
      <c r="AL361" s="456"/>
      <c r="AM361" s="456"/>
      <c r="AN361" s="456"/>
      <c r="AO361" s="456"/>
    </row>
    <row r="362" spans="1:41" x14ac:dyDescent="0.2">
      <c r="A362" s="456"/>
      <c r="B362" s="456"/>
      <c r="C362" s="456"/>
      <c r="D362" s="456"/>
      <c r="E362" s="456"/>
      <c r="F362" s="456"/>
      <c r="G362" s="456"/>
      <c r="H362" s="456"/>
      <c r="I362" s="456"/>
      <c r="J362" s="456"/>
      <c r="K362" s="456"/>
      <c r="L362" s="456"/>
      <c r="M362" s="456"/>
      <c r="N362" s="456"/>
      <c r="O362" s="456"/>
      <c r="P362" s="456"/>
      <c r="Q362" s="456"/>
      <c r="R362" s="456"/>
      <c r="S362" s="456"/>
      <c r="T362" s="456"/>
      <c r="U362" s="456"/>
      <c r="V362" s="456"/>
      <c r="W362" s="456"/>
      <c r="X362" s="456"/>
      <c r="Y362" s="456"/>
      <c r="Z362" s="456"/>
      <c r="AA362" s="456"/>
      <c r="AB362" s="456"/>
      <c r="AC362" s="456"/>
      <c r="AD362" s="456"/>
      <c r="AE362" s="456"/>
      <c r="AF362" s="456"/>
      <c r="AG362" s="456"/>
      <c r="AH362" s="456"/>
      <c r="AI362" s="456"/>
      <c r="AJ362" s="456"/>
      <c r="AK362" s="456"/>
      <c r="AL362" s="456"/>
      <c r="AM362" s="456"/>
      <c r="AN362" s="456"/>
      <c r="AO362" s="456"/>
    </row>
    <row r="363" spans="1:41" x14ac:dyDescent="0.2">
      <c r="A363" s="456"/>
      <c r="B363" s="456"/>
      <c r="C363" s="456"/>
      <c r="D363" s="456"/>
      <c r="E363" s="456"/>
      <c r="F363" s="456"/>
      <c r="G363" s="456"/>
      <c r="H363" s="456"/>
      <c r="I363" s="456"/>
      <c r="J363" s="456"/>
      <c r="K363" s="456"/>
      <c r="L363" s="456"/>
      <c r="M363" s="456"/>
      <c r="N363" s="456"/>
      <c r="O363" s="456"/>
      <c r="P363" s="456"/>
      <c r="Q363" s="456"/>
      <c r="R363" s="456"/>
      <c r="S363" s="456"/>
      <c r="T363" s="456"/>
      <c r="U363" s="456"/>
      <c r="V363" s="456"/>
      <c r="W363" s="456"/>
      <c r="X363" s="456"/>
      <c r="Y363" s="456"/>
      <c r="Z363" s="456"/>
      <c r="AA363" s="456"/>
      <c r="AB363" s="456"/>
      <c r="AC363" s="456"/>
      <c r="AD363" s="456"/>
      <c r="AE363" s="456"/>
      <c r="AF363" s="456"/>
      <c r="AG363" s="456"/>
      <c r="AH363" s="456"/>
      <c r="AI363" s="456"/>
      <c r="AJ363" s="456"/>
      <c r="AK363" s="456"/>
      <c r="AL363" s="456"/>
      <c r="AM363" s="456"/>
      <c r="AN363" s="456"/>
      <c r="AO363" s="456"/>
    </row>
    <row r="364" spans="1:41" x14ac:dyDescent="0.2">
      <c r="A364" s="456"/>
      <c r="B364" s="456"/>
      <c r="C364" s="456"/>
      <c r="D364" s="456"/>
      <c r="E364" s="456"/>
      <c r="F364" s="456"/>
      <c r="G364" s="456"/>
      <c r="H364" s="456"/>
      <c r="I364" s="456"/>
      <c r="J364" s="456"/>
      <c r="K364" s="456"/>
      <c r="L364" s="456"/>
      <c r="M364" s="456"/>
      <c r="N364" s="456"/>
      <c r="O364" s="456"/>
      <c r="P364" s="456"/>
      <c r="Q364" s="456"/>
      <c r="R364" s="456"/>
      <c r="S364" s="456"/>
      <c r="T364" s="456"/>
      <c r="U364" s="456"/>
      <c r="V364" s="456"/>
      <c r="W364" s="456"/>
      <c r="X364" s="456"/>
      <c r="Y364" s="456"/>
      <c r="Z364" s="456"/>
      <c r="AA364" s="456"/>
      <c r="AB364" s="456"/>
      <c r="AC364" s="456"/>
      <c r="AD364" s="456"/>
      <c r="AE364" s="456"/>
      <c r="AF364" s="456"/>
      <c r="AG364" s="456"/>
      <c r="AH364" s="456"/>
      <c r="AI364" s="456"/>
      <c r="AJ364" s="456"/>
      <c r="AK364" s="456"/>
      <c r="AL364" s="456"/>
      <c r="AM364" s="456"/>
      <c r="AN364" s="456"/>
      <c r="AO364" s="456"/>
    </row>
    <row r="365" spans="1:41" x14ac:dyDescent="0.2">
      <c r="A365" s="456"/>
      <c r="B365" s="456"/>
      <c r="C365" s="456"/>
      <c r="D365" s="456"/>
      <c r="E365" s="456"/>
      <c r="F365" s="456"/>
      <c r="G365" s="456"/>
      <c r="H365" s="456"/>
      <c r="I365" s="456"/>
      <c r="J365" s="456"/>
      <c r="K365" s="456"/>
      <c r="L365" s="456"/>
      <c r="M365" s="456"/>
      <c r="N365" s="456"/>
      <c r="O365" s="456"/>
      <c r="P365" s="456"/>
      <c r="Q365" s="456"/>
      <c r="R365" s="456"/>
      <c r="S365" s="456"/>
      <c r="T365" s="456"/>
      <c r="U365" s="456"/>
      <c r="V365" s="456"/>
      <c r="W365" s="456"/>
      <c r="X365" s="456"/>
      <c r="Y365" s="456"/>
      <c r="Z365" s="456"/>
      <c r="AA365" s="456"/>
      <c r="AB365" s="456"/>
      <c r="AC365" s="456"/>
      <c r="AD365" s="456"/>
      <c r="AE365" s="456"/>
      <c r="AF365" s="456"/>
      <c r="AG365" s="456"/>
      <c r="AH365" s="456"/>
      <c r="AI365" s="456"/>
      <c r="AJ365" s="456"/>
      <c r="AK365" s="456"/>
      <c r="AL365" s="456"/>
      <c r="AM365" s="456"/>
      <c r="AN365" s="456"/>
      <c r="AO365" s="456"/>
    </row>
    <row r="366" spans="1:41" x14ac:dyDescent="0.2">
      <c r="A366" s="456"/>
      <c r="B366" s="456"/>
      <c r="C366" s="456"/>
      <c r="D366" s="456"/>
      <c r="E366" s="456"/>
      <c r="F366" s="456"/>
      <c r="G366" s="456"/>
      <c r="H366" s="456"/>
      <c r="I366" s="456"/>
      <c r="J366" s="456"/>
      <c r="K366" s="456"/>
      <c r="L366" s="456"/>
      <c r="M366" s="456"/>
      <c r="N366" s="456"/>
      <c r="O366" s="456"/>
      <c r="P366" s="456"/>
      <c r="Q366" s="456"/>
      <c r="R366" s="456"/>
      <c r="S366" s="456"/>
      <c r="T366" s="456"/>
      <c r="U366" s="456"/>
      <c r="V366" s="456"/>
      <c r="W366" s="456"/>
      <c r="X366" s="456"/>
      <c r="Y366" s="456"/>
      <c r="Z366" s="456"/>
      <c r="AA366" s="456"/>
      <c r="AB366" s="456"/>
      <c r="AC366" s="456"/>
      <c r="AD366" s="456"/>
      <c r="AE366" s="456"/>
      <c r="AF366" s="456"/>
      <c r="AG366" s="456"/>
      <c r="AH366" s="456"/>
      <c r="AI366" s="456"/>
      <c r="AJ366" s="456"/>
      <c r="AK366" s="456"/>
      <c r="AL366" s="456"/>
      <c r="AM366" s="456"/>
      <c r="AN366" s="456"/>
      <c r="AO366" s="456"/>
    </row>
    <row r="367" spans="1:41" x14ac:dyDescent="0.2">
      <c r="A367" s="456"/>
      <c r="B367" s="456"/>
      <c r="C367" s="456"/>
      <c r="D367" s="456"/>
      <c r="E367" s="456"/>
      <c r="F367" s="456"/>
      <c r="G367" s="456"/>
      <c r="H367" s="456"/>
      <c r="I367" s="456"/>
      <c r="J367" s="456"/>
      <c r="K367" s="456"/>
      <c r="L367" s="456"/>
      <c r="M367" s="456"/>
      <c r="N367" s="456"/>
      <c r="O367" s="456"/>
      <c r="P367" s="456"/>
      <c r="Q367" s="456"/>
      <c r="R367" s="456"/>
      <c r="S367" s="456"/>
      <c r="T367" s="456"/>
      <c r="U367" s="456"/>
      <c r="V367" s="456"/>
      <c r="W367" s="456"/>
      <c r="X367" s="456"/>
      <c r="Y367" s="456"/>
      <c r="Z367" s="456"/>
      <c r="AA367" s="456"/>
      <c r="AB367" s="456"/>
      <c r="AC367" s="456"/>
      <c r="AD367" s="456"/>
      <c r="AE367" s="456"/>
      <c r="AF367" s="456"/>
      <c r="AG367" s="456"/>
      <c r="AH367" s="456"/>
      <c r="AI367" s="456"/>
      <c r="AJ367" s="456"/>
      <c r="AK367" s="456"/>
      <c r="AL367" s="456"/>
      <c r="AM367" s="456"/>
      <c r="AN367" s="456"/>
      <c r="AO367" s="456"/>
    </row>
    <row r="368" spans="1:41" x14ac:dyDescent="0.2">
      <c r="A368" s="456"/>
      <c r="B368" s="456"/>
      <c r="C368" s="456"/>
      <c r="D368" s="456"/>
      <c r="E368" s="456"/>
      <c r="F368" s="456"/>
      <c r="G368" s="456"/>
      <c r="H368" s="456"/>
      <c r="I368" s="456"/>
      <c r="J368" s="456"/>
      <c r="K368" s="456"/>
      <c r="L368" s="456"/>
      <c r="M368" s="456"/>
      <c r="N368" s="456"/>
      <c r="O368" s="456"/>
      <c r="P368" s="456"/>
      <c r="Q368" s="456"/>
      <c r="R368" s="456"/>
      <c r="S368" s="456"/>
      <c r="T368" s="456"/>
      <c r="U368" s="456"/>
      <c r="V368" s="456"/>
      <c r="W368" s="456"/>
      <c r="X368" s="456"/>
      <c r="Y368" s="456"/>
      <c r="Z368" s="456"/>
      <c r="AA368" s="456"/>
      <c r="AB368" s="456"/>
      <c r="AC368" s="456"/>
      <c r="AD368" s="456"/>
      <c r="AE368" s="456"/>
      <c r="AF368" s="456"/>
      <c r="AG368" s="456"/>
      <c r="AH368" s="456"/>
      <c r="AI368" s="456"/>
      <c r="AJ368" s="456"/>
      <c r="AK368" s="456"/>
      <c r="AL368" s="456"/>
      <c r="AM368" s="456"/>
      <c r="AN368" s="456"/>
      <c r="AO368" s="456"/>
    </row>
    <row r="369" spans="1:41" x14ac:dyDescent="0.2">
      <c r="A369" s="456"/>
      <c r="B369" s="456"/>
      <c r="C369" s="456"/>
      <c r="D369" s="456"/>
      <c r="E369" s="456"/>
      <c r="F369" s="456"/>
      <c r="G369" s="456"/>
      <c r="H369" s="456"/>
      <c r="I369" s="456"/>
      <c r="J369" s="456"/>
      <c r="K369" s="456"/>
      <c r="L369" s="456"/>
      <c r="M369" s="456"/>
      <c r="N369" s="456"/>
      <c r="O369" s="456"/>
      <c r="P369" s="456"/>
      <c r="Q369" s="456"/>
      <c r="R369" s="456"/>
      <c r="S369" s="456"/>
      <c r="T369" s="456"/>
      <c r="U369" s="456"/>
      <c r="V369" s="456"/>
      <c r="W369" s="456"/>
      <c r="X369" s="456"/>
      <c r="Y369" s="456"/>
      <c r="Z369" s="456"/>
      <c r="AA369" s="456"/>
      <c r="AB369" s="456"/>
      <c r="AC369" s="456"/>
      <c r="AD369" s="456"/>
      <c r="AE369" s="456"/>
      <c r="AF369" s="456"/>
      <c r="AG369" s="456"/>
      <c r="AH369" s="456"/>
      <c r="AI369" s="456"/>
      <c r="AJ369" s="456"/>
      <c r="AK369" s="456"/>
      <c r="AL369" s="456"/>
      <c r="AM369" s="456"/>
      <c r="AN369" s="456"/>
      <c r="AO369" s="456"/>
    </row>
    <row r="370" spans="1:41" x14ac:dyDescent="0.2">
      <c r="A370" s="456"/>
      <c r="B370" s="456"/>
      <c r="C370" s="456"/>
      <c r="D370" s="456"/>
      <c r="E370" s="456"/>
      <c r="F370" s="456"/>
      <c r="G370" s="456"/>
      <c r="H370" s="456"/>
      <c r="I370" s="456"/>
      <c r="J370" s="456"/>
      <c r="K370" s="456"/>
      <c r="L370" s="456"/>
      <c r="M370" s="456"/>
      <c r="N370" s="456"/>
      <c r="O370" s="456"/>
      <c r="P370" s="456"/>
      <c r="Q370" s="456"/>
      <c r="R370" s="456"/>
      <c r="S370" s="456"/>
      <c r="T370" s="456"/>
      <c r="U370" s="456"/>
      <c r="V370" s="456"/>
      <c r="W370" s="456"/>
      <c r="X370" s="456"/>
      <c r="Y370" s="456"/>
      <c r="Z370" s="456"/>
      <c r="AA370" s="456"/>
      <c r="AB370" s="456"/>
      <c r="AC370" s="456"/>
      <c r="AD370" s="456"/>
      <c r="AE370" s="456"/>
      <c r="AF370" s="456"/>
      <c r="AG370" s="456"/>
      <c r="AH370" s="456"/>
      <c r="AI370" s="456"/>
      <c r="AJ370" s="456"/>
      <c r="AK370" s="456"/>
      <c r="AL370" s="456"/>
      <c r="AM370" s="456"/>
      <c r="AN370" s="456"/>
      <c r="AO370" s="456"/>
    </row>
    <row r="371" spans="1:41" x14ac:dyDescent="0.2">
      <c r="A371" s="456"/>
      <c r="B371" s="456"/>
      <c r="C371" s="456"/>
      <c r="D371" s="456"/>
      <c r="E371" s="456"/>
      <c r="F371" s="456"/>
      <c r="G371" s="456"/>
      <c r="H371" s="456"/>
      <c r="I371" s="456"/>
      <c r="J371" s="456"/>
      <c r="K371" s="456"/>
      <c r="L371" s="456"/>
      <c r="M371" s="456"/>
      <c r="N371" s="456"/>
      <c r="O371" s="456"/>
      <c r="P371" s="456"/>
      <c r="Q371" s="456"/>
      <c r="R371" s="456"/>
      <c r="S371" s="456"/>
      <c r="T371" s="456"/>
      <c r="U371" s="456"/>
      <c r="V371" s="456"/>
      <c r="W371" s="456"/>
      <c r="X371" s="456"/>
      <c r="Y371" s="456"/>
      <c r="Z371" s="456"/>
      <c r="AA371" s="456"/>
      <c r="AB371" s="456"/>
      <c r="AC371" s="456"/>
      <c r="AD371" s="456"/>
      <c r="AE371" s="456"/>
      <c r="AF371" s="456"/>
      <c r="AG371" s="456"/>
      <c r="AH371" s="456"/>
      <c r="AI371" s="456"/>
      <c r="AJ371" s="456"/>
      <c r="AK371" s="456"/>
      <c r="AL371" s="456"/>
      <c r="AM371" s="456"/>
      <c r="AN371" s="456"/>
      <c r="AO371" s="456"/>
    </row>
    <row r="372" spans="1:41" x14ac:dyDescent="0.2">
      <c r="A372" s="456"/>
      <c r="B372" s="456"/>
      <c r="C372" s="456"/>
      <c r="D372" s="456"/>
      <c r="E372" s="456"/>
      <c r="F372" s="456"/>
      <c r="G372" s="456"/>
      <c r="H372" s="456"/>
      <c r="I372" s="456"/>
      <c r="J372" s="456"/>
      <c r="K372" s="456"/>
      <c r="L372" s="456"/>
      <c r="M372" s="456"/>
      <c r="N372" s="456"/>
      <c r="O372" s="456"/>
      <c r="P372" s="456"/>
      <c r="Q372" s="456"/>
      <c r="R372" s="456"/>
      <c r="S372" s="456"/>
      <c r="T372" s="456"/>
      <c r="U372" s="456"/>
      <c r="V372" s="456"/>
      <c r="W372" s="456"/>
      <c r="X372" s="456"/>
      <c r="Y372" s="456"/>
      <c r="Z372" s="456"/>
      <c r="AA372" s="456"/>
      <c r="AB372" s="456"/>
      <c r="AC372" s="456"/>
      <c r="AD372" s="456"/>
      <c r="AE372" s="456"/>
      <c r="AF372" s="456"/>
      <c r="AG372" s="456"/>
      <c r="AH372" s="456"/>
      <c r="AI372" s="456"/>
      <c r="AJ372" s="456"/>
      <c r="AK372" s="456"/>
      <c r="AL372" s="456"/>
      <c r="AM372" s="456"/>
      <c r="AN372" s="456"/>
      <c r="AO372" s="456"/>
    </row>
    <row r="373" spans="1:41" x14ac:dyDescent="0.2">
      <c r="A373" s="456"/>
      <c r="B373" s="456"/>
      <c r="C373" s="456"/>
      <c r="D373" s="456"/>
      <c r="E373" s="456"/>
      <c r="F373" s="456"/>
      <c r="G373" s="456"/>
      <c r="H373" s="456"/>
      <c r="I373" s="456"/>
      <c r="J373" s="456"/>
      <c r="K373" s="456"/>
      <c r="L373" s="456"/>
      <c r="M373" s="456"/>
      <c r="N373" s="456"/>
      <c r="O373" s="456"/>
      <c r="P373" s="456"/>
      <c r="Q373" s="456"/>
      <c r="R373" s="456"/>
      <c r="S373" s="456"/>
      <c r="T373" s="456"/>
      <c r="U373" s="456"/>
      <c r="V373" s="456"/>
      <c r="W373" s="456"/>
      <c r="X373" s="456"/>
      <c r="Y373" s="456"/>
      <c r="Z373" s="456"/>
      <c r="AA373" s="456"/>
      <c r="AB373" s="456"/>
      <c r="AC373" s="456"/>
      <c r="AD373" s="456"/>
      <c r="AE373" s="456"/>
      <c r="AF373" s="456"/>
      <c r="AG373" s="456"/>
      <c r="AH373" s="456"/>
      <c r="AI373" s="456"/>
      <c r="AJ373" s="456"/>
      <c r="AK373" s="456"/>
      <c r="AL373" s="456"/>
      <c r="AM373" s="456"/>
      <c r="AN373" s="456"/>
      <c r="AO373" s="456"/>
    </row>
    <row r="374" spans="1:41" x14ac:dyDescent="0.2">
      <c r="A374" s="456"/>
      <c r="B374" s="456"/>
      <c r="C374" s="456"/>
      <c r="D374" s="456"/>
      <c r="E374" s="456"/>
      <c r="F374" s="456"/>
      <c r="G374" s="456"/>
      <c r="H374" s="456"/>
      <c r="I374" s="456"/>
      <c r="J374" s="456"/>
      <c r="K374" s="456"/>
      <c r="L374" s="456"/>
      <c r="M374" s="456"/>
      <c r="N374" s="456"/>
      <c r="O374" s="456"/>
      <c r="P374" s="456"/>
      <c r="Q374" s="456"/>
      <c r="R374" s="456"/>
      <c r="S374" s="456"/>
      <c r="T374" s="456"/>
      <c r="U374" s="456"/>
      <c r="V374" s="456"/>
      <c r="W374" s="456"/>
      <c r="X374" s="456"/>
      <c r="Y374" s="456"/>
      <c r="Z374" s="456"/>
      <c r="AA374" s="456"/>
      <c r="AB374" s="456"/>
      <c r="AC374" s="456"/>
      <c r="AD374" s="456"/>
      <c r="AE374" s="456"/>
      <c r="AF374" s="456"/>
      <c r="AG374" s="456"/>
      <c r="AH374" s="456"/>
      <c r="AI374" s="456"/>
      <c r="AJ374" s="456"/>
      <c r="AK374" s="456"/>
      <c r="AL374" s="456"/>
      <c r="AM374" s="456"/>
      <c r="AN374" s="456"/>
      <c r="AO374" s="456"/>
    </row>
    <row r="375" spans="1:41" x14ac:dyDescent="0.2">
      <c r="A375" s="456"/>
      <c r="B375" s="456"/>
      <c r="C375" s="456"/>
      <c r="D375" s="456"/>
      <c r="E375" s="456"/>
      <c r="F375" s="456"/>
      <c r="G375" s="456"/>
      <c r="H375" s="456"/>
      <c r="I375" s="456"/>
      <c r="J375" s="456"/>
      <c r="K375" s="456"/>
      <c r="L375" s="456"/>
      <c r="M375" s="456"/>
      <c r="N375" s="456"/>
      <c r="O375" s="456"/>
      <c r="P375" s="456"/>
      <c r="Q375" s="456"/>
      <c r="R375" s="456"/>
      <c r="S375" s="456"/>
      <c r="T375" s="456"/>
      <c r="U375" s="456"/>
      <c r="V375" s="456"/>
      <c r="W375" s="456"/>
      <c r="X375" s="456"/>
      <c r="Y375" s="456"/>
      <c r="Z375" s="456"/>
      <c r="AA375" s="456"/>
      <c r="AB375" s="456"/>
      <c r="AC375" s="456"/>
      <c r="AD375" s="456"/>
      <c r="AE375" s="456"/>
      <c r="AF375" s="456"/>
      <c r="AG375" s="456"/>
      <c r="AH375" s="456"/>
      <c r="AI375" s="456"/>
      <c r="AJ375" s="456"/>
      <c r="AK375" s="456"/>
      <c r="AL375" s="456"/>
      <c r="AM375" s="456"/>
      <c r="AN375" s="456"/>
      <c r="AO375" s="456"/>
    </row>
    <row r="376" spans="1:41" x14ac:dyDescent="0.2">
      <c r="A376" s="456"/>
      <c r="B376" s="456"/>
      <c r="C376" s="456"/>
      <c r="D376" s="456"/>
      <c r="E376" s="456"/>
      <c r="F376" s="456"/>
      <c r="G376" s="456"/>
      <c r="H376" s="456"/>
      <c r="I376" s="456"/>
      <c r="J376" s="456"/>
      <c r="K376" s="456"/>
      <c r="L376" s="456"/>
      <c r="M376" s="456"/>
      <c r="N376" s="456"/>
      <c r="O376" s="456"/>
      <c r="P376" s="456"/>
      <c r="Q376" s="456"/>
      <c r="R376" s="456"/>
      <c r="S376" s="456"/>
      <c r="T376" s="456"/>
      <c r="U376" s="456"/>
      <c r="V376" s="456"/>
      <c r="W376" s="456"/>
      <c r="X376" s="456"/>
      <c r="Y376" s="456"/>
      <c r="Z376" s="456"/>
      <c r="AA376" s="456"/>
      <c r="AB376" s="456"/>
      <c r="AC376" s="456"/>
      <c r="AD376" s="456"/>
      <c r="AE376" s="456"/>
      <c r="AF376" s="456"/>
      <c r="AG376" s="456"/>
      <c r="AH376" s="456"/>
      <c r="AI376" s="456"/>
      <c r="AJ376" s="456"/>
      <c r="AK376" s="456"/>
      <c r="AL376" s="456"/>
      <c r="AM376" s="456"/>
      <c r="AN376" s="456"/>
      <c r="AO376" s="456"/>
    </row>
    <row r="377" spans="1:41" x14ac:dyDescent="0.2">
      <c r="A377" s="456"/>
      <c r="B377" s="456"/>
      <c r="C377" s="456"/>
      <c r="D377" s="456"/>
      <c r="E377" s="456"/>
      <c r="F377" s="456"/>
      <c r="G377" s="456"/>
      <c r="H377" s="456"/>
      <c r="I377" s="456"/>
      <c r="J377" s="456"/>
      <c r="K377" s="456"/>
      <c r="L377" s="456"/>
      <c r="M377" s="456"/>
      <c r="N377" s="456"/>
      <c r="O377" s="456"/>
      <c r="P377" s="456"/>
      <c r="Q377" s="456"/>
      <c r="R377" s="456"/>
      <c r="S377" s="456"/>
      <c r="T377" s="456"/>
      <c r="U377" s="456"/>
      <c r="V377" s="456"/>
      <c r="W377" s="456"/>
      <c r="X377" s="456"/>
      <c r="Y377" s="456"/>
      <c r="Z377" s="456"/>
      <c r="AA377" s="456"/>
      <c r="AB377" s="456"/>
      <c r="AC377" s="456"/>
      <c r="AD377" s="456"/>
      <c r="AE377" s="456"/>
      <c r="AF377" s="456"/>
      <c r="AG377" s="456"/>
      <c r="AH377" s="456"/>
      <c r="AI377" s="456"/>
      <c r="AJ377" s="456"/>
      <c r="AK377" s="456"/>
      <c r="AL377" s="456"/>
      <c r="AM377" s="456"/>
      <c r="AN377" s="456"/>
      <c r="AO377" s="456"/>
    </row>
    <row r="378" spans="1:41" x14ac:dyDescent="0.2">
      <c r="A378" s="456"/>
      <c r="B378" s="456"/>
      <c r="C378" s="456"/>
      <c r="D378" s="456"/>
      <c r="E378" s="456"/>
      <c r="F378" s="456"/>
      <c r="G378" s="456"/>
      <c r="H378" s="456"/>
      <c r="I378" s="456"/>
      <c r="J378" s="456"/>
      <c r="K378" s="456"/>
      <c r="L378" s="456"/>
      <c r="M378" s="456"/>
      <c r="N378" s="456"/>
      <c r="O378" s="456"/>
      <c r="P378" s="456"/>
      <c r="Q378" s="456"/>
      <c r="R378" s="456"/>
      <c r="S378" s="456"/>
      <c r="T378" s="456"/>
      <c r="U378" s="456"/>
      <c r="V378" s="456"/>
      <c r="W378" s="456"/>
      <c r="X378" s="456"/>
      <c r="Y378" s="456"/>
      <c r="Z378" s="456"/>
      <c r="AA378" s="456"/>
      <c r="AB378" s="456"/>
      <c r="AC378" s="456"/>
      <c r="AD378" s="456"/>
      <c r="AE378" s="456"/>
      <c r="AF378" s="456"/>
      <c r="AG378" s="456"/>
      <c r="AH378" s="456"/>
      <c r="AI378" s="456"/>
      <c r="AJ378" s="456"/>
      <c r="AK378" s="456"/>
      <c r="AL378" s="456"/>
      <c r="AM378" s="456"/>
      <c r="AN378" s="456"/>
      <c r="AO378" s="456"/>
    </row>
    <row r="379" spans="1:41" x14ac:dyDescent="0.2">
      <c r="A379" s="456"/>
      <c r="B379" s="456"/>
      <c r="C379" s="456"/>
      <c r="D379" s="456"/>
      <c r="E379" s="456"/>
      <c r="F379" s="456"/>
      <c r="G379" s="456"/>
      <c r="H379" s="456"/>
      <c r="I379" s="456"/>
      <c r="J379" s="456"/>
      <c r="K379" s="456"/>
      <c r="L379" s="456"/>
      <c r="M379" s="456"/>
      <c r="N379" s="456"/>
      <c r="O379" s="456"/>
      <c r="P379" s="456"/>
      <c r="Q379" s="456"/>
      <c r="R379" s="456"/>
      <c r="S379" s="456"/>
      <c r="T379" s="456"/>
      <c r="U379" s="456"/>
      <c r="V379" s="456"/>
      <c r="W379" s="456"/>
      <c r="X379" s="456"/>
      <c r="Y379" s="456"/>
      <c r="Z379" s="456"/>
      <c r="AA379" s="456"/>
      <c r="AB379" s="456"/>
      <c r="AC379" s="456"/>
      <c r="AD379" s="456"/>
      <c r="AE379" s="456"/>
      <c r="AF379" s="456"/>
      <c r="AG379" s="456"/>
      <c r="AH379" s="456"/>
      <c r="AI379" s="456"/>
      <c r="AJ379" s="456"/>
      <c r="AK379" s="456"/>
      <c r="AL379" s="456"/>
      <c r="AM379" s="456"/>
      <c r="AN379" s="456"/>
      <c r="AO379" s="456"/>
    </row>
    <row r="380" spans="1:41" x14ac:dyDescent="0.2">
      <c r="A380" s="456"/>
      <c r="B380" s="456"/>
      <c r="C380" s="456"/>
      <c r="D380" s="456"/>
      <c r="E380" s="456"/>
      <c r="F380" s="456"/>
      <c r="G380" s="456"/>
      <c r="H380" s="456"/>
      <c r="I380" s="456"/>
      <c r="J380" s="456"/>
      <c r="K380" s="456"/>
      <c r="L380" s="456"/>
      <c r="M380" s="456"/>
      <c r="N380" s="456"/>
      <c r="O380" s="456"/>
      <c r="P380" s="456"/>
      <c r="Q380" s="456"/>
      <c r="R380" s="456"/>
      <c r="S380" s="456"/>
      <c r="T380" s="456"/>
      <c r="U380" s="456"/>
      <c r="V380" s="456"/>
      <c r="W380" s="456"/>
      <c r="X380" s="456"/>
      <c r="Y380" s="456"/>
      <c r="Z380" s="456"/>
      <c r="AA380" s="456"/>
      <c r="AB380" s="456"/>
      <c r="AC380" s="456"/>
      <c r="AD380" s="456"/>
      <c r="AE380" s="456"/>
      <c r="AF380" s="456"/>
      <c r="AG380" s="456"/>
      <c r="AH380" s="456"/>
      <c r="AI380" s="456"/>
      <c r="AJ380" s="456"/>
      <c r="AK380" s="456"/>
      <c r="AL380" s="456"/>
      <c r="AM380" s="456"/>
      <c r="AN380" s="456"/>
      <c r="AO380" s="456"/>
    </row>
    <row r="381" spans="1:41" x14ac:dyDescent="0.2">
      <c r="A381" s="456"/>
      <c r="B381" s="456"/>
      <c r="C381" s="456"/>
      <c r="D381" s="456"/>
      <c r="E381" s="456"/>
      <c r="F381" s="456"/>
      <c r="G381" s="456"/>
      <c r="H381" s="456"/>
      <c r="I381" s="456"/>
      <c r="J381" s="456"/>
      <c r="K381" s="456"/>
      <c r="L381" s="456"/>
      <c r="M381" s="456"/>
      <c r="N381" s="456"/>
      <c r="O381" s="456"/>
      <c r="P381" s="456"/>
      <c r="Q381" s="456"/>
      <c r="R381" s="456"/>
      <c r="S381" s="456"/>
      <c r="T381" s="456"/>
      <c r="U381" s="456"/>
      <c r="V381" s="456"/>
      <c r="W381" s="456"/>
      <c r="X381" s="456"/>
      <c r="Y381" s="456"/>
      <c r="Z381" s="456"/>
      <c r="AA381" s="456"/>
      <c r="AB381" s="456"/>
      <c r="AC381" s="456"/>
      <c r="AD381" s="456"/>
      <c r="AE381" s="456"/>
      <c r="AF381" s="456"/>
      <c r="AG381" s="456"/>
      <c r="AH381" s="456"/>
      <c r="AI381" s="456"/>
      <c r="AJ381" s="456"/>
      <c r="AK381" s="456"/>
      <c r="AL381" s="456"/>
      <c r="AM381" s="456"/>
      <c r="AN381" s="456"/>
      <c r="AO381" s="456"/>
    </row>
    <row r="382" spans="1:41" x14ac:dyDescent="0.2">
      <c r="A382" s="456"/>
      <c r="B382" s="456"/>
      <c r="C382" s="456"/>
      <c r="D382" s="456"/>
      <c r="E382" s="456"/>
      <c r="F382" s="456"/>
      <c r="G382" s="456"/>
      <c r="H382" s="456"/>
      <c r="I382" s="456"/>
      <c r="J382" s="456"/>
      <c r="K382" s="456"/>
      <c r="L382" s="456"/>
      <c r="M382" s="456"/>
      <c r="N382" s="456"/>
      <c r="O382" s="456"/>
      <c r="P382" s="456"/>
      <c r="Q382" s="456"/>
      <c r="R382" s="456"/>
      <c r="S382" s="456"/>
      <c r="T382" s="456"/>
      <c r="U382" s="456"/>
      <c r="V382" s="456"/>
      <c r="W382" s="456"/>
      <c r="X382" s="456"/>
      <c r="Y382" s="456"/>
      <c r="Z382" s="456"/>
      <c r="AA382" s="456"/>
      <c r="AB382" s="456"/>
      <c r="AC382" s="456"/>
      <c r="AD382" s="456"/>
      <c r="AE382" s="456"/>
      <c r="AF382" s="456"/>
      <c r="AG382" s="456"/>
      <c r="AH382" s="456"/>
      <c r="AI382" s="456"/>
      <c r="AJ382" s="456"/>
      <c r="AK382" s="456"/>
      <c r="AL382" s="456"/>
      <c r="AM382" s="456"/>
      <c r="AN382" s="456"/>
      <c r="AO382" s="456"/>
    </row>
    <row r="383" spans="1:41" x14ac:dyDescent="0.2">
      <c r="A383" s="456"/>
      <c r="B383" s="456"/>
      <c r="C383" s="456"/>
      <c r="D383" s="456"/>
      <c r="E383" s="456"/>
      <c r="F383" s="456"/>
      <c r="G383" s="456"/>
      <c r="H383" s="456"/>
      <c r="I383" s="456"/>
      <c r="J383" s="456"/>
      <c r="K383" s="456"/>
      <c r="L383" s="456"/>
      <c r="M383" s="456"/>
      <c r="N383" s="456"/>
      <c r="O383" s="456"/>
      <c r="P383" s="456"/>
      <c r="Q383" s="456"/>
      <c r="R383" s="456"/>
      <c r="S383" s="456"/>
      <c r="T383" s="456"/>
      <c r="U383" s="456"/>
      <c r="V383" s="456"/>
      <c r="W383" s="456"/>
      <c r="X383" s="456"/>
      <c r="Y383" s="456"/>
      <c r="Z383" s="456"/>
      <c r="AA383" s="456"/>
      <c r="AB383" s="456"/>
      <c r="AC383" s="456"/>
      <c r="AD383" s="456"/>
      <c r="AE383" s="456"/>
      <c r="AF383" s="456"/>
      <c r="AG383" s="456"/>
      <c r="AH383" s="456"/>
      <c r="AI383" s="456"/>
      <c r="AJ383" s="456"/>
      <c r="AK383" s="456"/>
      <c r="AL383" s="456"/>
      <c r="AM383" s="456"/>
      <c r="AN383" s="456"/>
      <c r="AO383" s="456"/>
    </row>
    <row r="384" spans="1:41" x14ac:dyDescent="0.2">
      <c r="A384" s="456"/>
      <c r="B384" s="456"/>
      <c r="C384" s="456"/>
      <c r="D384" s="456"/>
      <c r="E384" s="456"/>
      <c r="F384" s="456"/>
      <c r="G384" s="456"/>
      <c r="H384" s="456"/>
      <c r="I384" s="456"/>
      <c r="J384" s="456"/>
      <c r="K384" s="456"/>
      <c r="L384" s="456"/>
      <c r="M384" s="456"/>
      <c r="N384" s="456"/>
      <c r="O384" s="456"/>
      <c r="P384" s="456"/>
      <c r="Q384" s="456"/>
      <c r="R384" s="456"/>
      <c r="S384" s="456"/>
      <c r="T384" s="456"/>
      <c r="U384" s="456"/>
      <c r="V384" s="456"/>
      <c r="W384" s="456"/>
      <c r="X384" s="456"/>
      <c r="Y384" s="456"/>
      <c r="Z384" s="456"/>
      <c r="AA384" s="456"/>
      <c r="AB384" s="456"/>
      <c r="AC384" s="456"/>
      <c r="AD384" s="456"/>
      <c r="AE384" s="456"/>
      <c r="AF384" s="456"/>
      <c r="AG384" s="456"/>
      <c r="AH384" s="456"/>
      <c r="AI384" s="456"/>
      <c r="AJ384" s="456"/>
      <c r="AK384" s="456"/>
      <c r="AL384" s="456"/>
      <c r="AM384" s="456"/>
      <c r="AN384" s="456"/>
      <c r="AO384" s="456"/>
    </row>
    <row r="385" spans="1:41" x14ac:dyDescent="0.2">
      <c r="A385" s="456"/>
      <c r="B385" s="456"/>
      <c r="C385" s="456"/>
      <c r="D385" s="456"/>
      <c r="E385" s="456"/>
      <c r="F385" s="456"/>
      <c r="G385" s="456"/>
      <c r="H385" s="456"/>
      <c r="I385" s="456"/>
      <c r="J385" s="456"/>
      <c r="K385" s="456"/>
      <c r="L385" s="456"/>
      <c r="M385" s="456"/>
      <c r="N385" s="456"/>
      <c r="O385" s="456"/>
      <c r="P385" s="456"/>
      <c r="Q385" s="456"/>
      <c r="R385" s="456"/>
      <c r="S385" s="456"/>
      <c r="T385" s="456"/>
      <c r="U385" s="456"/>
      <c r="V385" s="456"/>
      <c r="W385" s="456"/>
      <c r="X385" s="456"/>
      <c r="Y385" s="456"/>
      <c r="Z385" s="456"/>
      <c r="AA385" s="456"/>
      <c r="AB385" s="456"/>
      <c r="AC385" s="456"/>
      <c r="AD385" s="456"/>
      <c r="AE385" s="456"/>
      <c r="AF385" s="456"/>
      <c r="AG385" s="456"/>
      <c r="AH385" s="456"/>
      <c r="AI385" s="456"/>
      <c r="AJ385" s="456"/>
      <c r="AK385" s="456"/>
      <c r="AL385" s="456"/>
      <c r="AM385" s="456"/>
      <c r="AN385" s="456"/>
      <c r="AO385" s="456"/>
    </row>
    <row r="386" spans="1:41" x14ac:dyDescent="0.2">
      <c r="A386" s="456"/>
      <c r="B386" s="456"/>
      <c r="C386" s="456"/>
      <c r="D386" s="456"/>
      <c r="E386" s="456"/>
      <c r="F386" s="456"/>
      <c r="G386" s="456"/>
      <c r="H386" s="456"/>
      <c r="I386" s="456"/>
      <c r="J386" s="456"/>
      <c r="K386" s="456"/>
      <c r="L386" s="456"/>
      <c r="M386" s="456"/>
      <c r="N386" s="456"/>
      <c r="O386" s="456"/>
      <c r="P386" s="456"/>
      <c r="Q386" s="456"/>
      <c r="R386" s="456"/>
      <c r="S386" s="456"/>
      <c r="T386" s="456"/>
      <c r="U386" s="456"/>
      <c r="V386" s="456"/>
      <c r="W386" s="456"/>
      <c r="X386" s="456"/>
      <c r="Y386" s="456"/>
      <c r="Z386" s="456"/>
      <c r="AA386" s="456"/>
      <c r="AB386" s="456"/>
      <c r="AC386" s="456"/>
      <c r="AD386" s="456"/>
      <c r="AE386" s="456"/>
      <c r="AF386" s="456"/>
      <c r="AG386" s="456"/>
      <c r="AH386" s="456"/>
      <c r="AI386" s="456"/>
      <c r="AJ386" s="456"/>
      <c r="AK386" s="456"/>
      <c r="AL386" s="456"/>
      <c r="AM386" s="456"/>
      <c r="AN386" s="456"/>
      <c r="AO386" s="456"/>
    </row>
    <row r="387" spans="1:41" x14ac:dyDescent="0.2">
      <c r="A387" s="456"/>
      <c r="B387" s="456"/>
      <c r="C387" s="456"/>
      <c r="D387" s="456"/>
      <c r="E387" s="456"/>
      <c r="F387" s="456"/>
      <c r="G387" s="456"/>
      <c r="H387" s="456"/>
      <c r="I387" s="456"/>
      <c r="J387" s="456"/>
      <c r="K387" s="456"/>
      <c r="L387" s="456"/>
      <c r="M387" s="456"/>
      <c r="N387" s="456"/>
      <c r="O387" s="456"/>
      <c r="P387" s="456"/>
      <c r="Q387" s="456"/>
      <c r="R387" s="456"/>
      <c r="S387" s="456"/>
      <c r="T387" s="456"/>
      <c r="U387" s="456"/>
      <c r="V387" s="456"/>
      <c r="W387" s="456"/>
      <c r="X387" s="456"/>
      <c r="Y387" s="456"/>
      <c r="Z387" s="456"/>
      <c r="AA387" s="456"/>
      <c r="AB387" s="456"/>
      <c r="AC387" s="456"/>
      <c r="AD387" s="456"/>
      <c r="AE387" s="456"/>
      <c r="AF387" s="456"/>
      <c r="AG387" s="456"/>
      <c r="AH387" s="456"/>
      <c r="AI387" s="456"/>
      <c r="AJ387" s="456"/>
      <c r="AK387" s="456"/>
      <c r="AL387" s="456"/>
      <c r="AM387" s="456"/>
      <c r="AN387" s="456"/>
      <c r="AO387" s="456"/>
    </row>
    <row r="388" spans="1:41" x14ac:dyDescent="0.2">
      <c r="A388" s="456"/>
      <c r="B388" s="456"/>
      <c r="C388" s="456"/>
      <c r="D388" s="456"/>
      <c r="E388" s="456"/>
      <c r="F388" s="456"/>
      <c r="G388" s="456"/>
      <c r="H388" s="456"/>
      <c r="I388" s="456"/>
      <c r="J388" s="456"/>
      <c r="K388" s="456"/>
      <c r="L388" s="456"/>
      <c r="M388" s="456"/>
      <c r="N388" s="456"/>
      <c r="O388" s="456"/>
      <c r="P388" s="456"/>
      <c r="Q388" s="456"/>
      <c r="R388" s="456"/>
      <c r="S388" s="456"/>
      <c r="T388" s="456"/>
      <c r="U388" s="456"/>
      <c r="V388" s="456"/>
      <c r="W388" s="456"/>
      <c r="X388" s="456"/>
      <c r="Y388" s="456"/>
      <c r="Z388" s="456"/>
      <c r="AA388" s="456"/>
      <c r="AB388" s="456"/>
      <c r="AC388" s="456"/>
      <c r="AD388" s="456"/>
      <c r="AE388" s="456"/>
      <c r="AF388" s="456"/>
      <c r="AG388" s="456"/>
      <c r="AH388" s="456"/>
      <c r="AI388" s="456"/>
      <c r="AJ388" s="456"/>
      <c r="AK388" s="456"/>
      <c r="AL388" s="456"/>
      <c r="AM388" s="456"/>
      <c r="AN388" s="456"/>
      <c r="AO388" s="456"/>
    </row>
    <row r="389" spans="1:41" x14ac:dyDescent="0.2">
      <c r="A389" s="456"/>
      <c r="B389" s="456"/>
      <c r="C389" s="456"/>
      <c r="D389" s="456"/>
      <c r="E389" s="456"/>
      <c r="F389" s="456"/>
      <c r="G389" s="456"/>
      <c r="H389" s="456"/>
      <c r="I389" s="456"/>
      <c r="J389" s="456"/>
      <c r="K389" s="456"/>
      <c r="L389" s="456"/>
      <c r="M389" s="456"/>
      <c r="N389" s="456"/>
      <c r="O389" s="456"/>
      <c r="P389" s="456"/>
      <c r="Q389" s="456"/>
      <c r="R389" s="456"/>
      <c r="S389" s="456"/>
      <c r="T389" s="456"/>
      <c r="U389" s="456"/>
      <c r="V389" s="456"/>
      <c r="W389" s="456"/>
      <c r="X389" s="456"/>
      <c r="Y389" s="456"/>
      <c r="Z389" s="456"/>
      <c r="AA389" s="456"/>
      <c r="AB389" s="456"/>
      <c r="AC389" s="456"/>
      <c r="AD389" s="456"/>
      <c r="AE389" s="456"/>
      <c r="AF389" s="456"/>
      <c r="AG389" s="456"/>
      <c r="AH389" s="456"/>
      <c r="AI389" s="456"/>
      <c r="AJ389" s="456"/>
      <c r="AK389" s="456"/>
      <c r="AL389" s="456"/>
      <c r="AM389" s="456"/>
      <c r="AN389" s="456"/>
      <c r="AO389" s="456"/>
    </row>
    <row r="390" spans="1:41" x14ac:dyDescent="0.2">
      <c r="A390" s="456"/>
      <c r="B390" s="456"/>
      <c r="C390" s="456"/>
      <c r="D390" s="456"/>
      <c r="E390" s="456"/>
      <c r="F390" s="456"/>
      <c r="G390" s="456"/>
      <c r="H390" s="456"/>
      <c r="I390" s="456"/>
      <c r="J390" s="456"/>
      <c r="K390" s="456"/>
      <c r="L390" s="456"/>
      <c r="M390" s="456"/>
      <c r="N390" s="456"/>
      <c r="O390" s="456"/>
      <c r="P390" s="456"/>
      <c r="Q390" s="456"/>
      <c r="R390" s="456"/>
      <c r="S390" s="456"/>
      <c r="T390" s="456"/>
      <c r="U390" s="456"/>
      <c r="V390" s="456"/>
      <c r="W390" s="456"/>
      <c r="X390" s="456"/>
      <c r="Y390" s="456"/>
      <c r="Z390" s="456"/>
      <c r="AA390" s="456"/>
      <c r="AB390" s="456"/>
      <c r="AC390" s="456"/>
      <c r="AD390" s="456"/>
      <c r="AE390" s="456"/>
      <c r="AF390" s="456"/>
      <c r="AG390" s="456"/>
      <c r="AH390" s="456"/>
      <c r="AI390" s="456"/>
      <c r="AJ390" s="456"/>
      <c r="AK390" s="456"/>
      <c r="AL390" s="456"/>
      <c r="AM390" s="456"/>
      <c r="AN390" s="456"/>
      <c r="AO390" s="456"/>
    </row>
    <row r="391" spans="1:41" x14ac:dyDescent="0.2">
      <c r="A391" s="456"/>
      <c r="B391" s="456"/>
      <c r="C391" s="456"/>
      <c r="D391" s="456"/>
      <c r="E391" s="456"/>
      <c r="F391" s="456"/>
      <c r="G391" s="456"/>
      <c r="H391" s="456"/>
      <c r="I391" s="456"/>
      <c r="J391" s="456"/>
      <c r="K391" s="456"/>
      <c r="L391" s="456"/>
      <c r="M391" s="456"/>
      <c r="N391" s="456"/>
      <c r="O391" s="456"/>
      <c r="P391" s="456"/>
      <c r="Q391" s="456"/>
      <c r="R391" s="456"/>
      <c r="S391" s="456"/>
      <c r="T391" s="456"/>
      <c r="U391" s="456"/>
      <c r="V391" s="456"/>
      <c r="W391" s="456"/>
      <c r="X391" s="456"/>
      <c r="Y391" s="456"/>
      <c r="Z391" s="456"/>
      <c r="AA391" s="456"/>
      <c r="AB391" s="456"/>
      <c r="AC391" s="456"/>
      <c r="AD391" s="456"/>
      <c r="AE391" s="456"/>
      <c r="AF391" s="456"/>
      <c r="AG391" s="456"/>
      <c r="AH391" s="456"/>
      <c r="AI391" s="456"/>
      <c r="AJ391" s="456"/>
      <c r="AK391" s="456"/>
      <c r="AL391" s="456"/>
      <c r="AM391" s="456"/>
      <c r="AN391" s="456"/>
      <c r="AO391" s="456"/>
    </row>
    <row r="392" spans="1:41" x14ac:dyDescent="0.2">
      <c r="A392" s="456"/>
      <c r="B392" s="456"/>
      <c r="C392" s="456"/>
      <c r="D392" s="456"/>
      <c r="E392" s="456"/>
      <c r="F392" s="456"/>
      <c r="G392" s="456"/>
      <c r="H392" s="456"/>
      <c r="I392" s="456"/>
      <c r="J392" s="456"/>
      <c r="K392" s="456"/>
      <c r="L392" s="456"/>
      <c r="M392" s="456"/>
      <c r="N392" s="456"/>
      <c r="O392" s="456"/>
      <c r="P392" s="456"/>
      <c r="Q392" s="456"/>
      <c r="R392" s="456"/>
      <c r="S392" s="456"/>
      <c r="T392" s="456"/>
      <c r="U392" s="456"/>
      <c r="V392" s="456"/>
      <c r="W392" s="456"/>
      <c r="X392" s="456"/>
      <c r="Y392" s="456"/>
      <c r="Z392" s="456"/>
      <c r="AA392" s="456"/>
      <c r="AB392" s="456"/>
      <c r="AC392" s="456"/>
      <c r="AD392" s="456"/>
      <c r="AE392" s="456"/>
      <c r="AF392" s="456"/>
      <c r="AG392" s="456"/>
      <c r="AH392" s="456"/>
      <c r="AI392" s="456"/>
      <c r="AJ392" s="456"/>
      <c r="AK392" s="456"/>
      <c r="AL392" s="456"/>
      <c r="AM392" s="456"/>
      <c r="AN392" s="456"/>
      <c r="AO392" s="456"/>
    </row>
    <row r="393" spans="1:41" x14ac:dyDescent="0.2">
      <c r="A393" s="456"/>
      <c r="B393" s="456"/>
      <c r="C393" s="456"/>
      <c r="D393" s="456"/>
      <c r="E393" s="456"/>
      <c r="F393" s="456"/>
      <c r="G393" s="456"/>
      <c r="H393" s="456"/>
      <c r="I393" s="456"/>
      <c r="J393" s="456"/>
      <c r="K393" s="456"/>
      <c r="L393" s="456"/>
      <c r="M393" s="456"/>
      <c r="N393" s="456"/>
      <c r="O393" s="456"/>
      <c r="P393" s="456"/>
      <c r="Q393" s="456"/>
      <c r="R393" s="456"/>
      <c r="S393" s="456"/>
      <c r="T393" s="456"/>
      <c r="U393" s="456"/>
      <c r="V393" s="456"/>
      <c r="W393" s="456"/>
      <c r="X393" s="456"/>
      <c r="Y393" s="456"/>
      <c r="Z393" s="456"/>
      <c r="AA393" s="456"/>
      <c r="AB393" s="456"/>
      <c r="AC393" s="456"/>
      <c r="AD393" s="456"/>
      <c r="AE393" s="456"/>
      <c r="AF393" s="456"/>
      <c r="AG393" s="456"/>
      <c r="AH393" s="456"/>
      <c r="AI393" s="456"/>
      <c r="AJ393" s="456"/>
      <c r="AK393" s="456"/>
      <c r="AL393" s="456"/>
      <c r="AM393" s="456"/>
      <c r="AN393" s="456"/>
      <c r="AO393" s="456"/>
    </row>
    <row r="394" spans="1:41" x14ac:dyDescent="0.2">
      <c r="A394" s="456"/>
      <c r="B394" s="456"/>
      <c r="C394" s="456"/>
      <c r="D394" s="456"/>
      <c r="E394" s="456"/>
      <c r="F394" s="456"/>
      <c r="G394" s="456"/>
      <c r="H394" s="456"/>
      <c r="I394" s="456"/>
      <c r="J394" s="456"/>
      <c r="K394" s="456"/>
      <c r="L394" s="456"/>
      <c r="M394" s="456"/>
      <c r="N394" s="456"/>
      <c r="O394" s="456"/>
      <c r="P394" s="456"/>
      <c r="Q394" s="456"/>
      <c r="R394" s="456"/>
      <c r="S394" s="456"/>
      <c r="T394" s="456"/>
      <c r="U394" s="456"/>
      <c r="V394" s="456"/>
      <c r="W394" s="456"/>
      <c r="X394" s="456"/>
      <c r="Y394" s="456"/>
      <c r="Z394" s="456"/>
      <c r="AA394" s="456"/>
      <c r="AB394" s="456"/>
      <c r="AC394" s="456"/>
      <c r="AD394" s="456"/>
      <c r="AE394" s="456"/>
      <c r="AF394" s="456"/>
      <c r="AG394" s="456"/>
      <c r="AH394" s="456"/>
      <c r="AI394" s="456"/>
      <c r="AJ394" s="456"/>
      <c r="AK394" s="456"/>
      <c r="AL394" s="456"/>
      <c r="AM394" s="456"/>
      <c r="AN394" s="456"/>
      <c r="AO394" s="456"/>
    </row>
    <row r="395" spans="1:41" x14ac:dyDescent="0.2">
      <c r="A395" s="456"/>
      <c r="B395" s="456"/>
      <c r="C395" s="456"/>
      <c r="D395" s="456"/>
      <c r="E395" s="456"/>
      <c r="F395" s="456"/>
      <c r="G395" s="456"/>
      <c r="H395" s="456"/>
      <c r="I395" s="456"/>
      <c r="J395" s="456"/>
      <c r="K395" s="456"/>
      <c r="L395" s="456"/>
      <c r="M395" s="456"/>
      <c r="N395" s="456"/>
      <c r="O395" s="456"/>
      <c r="P395" s="456"/>
      <c r="Q395" s="456"/>
      <c r="R395" s="456"/>
      <c r="S395" s="456"/>
      <c r="T395" s="456"/>
      <c r="U395" s="456"/>
      <c r="V395" s="456"/>
      <c r="W395" s="456"/>
      <c r="X395" s="456"/>
      <c r="Y395" s="456"/>
      <c r="Z395" s="456"/>
      <c r="AA395" s="456"/>
      <c r="AB395" s="456"/>
      <c r="AC395" s="456"/>
      <c r="AD395" s="456"/>
      <c r="AE395" s="456"/>
      <c r="AF395" s="456"/>
      <c r="AG395" s="456"/>
      <c r="AH395" s="456"/>
      <c r="AI395" s="456"/>
      <c r="AJ395" s="456"/>
      <c r="AK395" s="456"/>
      <c r="AL395" s="456"/>
      <c r="AM395" s="456"/>
      <c r="AN395" s="456"/>
      <c r="AO395" s="456"/>
    </row>
    <row r="396" spans="1:41" x14ac:dyDescent="0.2">
      <c r="A396" s="456"/>
      <c r="B396" s="456"/>
      <c r="C396" s="456"/>
      <c r="D396" s="456"/>
      <c r="E396" s="456"/>
      <c r="F396" s="456"/>
      <c r="G396" s="456"/>
      <c r="H396" s="456"/>
      <c r="I396" s="456"/>
      <c r="J396" s="456"/>
      <c r="K396" s="456"/>
      <c r="L396" s="456"/>
      <c r="M396" s="456"/>
      <c r="N396" s="456"/>
      <c r="O396" s="456"/>
      <c r="P396" s="456"/>
      <c r="Q396" s="456"/>
      <c r="R396" s="456"/>
      <c r="S396" s="456"/>
      <c r="T396" s="456"/>
      <c r="U396" s="456"/>
      <c r="V396" s="456"/>
      <c r="W396" s="456"/>
      <c r="X396" s="456"/>
      <c r="Y396" s="456"/>
      <c r="Z396" s="456"/>
      <c r="AA396" s="456"/>
      <c r="AB396" s="456"/>
      <c r="AC396" s="456"/>
      <c r="AD396" s="456"/>
      <c r="AE396" s="456"/>
      <c r="AF396" s="456"/>
      <c r="AG396" s="456"/>
      <c r="AH396" s="456"/>
      <c r="AI396" s="456"/>
      <c r="AJ396" s="456"/>
      <c r="AK396" s="456"/>
      <c r="AL396" s="456"/>
      <c r="AM396" s="456"/>
      <c r="AN396" s="456"/>
      <c r="AO396" s="456"/>
    </row>
    <row r="397" spans="1:41" x14ac:dyDescent="0.2">
      <c r="A397" s="456"/>
      <c r="B397" s="456"/>
      <c r="C397" s="456"/>
      <c r="D397" s="456"/>
      <c r="E397" s="456"/>
      <c r="F397" s="456"/>
      <c r="G397" s="456"/>
      <c r="H397" s="456"/>
      <c r="I397" s="456"/>
      <c r="J397" s="456"/>
      <c r="K397" s="456"/>
      <c r="L397" s="456"/>
      <c r="M397" s="456"/>
      <c r="N397" s="456"/>
      <c r="O397" s="456"/>
      <c r="P397" s="456"/>
      <c r="Q397" s="456"/>
      <c r="R397" s="456"/>
      <c r="S397" s="456"/>
      <c r="T397" s="456"/>
      <c r="U397" s="456"/>
      <c r="V397" s="456"/>
      <c r="W397" s="456"/>
      <c r="X397" s="456"/>
      <c r="Y397" s="456"/>
      <c r="Z397" s="456"/>
      <c r="AA397" s="456"/>
      <c r="AB397" s="456"/>
      <c r="AC397" s="456"/>
      <c r="AD397" s="456"/>
      <c r="AE397" s="456"/>
      <c r="AF397" s="456"/>
      <c r="AG397" s="456"/>
      <c r="AH397" s="456"/>
      <c r="AI397" s="456"/>
      <c r="AJ397" s="456"/>
      <c r="AK397" s="456"/>
      <c r="AL397" s="456"/>
      <c r="AM397" s="456"/>
      <c r="AN397" s="456"/>
      <c r="AO397" s="456"/>
    </row>
    <row r="398" spans="1:41" x14ac:dyDescent="0.2">
      <c r="A398" s="456"/>
      <c r="B398" s="456"/>
      <c r="C398" s="456"/>
      <c r="D398" s="456"/>
      <c r="E398" s="456"/>
      <c r="F398" s="456"/>
      <c r="G398" s="456"/>
      <c r="H398" s="456"/>
      <c r="I398" s="456"/>
      <c r="J398" s="456"/>
      <c r="K398" s="456"/>
      <c r="L398" s="456"/>
      <c r="M398" s="456"/>
      <c r="N398" s="456"/>
      <c r="O398" s="456"/>
      <c r="P398" s="456"/>
      <c r="Q398" s="456"/>
      <c r="R398" s="456"/>
      <c r="S398" s="456"/>
      <c r="T398" s="456"/>
      <c r="U398" s="456"/>
      <c r="V398" s="456"/>
      <c r="W398" s="456"/>
      <c r="X398" s="456"/>
      <c r="Y398" s="456"/>
      <c r="Z398" s="456"/>
      <c r="AA398" s="456"/>
      <c r="AB398" s="456"/>
      <c r="AC398" s="456"/>
      <c r="AD398" s="456"/>
      <c r="AE398" s="456"/>
      <c r="AF398" s="456"/>
      <c r="AG398" s="456"/>
      <c r="AH398" s="456"/>
      <c r="AI398" s="456"/>
      <c r="AJ398" s="456"/>
      <c r="AK398" s="456"/>
      <c r="AL398" s="456"/>
      <c r="AM398" s="456"/>
      <c r="AN398" s="456"/>
      <c r="AO398" s="456"/>
    </row>
    <row r="399" spans="1:41" x14ac:dyDescent="0.2">
      <c r="A399" s="456"/>
      <c r="B399" s="456"/>
      <c r="C399" s="456"/>
      <c r="D399" s="456"/>
      <c r="E399" s="456"/>
      <c r="F399" s="456"/>
      <c r="G399" s="456"/>
      <c r="H399" s="456"/>
      <c r="I399" s="456"/>
      <c r="J399" s="456"/>
      <c r="K399" s="456"/>
      <c r="L399" s="456"/>
      <c r="M399" s="456"/>
      <c r="N399" s="456"/>
      <c r="O399" s="456"/>
      <c r="P399" s="456"/>
      <c r="Q399" s="456"/>
      <c r="R399" s="456"/>
      <c r="S399" s="456"/>
      <c r="T399" s="456"/>
      <c r="U399" s="456"/>
      <c r="V399" s="456"/>
      <c r="W399" s="456"/>
      <c r="X399" s="456"/>
      <c r="Y399" s="456"/>
      <c r="Z399" s="456"/>
      <c r="AA399" s="456"/>
      <c r="AB399" s="456"/>
      <c r="AC399" s="456"/>
      <c r="AD399" s="456"/>
      <c r="AE399" s="456"/>
      <c r="AF399" s="456"/>
      <c r="AG399" s="456"/>
      <c r="AH399" s="456"/>
      <c r="AI399" s="456"/>
      <c r="AJ399" s="456"/>
      <c r="AK399" s="456"/>
      <c r="AL399" s="456"/>
      <c r="AM399" s="456"/>
      <c r="AN399" s="456"/>
      <c r="AO399" s="456"/>
    </row>
    <row r="400" spans="1:41" x14ac:dyDescent="0.2">
      <c r="A400" s="456"/>
      <c r="B400" s="456"/>
      <c r="C400" s="456"/>
      <c r="D400" s="456"/>
      <c r="E400" s="456"/>
      <c r="F400" s="456"/>
      <c r="G400" s="456"/>
      <c r="H400" s="456"/>
      <c r="I400" s="456"/>
      <c r="J400" s="456"/>
      <c r="K400" s="456"/>
      <c r="L400" s="456"/>
      <c r="M400" s="456"/>
      <c r="N400" s="456"/>
      <c r="O400" s="456"/>
      <c r="P400" s="456"/>
      <c r="Q400" s="456"/>
      <c r="R400" s="456"/>
      <c r="S400" s="456"/>
      <c r="T400" s="456"/>
      <c r="U400" s="456"/>
      <c r="V400" s="456"/>
      <c r="W400" s="456"/>
      <c r="X400" s="456"/>
      <c r="Y400" s="456"/>
      <c r="Z400" s="456"/>
      <c r="AA400" s="456"/>
      <c r="AB400" s="456"/>
      <c r="AC400" s="456"/>
      <c r="AD400" s="456"/>
      <c r="AE400" s="456"/>
      <c r="AF400" s="456"/>
      <c r="AG400" s="456"/>
      <c r="AH400" s="456"/>
      <c r="AI400" s="456"/>
      <c r="AJ400" s="456"/>
      <c r="AK400" s="456"/>
      <c r="AL400" s="456"/>
      <c r="AM400" s="456"/>
      <c r="AN400" s="456"/>
      <c r="AO400" s="456"/>
    </row>
    <row r="401" spans="1:41" x14ac:dyDescent="0.2">
      <c r="A401" s="456"/>
      <c r="B401" s="456"/>
      <c r="C401" s="456"/>
      <c r="D401" s="456"/>
      <c r="E401" s="456"/>
      <c r="F401" s="456"/>
      <c r="G401" s="456"/>
      <c r="H401" s="456"/>
      <c r="I401" s="456"/>
      <c r="J401" s="456"/>
      <c r="K401" s="456"/>
      <c r="L401" s="456"/>
      <c r="M401" s="456"/>
      <c r="N401" s="456"/>
      <c r="O401" s="456"/>
      <c r="P401" s="456"/>
      <c r="Q401" s="456"/>
      <c r="R401" s="456"/>
      <c r="S401" s="456"/>
      <c r="T401" s="456"/>
      <c r="U401" s="456"/>
      <c r="V401" s="456"/>
      <c r="W401" s="456"/>
      <c r="X401" s="456"/>
      <c r="Y401" s="456"/>
      <c r="Z401" s="456"/>
      <c r="AA401" s="456"/>
      <c r="AB401" s="456"/>
      <c r="AC401" s="456"/>
      <c r="AD401" s="456"/>
      <c r="AE401" s="456"/>
      <c r="AF401" s="456"/>
      <c r="AG401" s="456"/>
      <c r="AH401" s="456"/>
      <c r="AI401" s="456"/>
      <c r="AJ401" s="456"/>
      <c r="AK401" s="456"/>
      <c r="AL401" s="456"/>
      <c r="AM401" s="456"/>
      <c r="AN401" s="456"/>
      <c r="AO401" s="456"/>
    </row>
    <row r="402" spans="1:41" x14ac:dyDescent="0.2">
      <c r="A402" s="456"/>
      <c r="B402" s="456"/>
      <c r="C402" s="456"/>
      <c r="D402" s="456"/>
      <c r="E402" s="456"/>
      <c r="F402" s="456"/>
      <c r="G402" s="456"/>
      <c r="H402" s="456"/>
      <c r="I402" s="456"/>
      <c r="J402" s="456"/>
      <c r="K402" s="456"/>
      <c r="L402" s="456"/>
      <c r="M402" s="456"/>
      <c r="N402" s="456"/>
      <c r="O402" s="456"/>
      <c r="P402" s="456"/>
      <c r="Q402" s="456"/>
      <c r="R402" s="456"/>
      <c r="S402" s="456"/>
      <c r="T402" s="456"/>
      <c r="U402" s="456"/>
      <c r="V402" s="456"/>
      <c r="W402" s="456"/>
      <c r="X402" s="456"/>
      <c r="Y402" s="456"/>
      <c r="Z402" s="456"/>
      <c r="AA402" s="456"/>
      <c r="AB402" s="456"/>
      <c r="AC402" s="456"/>
      <c r="AD402" s="456"/>
      <c r="AE402" s="456"/>
      <c r="AF402" s="456"/>
      <c r="AG402" s="456"/>
      <c r="AH402" s="456"/>
      <c r="AI402" s="456"/>
      <c r="AJ402" s="456"/>
      <c r="AK402" s="456"/>
      <c r="AL402" s="456"/>
      <c r="AM402" s="456"/>
      <c r="AN402" s="456"/>
      <c r="AO402" s="456"/>
    </row>
    <row r="403" spans="1:41" x14ac:dyDescent="0.2">
      <c r="A403" s="456"/>
      <c r="B403" s="456"/>
      <c r="C403" s="456"/>
      <c r="D403" s="456"/>
      <c r="E403" s="456"/>
      <c r="F403" s="456"/>
      <c r="G403" s="456"/>
      <c r="H403" s="456"/>
      <c r="I403" s="456"/>
      <c r="J403" s="456"/>
      <c r="K403" s="456"/>
      <c r="L403" s="456"/>
      <c r="M403" s="456"/>
      <c r="N403" s="456"/>
      <c r="O403" s="456"/>
      <c r="P403" s="456"/>
      <c r="Q403" s="456"/>
      <c r="R403" s="456"/>
      <c r="S403" s="456"/>
      <c r="T403" s="456"/>
      <c r="U403" s="456"/>
      <c r="V403" s="456"/>
      <c r="W403" s="456"/>
      <c r="X403" s="456"/>
      <c r="Y403" s="456"/>
      <c r="Z403" s="456"/>
      <c r="AA403" s="456"/>
      <c r="AB403" s="456"/>
      <c r="AC403" s="456"/>
      <c r="AD403" s="456"/>
      <c r="AE403" s="456"/>
      <c r="AF403" s="456"/>
      <c r="AG403" s="456"/>
      <c r="AH403" s="456"/>
      <c r="AI403" s="456"/>
      <c r="AJ403" s="456"/>
      <c r="AK403" s="456"/>
      <c r="AL403" s="456"/>
      <c r="AM403" s="456"/>
      <c r="AN403" s="456"/>
      <c r="AO403" s="456"/>
    </row>
    <row r="404" spans="1:41" x14ac:dyDescent="0.2">
      <c r="A404" s="456"/>
      <c r="B404" s="456"/>
      <c r="C404" s="456"/>
      <c r="D404" s="456"/>
      <c r="E404" s="456"/>
      <c r="F404" s="456"/>
      <c r="G404" s="456"/>
      <c r="H404" s="456"/>
      <c r="I404" s="456"/>
      <c r="J404" s="456"/>
      <c r="K404" s="456"/>
      <c r="L404" s="456"/>
      <c r="M404" s="456"/>
      <c r="N404" s="456"/>
      <c r="O404" s="456"/>
      <c r="P404" s="456"/>
      <c r="Q404" s="456"/>
      <c r="R404" s="456"/>
      <c r="S404" s="456"/>
      <c r="T404" s="456"/>
      <c r="U404" s="456"/>
      <c r="V404" s="456"/>
      <c r="W404" s="456"/>
      <c r="X404" s="456"/>
      <c r="Y404" s="456"/>
      <c r="Z404" s="456"/>
      <c r="AA404" s="456"/>
      <c r="AB404" s="456"/>
      <c r="AC404" s="456"/>
      <c r="AD404" s="456"/>
      <c r="AE404" s="456"/>
      <c r="AF404" s="456"/>
      <c r="AG404" s="456"/>
      <c r="AH404" s="456"/>
      <c r="AI404" s="456"/>
      <c r="AJ404" s="456"/>
      <c r="AK404" s="456"/>
      <c r="AL404" s="456"/>
      <c r="AM404" s="456"/>
      <c r="AN404" s="456"/>
      <c r="AO404" s="456"/>
    </row>
    <row r="405" spans="1:41" x14ac:dyDescent="0.2">
      <c r="A405" s="456"/>
      <c r="B405" s="456"/>
      <c r="C405" s="456"/>
      <c r="D405" s="456"/>
      <c r="E405" s="456"/>
      <c r="F405" s="456"/>
      <c r="G405" s="456"/>
      <c r="H405" s="456"/>
      <c r="I405" s="456"/>
      <c r="J405" s="456"/>
      <c r="K405" s="456"/>
      <c r="L405" s="456"/>
      <c r="M405" s="456"/>
      <c r="N405" s="456"/>
      <c r="O405" s="456"/>
      <c r="P405" s="456"/>
      <c r="Q405" s="456"/>
      <c r="R405" s="456"/>
      <c r="S405" s="456"/>
      <c r="T405" s="456"/>
      <c r="U405" s="456"/>
      <c r="V405" s="456"/>
      <c r="W405" s="456"/>
      <c r="X405" s="456"/>
      <c r="Y405" s="456"/>
      <c r="Z405" s="456"/>
      <c r="AA405" s="456"/>
      <c r="AB405" s="456"/>
      <c r="AC405" s="456"/>
      <c r="AD405" s="456"/>
      <c r="AE405" s="456"/>
      <c r="AF405" s="456"/>
      <c r="AG405" s="456"/>
      <c r="AH405" s="456"/>
      <c r="AI405" s="456"/>
      <c r="AJ405" s="456"/>
      <c r="AK405" s="456"/>
      <c r="AL405" s="456"/>
      <c r="AM405" s="456"/>
      <c r="AN405" s="456"/>
      <c r="AO405" s="456"/>
    </row>
    <row r="406" spans="1:41" x14ac:dyDescent="0.2">
      <c r="A406" s="456"/>
      <c r="B406" s="456"/>
      <c r="C406" s="456"/>
      <c r="D406" s="456"/>
      <c r="E406" s="456"/>
      <c r="F406" s="456"/>
      <c r="G406" s="456"/>
      <c r="H406" s="456"/>
      <c r="I406" s="456"/>
      <c r="J406" s="456"/>
      <c r="K406" s="456"/>
      <c r="L406" s="456"/>
      <c r="M406" s="456"/>
      <c r="N406" s="456"/>
      <c r="O406" s="456"/>
      <c r="P406" s="456"/>
      <c r="Q406" s="456"/>
      <c r="R406" s="456"/>
      <c r="S406" s="456"/>
      <c r="T406" s="456"/>
      <c r="U406" s="456"/>
      <c r="V406" s="456"/>
      <c r="W406" s="456"/>
      <c r="X406" s="456"/>
      <c r="Y406" s="456"/>
      <c r="Z406" s="456"/>
      <c r="AA406" s="456"/>
      <c r="AB406" s="456"/>
      <c r="AC406" s="456"/>
      <c r="AD406" s="456"/>
      <c r="AE406" s="456"/>
      <c r="AF406" s="456"/>
      <c r="AG406" s="456"/>
      <c r="AH406" s="456"/>
      <c r="AI406" s="456"/>
      <c r="AJ406" s="456"/>
      <c r="AK406" s="456"/>
      <c r="AL406" s="456"/>
      <c r="AM406" s="456"/>
      <c r="AN406" s="456"/>
      <c r="AO406" s="456"/>
    </row>
    <row r="407" spans="1:41" x14ac:dyDescent="0.2">
      <c r="A407" s="456"/>
      <c r="B407" s="456"/>
      <c r="C407" s="456"/>
      <c r="D407" s="456"/>
      <c r="E407" s="456"/>
      <c r="F407" s="456"/>
      <c r="G407" s="456"/>
      <c r="H407" s="456"/>
      <c r="I407" s="456"/>
      <c r="J407" s="456"/>
      <c r="K407" s="456"/>
      <c r="L407" s="456"/>
      <c r="M407" s="456"/>
      <c r="N407" s="456"/>
      <c r="O407" s="456"/>
      <c r="P407" s="456"/>
      <c r="Q407" s="456"/>
      <c r="R407" s="456"/>
      <c r="S407" s="456"/>
      <c r="T407" s="456"/>
      <c r="U407" s="456"/>
      <c r="V407" s="456"/>
      <c r="W407" s="456"/>
      <c r="X407" s="456"/>
      <c r="Y407" s="456"/>
      <c r="Z407" s="456"/>
      <c r="AA407" s="456"/>
      <c r="AB407" s="456"/>
      <c r="AC407" s="456"/>
      <c r="AD407" s="456"/>
      <c r="AE407" s="456"/>
      <c r="AF407" s="456"/>
      <c r="AG407" s="456"/>
      <c r="AH407" s="456"/>
      <c r="AI407" s="456"/>
      <c r="AJ407" s="456"/>
      <c r="AK407" s="456"/>
      <c r="AL407" s="456"/>
      <c r="AM407" s="456"/>
      <c r="AN407" s="456"/>
      <c r="AO407" s="456"/>
    </row>
    <row r="408" spans="1:41" x14ac:dyDescent="0.2">
      <c r="A408" s="456"/>
      <c r="B408" s="456"/>
      <c r="C408" s="456"/>
      <c r="D408" s="456"/>
      <c r="E408" s="456"/>
      <c r="F408" s="456"/>
      <c r="G408" s="456"/>
      <c r="H408" s="456"/>
      <c r="I408" s="456"/>
      <c r="J408" s="456"/>
      <c r="K408" s="456"/>
      <c r="L408" s="456"/>
      <c r="M408" s="456"/>
      <c r="N408" s="456"/>
      <c r="O408" s="456"/>
      <c r="P408" s="456"/>
      <c r="Q408" s="456"/>
      <c r="R408" s="456"/>
      <c r="S408" s="456"/>
      <c r="T408" s="456"/>
      <c r="U408" s="456"/>
      <c r="V408" s="456"/>
      <c r="W408" s="456"/>
      <c r="X408" s="456"/>
      <c r="Y408" s="456"/>
      <c r="Z408" s="456"/>
      <c r="AA408" s="456"/>
      <c r="AB408" s="456"/>
      <c r="AC408" s="456"/>
      <c r="AD408" s="456"/>
      <c r="AE408" s="456"/>
      <c r="AF408" s="456"/>
      <c r="AG408" s="456"/>
      <c r="AH408" s="456"/>
      <c r="AI408" s="456"/>
      <c r="AJ408" s="456"/>
      <c r="AK408" s="456"/>
      <c r="AL408" s="456"/>
      <c r="AM408" s="456"/>
      <c r="AN408" s="456"/>
      <c r="AO408" s="456"/>
    </row>
    <row r="409" spans="1:41" x14ac:dyDescent="0.2">
      <c r="A409" s="456"/>
      <c r="B409" s="456"/>
      <c r="C409" s="456"/>
      <c r="D409" s="456"/>
      <c r="E409" s="456"/>
      <c r="F409" s="456"/>
      <c r="G409" s="456"/>
      <c r="H409" s="456"/>
      <c r="I409" s="456"/>
      <c r="J409" s="456"/>
      <c r="K409" s="456"/>
      <c r="L409" s="456"/>
      <c r="M409" s="456"/>
      <c r="N409" s="456"/>
      <c r="O409" s="456"/>
      <c r="P409" s="456"/>
      <c r="Q409" s="456"/>
      <c r="R409" s="456"/>
      <c r="S409" s="456"/>
      <c r="T409" s="456"/>
      <c r="U409" s="456"/>
      <c r="V409" s="456"/>
      <c r="W409" s="456"/>
      <c r="X409" s="456"/>
      <c r="Y409" s="456"/>
      <c r="Z409" s="456"/>
      <c r="AA409" s="456"/>
      <c r="AB409" s="456"/>
      <c r="AC409" s="456"/>
      <c r="AD409" s="456"/>
      <c r="AE409" s="456"/>
      <c r="AF409" s="456"/>
      <c r="AG409" s="456"/>
      <c r="AH409" s="456"/>
      <c r="AI409" s="456"/>
      <c r="AJ409" s="456"/>
      <c r="AK409" s="456"/>
      <c r="AL409" s="456"/>
      <c r="AM409" s="456"/>
      <c r="AN409" s="456"/>
      <c r="AO409" s="456"/>
    </row>
    <row r="410" spans="1:41" x14ac:dyDescent="0.2">
      <c r="A410" s="456"/>
      <c r="B410" s="456"/>
      <c r="C410" s="456"/>
      <c r="D410" s="456"/>
      <c r="E410" s="456"/>
      <c r="F410" s="456"/>
      <c r="G410" s="456"/>
      <c r="H410" s="456"/>
      <c r="I410" s="456"/>
      <c r="J410" s="456"/>
      <c r="K410" s="456"/>
      <c r="L410" s="456"/>
      <c r="M410" s="456"/>
      <c r="N410" s="456"/>
      <c r="O410" s="456"/>
      <c r="P410" s="456"/>
      <c r="Q410" s="456"/>
      <c r="R410" s="456"/>
      <c r="S410" s="456"/>
      <c r="T410" s="456"/>
      <c r="U410" s="456"/>
      <c r="V410" s="456"/>
      <c r="W410" s="456"/>
      <c r="X410" s="456"/>
      <c r="Y410" s="456"/>
      <c r="Z410" s="456"/>
      <c r="AA410" s="456"/>
      <c r="AB410" s="456"/>
      <c r="AC410" s="456"/>
      <c r="AD410" s="456"/>
      <c r="AE410" s="456"/>
      <c r="AF410" s="456"/>
      <c r="AG410" s="456"/>
      <c r="AH410" s="456"/>
      <c r="AI410" s="456"/>
      <c r="AJ410" s="456"/>
      <c r="AK410" s="456"/>
      <c r="AL410" s="456"/>
      <c r="AM410" s="456"/>
      <c r="AN410" s="456"/>
      <c r="AO410" s="456"/>
    </row>
    <row r="411" spans="1:41" x14ac:dyDescent="0.2">
      <c r="A411" s="456"/>
      <c r="B411" s="456"/>
      <c r="C411" s="456"/>
      <c r="D411" s="456"/>
      <c r="E411" s="456"/>
      <c r="F411" s="456"/>
      <c r="G411" s="456"/>
      <c r="H411" s="456"/>
      <c r="I411" s="456"/>
      <c r="J411" s="456"/>
      <c r="K411" s="456"/>
      <c r="L411" s="456"/>
      <c r="M411" s="456"/>
      <c r="N411" s="456"/>
      <c r="O411" s="456"/>
      <c r="P411" s="456"/>
      <c r="Q411" s="456"/>
      <c r="R411" s="456"/>
      <c r="S411" s="456"/>
      <c r="T411" s="456"/>
      <c r="U411" s="456"/>
      <c r="V411" s="456"/>
      <c r="W411" s="456"/>
      <c r="X411" s="456"/>
      <c r="Y411" s="456"/>
      <c r="Z411" s="456"/>
      <c r="AA411" s="456"/>
      <c r="AB411" s="456"/>
      <c r="AC411" s="456"/>
      <c r="AD411" s="456"/>
      <c r="AE411" s="456"/>
      <c r="AF411" s="456"/>
      <c r="AG411" s="456"/>
      <c r="AH411" s="456"/>
      <c r="AI411" s="456"/>
      <c r="AJ411" s="456"/>
      <c r="AK411" s="456"/>
      <c r="AL411" s="456"/>
      <c r="AM411" s="456"/>
      <c r="AN411" s="456"/>
      <c r="AO411" s="456"/>
    </row>
    <row r="412" spans="1:41" x14ac:dyDescent="0.2">
      <c r="A412" s="456"/>
      <c r="B412" s="456"/>
      <c r="C412" s="456"/>
      <c r="D412" s="456"/>
      <c r="E412" s="456"/>
      <c r="F412" s="456"/>
      <c r="G412" s="456"/>
      <c r="H412" s="456"/>
      <c r="I412" s="456"/>
      <c r="J412" s="456"/>
      <c r="K412" s="456"/>
      <c r="L412" s="456"/>
      <c r="M412" s="456"/>
      <c r="N412" s="456"/>
      <c r="O412" s="456"/>
      <c r="P412" s="456"/>
      <c r="Q412" s="456"/>
      <c r="R412" s="456"/>
      <c r="S412" s="456"/>
      <c r="T412" s="456"/>
      <c r="U412" s="456"/>
      <c r="V412" s="456"/>
      <c r="W412" s="456"/>
      <c r="X412" s="456"/>
      <c r="Y412" s="456"/>
      <c r="Z412" s="456"/>
      <c r="AA412" s="456"/>
      <c r="AB412" s="456"/>
      <c r="AC412" s="456"/>
      <c r="AD412" s="456"/>
      <c r="AE412" s="456"/>
      <c r="AF412" s="456"/>
      <c r="AG412" s="456"/>
      <c r="AH412" s="456"/>
      <c r="AI412" s="456"/>
      <c r="AJ412" s="456"/>
      <c r="AK412" s="456"/>
      <c r="AL412" s="456"/>
      <c r="AM412" s="456"/>
      <c r="AN412" s="456"/>
      <c r="AO412" s="456"/>
    </row>
    <row r="413" spans="1:41" x14ac:dyDescent="0.2">
      <c r="A413" s="456"/>
      <c r="B413" s="456"/>
      <c r="C413" s="456"/>
      <c r="D413" s="456"/>
      <c r="E413" s="456"/>
      <c r="F413" s="456"/>
      <c r="G413" s="456"/>
      <c r="H413" s="456"/>
      <c r="I413" s="456"/>
      <c r="J413" s="456"/>
      <c r="K413" s="456"/>
      <c r="L413" s="456"/>
      <c r="M413" s="456"/>
      <c r="N413" s="456"/>
      <c r="O413" s="456"/>
      <c r="P413" s="456"/>
      <c r="Q413" s="456"/>
      <c r="R413" s="456"/>
      <c r="S413" s="456"/>
      <c r="T413" s="456"/>
      <c r="U413" s="456"/>
      <c r="V413" s="456"/>
      <c r="W413" s="456"/>
      <c r="X413" s="456"/>
      <c r="Y413" s="456"/>
      <c r="Z413" s="456"/>
      <c r="AA413" s="456"/>
      <c r="AB413" s="456"/>
      <c r="AC413" s="456"/>
      <c r="AD413" s="456"/>
      <c r="AE413" s="456"/>
      <c r="AF413" s="456"/>
      <c r="AG413" s="456"/>
      <c r="AH413" s="456"/>
      <c r="AI413" s="456"/>
      <c r="AJ413" s="456"/>
      <c r="AK413" s="456"/>
      <c r="AL413" s="456"/>
      <c r="AM413" s="456"/>
      <c r="AN413" s="456"/>
      <c r="AO413" s="456"/>
    </row>
    <row r="414" spans="1:41" x14ac:dyDescent="0.2">
      <c r="A414" s="456"/>
      <c r="B414" s="456"/>
      <c r="C414" s="456"/>
      <c r="D414" s="456"/>
      <c r="E414" s="456"/>
      <c r="F414" s="456"/>
      <c r="G414" s="456"/>
      <c r="H414" s="456"/>
      <c r="I414" s="456"/>
      <c r="J414" s="456"/>
      <c r="K414" s="456"/>
      <c r="L414" s="456"/>
      <c r="M414" s="456"/>
      <c r="N414" s="456"/>
      <c r="O414" s="456"/>
      <c r="P414" s="456"/>
      <c r="Q414" s="456"/>
      <c r="R414" s="456"/>
      <c r="S414" s="456"/>
      <c r="T414" s="456"/>
      <c r="U414" s="456"/>
      <c r="V414" s="456"/>
      <c r="W414" s="456"/>
      <c r="X414" s="456"/>
      <c r="Y414" s="456"/>
      <c r="Z414" s="456"/>
      <c r="AA414" s="456"/>
      <c r="AB414" s="456"/>
      <c r="AC414" s="456"/>
      <c r="AD414" s="456"/>
      <c r="AE414" s="456"/>
      <c r="AF414" s="456"/>
      <c r="AG414" s="456"/>
      <c r="AH414" s="456"/>
      <c r="AI414" s="456"/>
      <c r="AJ414" s="456"/>
      <c r="AK414" s="456"/>
      <c r="AL414" s="456"/>
      <c r="AM414" s="456"/>
      <c r="AN414" s="456"/>
      <c r="AO414" s="456"/>
    </row>
    <row r="415" spans="1:41" x14ac:dyDescent="0.2">
      <c r="A415" s="456"/>
      <c r="B415" s="456"/>
      <c r="C415" s="456"/>
      <c r="D415" s="456"/>
      <c r="E415" s="456"/>
      <c r="F415" s="456"/>
      <c r="G415" s="456"/>
      <c r="H415" s="456"/>
      <c r="I415" s="456"/>
      <c r="J415" s="456"/>
      <c r="K415" s="456"/>
      <c r="L415" s="456"/>
      <c r="M415" s="456"/>
      <c r="N415" s="456"/>
      <c r="O415" s="456"/>
      <c r="P415" s="456"/>
      <c r="Q415" s="456"/>
      <c r="R415" s="456"/>
      <c r="S415" s="456"/>
      <c r="T415" s="456"/>
      <c r="U415" s="456"/>
      <c r="V415" s="456"/>
      <c r="W415" s="456"/>
      <c r="X415" s="456"/>
      <c r="Y415" s="456"/>
      <c r="Z415" s="456"/>
      <c r="AA415" s="456"/>
      <c r="AB415" s="456"/>
      <c r="AC415" s="456"/>
      <c r="AD415" s="456"/>
      <c r="AE415" s="456"/>
      <c r="AF415" s="456"/>
      <c r="AG415" s="456"/>
      <c r="AH415" s="456"/>
      <c r="AI415" s="456"/>
      <c r="AJ415" s="456"/>
      <c r="AK415" s="456"/>
      <c r="AL415" s="456"/>
      <c r="AM415" s="456"/>
      <c r="AN415" s="456"/>
      <c r="AO415" s="456"/>
    </row>
    <row r="416" spans="1:41" x14ac:dyDescent="0.2">
      <c r="A416" s="456"/>
      <c r="B416" s="456"/>
      <c r="C416" s="456"/>
      <c r="D416" s="456"/>
      <c r="E416" s="456"/>
      <c r="F416" s="456"/>
      <c r="G416" s="456"/>
      <c r="H416" s="456"/>
      <c r="I416" s="456"/>
      <c r="J416" s="456"/>
      <c r="K416" s="456"/>
      <c r="L416" s="456"/>
      <c r="M416" s="456"/>
      <c r="N416" s="456"/>
      <c r="O416" s="456"/>
      <c r="P416" s="456"/>
      <c r="Q416" s="456"/>
      <c r="R416" s="456"/>
      <c r="S416" s="456"/>
      <c r="T416" s="456"/>
      <c r="U416" s="456"/>
      <c r="V416" s="456"/>
      <c r="W416" s="456"/>
      <c r="X416" s="456"/>
      <c r="Y416" s="456"/>
      <c r="Z416" s="456"/>
      <c r="AA416" s="456"/>
      <c r="AB416" s="456"/>
      <c r="AC416" s="456"/>
      <c r="AD416" s="456"/>
      <c r="AE416" s="456"/>
      <c r="AF416" s="456"/>
      <c r="AG416" s="456"/>
      <c r="AH416" s="456"/>
      <c r="AI416" s="456"/>
      <c r="AJ416" s="456"/>
      <c r="AK416" s="456"/>
      <c r="AL416" s="456"/>
      <c r="AM416" s="456"/>
      <c r="AN416" s="456"/>
      <c r="AO416" s="456"/>
    </row>
    <row r="417" spans="1:41" x14ac:dyDescent="0.2">
      <c r="A417" s="456"/>
      <c r="B417" s="456"/>
      <c r="C417" s="456"/>
      <c r="D417" s="456"/>
      <c r="E417" s="456"/>
      <c r="F417" s="456"/>
      <c r="G417" s="456"/>
      <c r="H417" s="456"/>
      <c r="I417" s="456"/>
      <c r="J417" s="456"/>
      <c r="K417" s="456"/>
      <c r="L417" s="456"/>
      <c r="M417" s="456"/>
      <c r="N417" s="456"/>
      <c r="O417" s="456"/>
      <c r="P417" s="456"/>
      <c r="Q417" s="456"/>
      <c r="R417" s="456"/>
      <c r="S417" s="456"/>
      <c r="T417" s="456"/>
      <c r="U417" s="456"/>
      <c r="V417" s="456"/>
      <c r="W417" s="456"/>
      <c r="X417" s="456"/>
      <c r="Y417" s="456"/>
      <c r="Z417" s="456"/>
      <c r="AA417" s="456"/>
      <c r="AB417" s="456"/>
      <c r="AC417" s="456"/>
      <c r="AD417" s="456"/>
      <c r="AE417" s="456"/>
      <c r="AF417" s="456"/>
      <c r="AG417" s="456"/>
      <c r="AH417" s="456"/>
      <c r="AI417" s="456"/>
      <c r="AJ417" s="456"/>
      <c r="AK417" s="456"/>
      <c r="AL417" s="456"/>
      <c r="AM417" s="456"/>
      <c r="AN417" s="456"/>
      <c r="AO417" s="456"/>
    </row>
    <row r="418" spans="1:41" x14ac:dyDescent="0.2">
      <c r="A418" s="456"/>
      <c r="B418" s="456"/>
      <c r="C418" s="456"/>
      <c r="D418" s="456"/>
      <c r="E418" s="456"/>
      <c r="F418" s="456"/>
      <c r="G418" s="456"/>
      <c r="H418" s="456"/>
      <c r="I418" s="456"/>
      <c r="J418" s="456"/>
      <c r="K418" s="456"/>
      <c r="L418" s="456"/>
      <c r="M418" s="456"/>
      <c r="N418" s="456"/>
      <c r="O418" s="456"/>
      <c r="P418" s="456"/>
      <c r="Q418" s="456"/>
      <c r="R418" s="456"/>
      <c r="S418" s="456"/>
      <c r="T418" s="456"/>
      <c r="U418" s="456"/>
      <c r="V418" s="456"/>
      <c r="W418" s="456"/>
      <c r="X418" s="456"/>
      <c r="Y418" s="456"/>
      <c r="Z418" s="456"/>
      <c r="AA418" s="456"/>
      <c r="AB418" s="456"/>
      <c r="AC418" s="456"/>
      <c r="AD418" s="456"/>
      <c r="AE418" s="456"/>
      <c r="AF418" s="456"/>
      <c r="AG418" s="456"/>
      <c r="AH418" s="456"/>
      <c r="AI418" s="456"/>
      <c r="AJ418" s="456"/>
      <c r="AK418" s="456"/>
      <c r="AL418" s="456"/>
      <c r="AM418" s="456"/>
      <c r="AN418" s="456"/>
      <c r="AO418" s="456"/>
    </row>
    <row r="419" spans="1:41" x14ac:dyDescent="0.2">
      <c r="A419" s="456"/>
      <c r="B419" s="456"/>
      <c r="C419" s="456"/>
      <c r="D419" s="456"/>
      <c r="E419" s="456"/>
      <c r="F419" s="456"/>
      <c r="G419" s="456"/>
      <c r="H419" s="456"/>
      <c r="I419" s="456"/>
      <c r="J419" s="456"/>
      <c r="K419" s="456"/>
      <c r="L419" s="456"/>
      <c r="M419" s="456"/>
      <c r="N419" s="456"/>
      <c r="O419" s="456"/>
      <c r="P419" s="456"/>
      <c r="Q419" s="456"/>
      <c r="R419" s="456"/>
      <c r="S419" s="456"/>
      <c r="T419" s="456"/>
      <c r="U419" s="456"/>
      <c r="V419" s="456"/>
      <c r="W419" s="456"/>
      <c r="X419" s="456"/>
      <c r="Y419" s="456"/>
      <c r="Z419" s="456"/>
      <c r="AA419" s="456"/>
      <c r="AB419" s="456"/>
      <c r="AC419" s="456"/>
      <c r="AD419" s="456"/>
      <c r="AE419" s="456"/>
      <c r="AF419" s="456"/>
      <c r="AG419" s="456"/>
      <c r="AH419" s="456"/>
      <c r="AI419" s="456"/>
      <c r="AJ419" s="456"/>
      <c r="AK419" s="456"/>
      <c r="AL419" s="456"/>
      <c r="AM419" s="456"/>
      <c r="AN419" s="456"/>
      <c r="AO419" s="456"/>
    </row>
    <row r="420" spans="1:41" x14ac:dyDescent="0.2">
      <c r="A420" s="456"/>
      <c r="B420" s="456"/>
      <c r="C420" s="456"/>
      <c r="D420" s="456"/>
      <c r="E420" s="456"/>
      <c r="F420" s="456"/>
      <c r="G420" s="456"/>
      <c r="H420" s="456"/>
      <c r="I420" s="456"/>
      <c r="J420" s="456"/>
      <c r="K420" s="456"/>
      <c r="L420" s="456"/>
      <c r="M420" s="456"/>
      <c r="N420" s="456"/>
      <c r="O420" s="456"/>
      <c r="P420" s="456"/>
      <c r="Q420" s="456"/>
      <c r="R420" s="456"/>
      <c r="S420" s="456"/>
      <c r="T420" s="456"/>
      <c r="U420" s="456"/>
      <c r="V420" s="456"/>
      <c r="W420" s="456"/>
      <c r="X420" s="456"/>
      <c r="Y420" s="456"/>
      <c r="Z420" s="456"/>
      <c r="AA420" s="456"/>
      <c r="AB420" s="456"/>
      <c r="AC420" s="456"/>
      <c r="AD420" s="456"/>
      <c r="AE420" s="456"/>
      <c r="AF420" s="456"/>
      <c r="AG420" s="456"/>
      <c r="AH420" s="456"/>
      <c r="AI420" s="456"/>
      <c r="AJ420" s="456"/>
      <c r="AK420" s="456"/>
      <c r="AL420" s="456"/>
      <c r="AM420" s="456"/>
      <c r="AN420" s="456"/>
      <c r="AO420" s="456"/>
    </row>
    <row r="421" spans="1:41" x14ac:dyDescent="0.2">
      <c r="A421" s="456"/>
      <c r="B421" s="456"/>
      <c r="C421" s="456"/>
      <c r="D421" s="456"/>
      <c r="E421" s="456"/>
      <c r="F421" s="456"/>
      <c r="G421" s="456"/>
      <c r="H421" s="456"/>
      <c r="I421" s="456"/>
      <c r="J421" s="456"/>
      <c r="K421" s="456"/>
      <c r="L421" s="456"/>
      <c r="M421" s="456"/>
      <c r="N421" s="456"/>
      <c r="O421" s="456"/>
      <c r="P421" s="456"/>
      <c r="Q421" s="456"/>
      <c r="R421" s="456"/>
      <c r="S421" s="456"/>
      <c r="T421" s="456"/>
      <c r="U421" s="456"/>
      <c r="V421" s="456"/>
      <c r="W421" s="456"/>
      <c r="X421" s="456"/>
      <c r="Y421" s="456"/>
      <c r="Z421" s="456"/>
      <c r="AA421" s="456"/>
      <c r="AB421" s="456"/>
      <c r="AC421" s="456"/>
      <c r="AD421" s="456"/>
      <c r="AE421" s="456"/>
      <c r="AF421" s="456"/>
      <c r="AG421" s="456"/>
      <c r="AH421" s="456"/>
      <c r="AI421" s="456"/>
      <c r="AJ421" s="456"/>
      <c r="AK421" s="456"/>
      <c r="AL421" s="456"/>
      <c r="AM421" s="456"/>
      <c r="AN421" s="456"/>
      <c r="AO421" s="456"/>
    </row>
    <row r="422" spans="1:41" x14ac:dyDescent="0.2">
      <c r="A422" s="456"/>
      <c r="B422" s="456"/>
      <c r="C422" s="456"/>
      <c r="D422" s="456"/>
      <c r="E422" s="456"/>
      <c r="F422" s="456"/>
      <c r="G422" s="456"/>
      <c r="H422" s="456"/>
      <c r="I422" s="456"/>
      <c r="J422" s="456"/>
      <c r="K422" s="456"/>
      <c r="L422" s="456"/>
      <c r="M422" s="456"/>
      <c r="N422" s="456"/>
      <c r="O422" s="456"/>
      <c r="P422" s="456"/>
      <c r="Q422" s="456"/>
      <c r="R422" s="456"/>
      <c r="S422" s="456"/>
      <c r="T422" s="456"/>
      <c r="U422" s="456"/>
      <c r="V422" s="456"/>
      <c r="W422" s="456"/>
      <c r="X422" s="456"/>
      <c r="Y422" s="456"/>
      <c r="Z422" s="456"/>
      <c r="AA422" s="456"/>
      <c r="AB422" s="456"/>
      <c r="AC422" s="456"/>
      <c r="AD422" s="456"/>
      <c r="AE422" s="456"/>
      <c r="AF422" s="456"/>
      <c r="AG422" s="456"/>
      <c r="AH422" s="456"/>
      <c r="AI422" s="456"/>
      <c r="AJ422" s="456"/>
      <c r="AK422" s="456"/>
      <c r="AL422" s="456"/>
      <c r="AM422" s="456"/>
      <c r="AN422" s="456"/>
      <c r="AO422" s="456"/>
    </row>
    <row r="423" spans="1:41" x14ac:dyDescent="0.2">
      <c r="A423" s="456"/>
      <c r="B423" s="456"/>
      <c r="C423" s="456"/>
      <c r="D423" s="456"/>
      <c r="E423" s="456"/>
      <c r="F423" s="456"/>
      <c r="G423" s="456"/>
      <c r="H423" s="456"/>
      <c r="I423" s="456"/>
      <c r="J423" s="456"/>
      <c r="K423" s="456"/>
      <c r="L423" s="456"/>
      <c r="M423" s="456"/>
      <c r="N423" s="456"/>
      <c r="O423" s="456"/>
      <c r="P423" s="456"/>
      <c r="Q423" s="456"/>
      <c r="R423" s="456"/>
      <c r="S423" s="456"/>
      <c r="T423" s="456"/>
      <c r="U423" s="456"/>
      <c r="V423" s="456"/>
      <c r="W423" s="456"/>
      <c r="X423" s="456"/>
      <c r="Y423" s="456"/>
      <c r="Z423" s="456"/>
      <c r="AA423" s="456"/>
      <c r="AB423" s="456"/>
      <c r="AC423" s="456"/>
      <c r="AD423" s="456"/>
      <c r="AE423" s="456"/>
      <c r="AF423" s="456"/>
      <c r="AG423" s="456"/>
      <c r="AH423" s="456"/>
      <c r="AI423" s="456"/>
      <c r="AJ423" s="456"/>
      <c r="AK423" s="456"/>
      <c r="AL423" s="456"/>
      <c r="AM423" s="456"/>
      <c r="AN423" s="456"/>
      <c r="AO423" s="456"/>
    </row>
    <row r="424" spans="1:41" x14ac:dyDescent="0.2">
      <c r="A424" s="456"/>
      <c r="B424" s="456"/>
      <c r="C424" s="456"/>
      <c r="D424" s="456"/>
      <c r="E424" s="456"/>
      <c r="F424" s="456"/>
      <c r="G424" s="456"/>
      <c r="H424" s="456"/>
      <c r="I424" s="456"/>
      <c r="J424" s="456"/>
      <c r="K424" s="456"/>
      <c r="L424" s="456"/>
      <c r="M424" s="456"/>
      <c r="N424" s="456"/>
      <c r="O424" s="456"/>
      <c r="P424" s="456"/>
      <c r="Q424" s="456"/>
      <c r="R424" s="456"/>
      <c r="S424" s="456"/>
      <c r="T424" s="456"/>
      <c r="U424" s="456"/>
      <c r="V424" s="456"/>
      <c r="W424" s="456"/>
      <c r="X424" s="456"/>
      <c r="Y424" s="456"/>
      <c r="Z424" s="456"/>
      <c r="AA424" s="456"/>
      <c r="AB424" s="456"/>
      <c r="AC424" s="456"/>
      <c r="AD424" s="456"/>
      <c r="AE424" s="456"/>
      <c r="AF424" s="456"/>
      <c r="AG424" s="456"/>
      <c r="AH424" s="456"/>
      <c r="AI424" s="456"/>
      <c r="AJ424" s="456"/>
      <c r="AK424" s="456"/>
      <c r="AL424" s="456"/>
      <c r="AM424" s="456"/>
      <c r="AN424" s="456"/>
      <c r="AO424" s="456"/>
    </row>
    <row r="425" spans="1:41" x14ac:dyDescent="0.2">
      <c r="A425" s="456"/>
      <c r="B425" s="456"/>
      <c r="C425" s="456"/>
      <c r="D425" s="456"/>
      <c r="E425" s="456"/>
      <c r="F425" s="456"/>
      <c r="G425" s="456"/>
      <c r="H425" s="456"/>
      <c r="I425" s="456"/>
      <c r="J425" s="456"/>
      <c r="K425" s="456"/>
      <c r="L425" s="456"/>
      <c r="M425" s="456"/>
      <c r="N425" s="456"/>
      <c r="O425" s="456"/>
      <c r="P425" s="456"/>
      <c r="Q425" s="456"/>
      <c r="R425" s="456"/>
      <c r="S425" s="456"/>
      <c r="T425" s="456"/>
      <c r="U425" s="456"/>
      <c r="V425" s="456"/>
      <c r="W425" s="456"/>
      <c r="X425" s="456"/>
      <c r="Y425" s="456"/>
      <c r="Z425" s="456"/>
      <c r="AA425" s="456"/>
      <c r="AB425" s="456"/>
      <c r="AC425" s="456"/>
      <c r="AD425" s="456"/>
      <c r="AE425" s="456"/>
      <c r="AF425" s="456"/>
      <c r="AG425" s="456"/>
      <c r="AH425" s="456"/>
      <c r="AI425" s="456"/>
      <c r="AJ425" s="456"/>
      <c r="AK425" s="456"/>
      <c r="AL425" s="456"/>
      <c r="AM425" s="456"/>
      <c r="AN425" s="456"/>
      <c r="AO425" s="456"/>
    </row>
    <row r="426" spans="1:41" x14ac:dyDescent="0.2">
      <c r="A426" s="456"/>
      <c r="B426" s="456"/>
      <c r="C426" s="456"/>
      <c r="D426" s="456"/>
      <c r="E426" s="456"/>
      <c r="F426" s="456"/>
      <c r="G426" s="456"/>
      <c r="H426" s="456"/>
      <c r="I426" s="456"/>
      <c r="J426" s="456"/>
      <c r="K426" s="456"/>
      <c r="L426" s="456"/>
      <c r="M426" s="456"/>
      <c r="N426" s="456"/>
      <c r="O426" s="456"/>
      <c r="P426" s="456"/>
      <c r="Q426" s="456"/>
      <c r="R426" s="456"/>
      <c r="S426" s="456"/>
      <c r="T426" s="456"/>
      <c r="U426" s="456"/>
      <c r="V426" s="456"/>
      <c r="W426" s="456"/>
      <c r="X426" s="456"/>
      <c r="Y426" s="456"/>
      <c r="Z426" s="456"/>
      <c r="AA426" s="456"/>
      <c r="AB426" s="456"/>
      <c r="AC426" s="456"/>
      <c r="AD426" s="456"/>
      <c r="AE426" s="456"/>
      <c r="AF426" s="456"/>
      <c r="AG426" s="456"/>
      <c r="AH426" s="456"/>
      <c r="AI426" s="456"/>
      <c r="AJ426" s="456"/>
      <c r="AK426" s="456"/>
      <c r="AL426" s="456"/>
      <c r="AM426" s="456"/>
      <c r="AN426" s="456"/>
      <c r="AO426" s="456"/>
    </row>
    <row r="427" spans="1:41" x14ac:dyDescent="0.2">
      <c r="A427" s="456"/>
      <c r="B427" s="456"/>
      <c r="C427" s="456"/>
      <c r="D427" s="456"/>
      <c r="E427" s="456"/>
      <c r="F427" s="456"/>
      <c r="G427" s="456"/>
      <c r="H427" s="456"/>
      <c r="I427" s="456"/>
      <c r="J427" s="456"/>
      <c r="K427" s="456"/>
      <c r="L427" s="456"/>
      <c r="M427" s="456"/>
      <c r="N427" s="456"/>
      <c r="O427" s="456"/>
      <c r="P427" s="456"/>
      <c r="Q427" s="456"/>
      <c r="R427" s="456"/>
      <c r="S427" s="456"/>
      <c r="T427" s="456"/>
      <c r="U427" s="456"/>
      <c r="V427" s="456"/>
      <c r="W427" s="456"/>
      <c r="X427" s="456"/>
      <c r="Y427" s="456"/>
      <c r="Z427" s="456"/>
      <c r="AA427" s="456"/>
      <c r="AB427" s="456"/>
      <c r="AC427" s="456"/>
      <c r="AD427" s="456"/>
      <c r="AE427" s="456"/>
      <c r="AF427" s="456"/>
      <c r="AG427" s="456"/>
      <c r="AH427" s="456"/>
      <c r="AI427" s="456"/>
      <c r="AJ427" s="456"/>
      <c r="AK427" s="456"/>
      <c r="AL427" s="456"/>
      <c r="AM427" s="456"/>
      <c r="AN427" s="456"/>
      <c r="AO427" s="456"/>
    </row>
    <row r="428" spans="1:41" x14ac:dyDescent="0.2">
      <c r="A428" s="456"/>
      <c r="B428" s="456"/>
      <c r="C428" s="456"/>
      <c r="D428" s="456"/>
      <c r="E428" s="456"/>
      <c r="F428" s="456"/>
      <c r="G428" s="456"/>
      <c r="H428" s="456"/>
      <c r="I428" s="456"/>
      <c r="J428" s="456"/>
      <c r="K428" s="456"/>
      <c r="L428" s="456"/>
      <c r="M428" s="456"/>
      <c r="N428" s="456"/>
      <c r="O428" s="456"/>
      <c r="P428" s="456"/>
      <c r="Q428" s="456"/>
      <c r="R428" s="456"/>
      <c r="S428" s="456"/>
      <c r="T428" s="456"/>
      <c r="U428" s="456"/>
      <c r="V428" s="456"/>
      <c r="W428" s="456"/>
      <c r="X428" s="456"/>
      <c r="Y428" s="456"/>
      <c r="Z428" s="456"/>
      <c r="AA428" s="456"/>
      <c r="AB428" s="456"/>
      <c r="AC428" s="456"/>
      <c r="AD428" s="456"/>
      <c r="AE428" s="456"/>
      <c r="AF428" s="456"/>
      <c r="AG428" s="456"/>
      <c r="AH428" s="456"/>
      <c r="AI428" s="456"/>
      <c r="AJ428" s="456"/>
      <c r="AK428" s="456"/>
      <c r="AL428" s="456"/>
      <c r="AM428" s="456"/>
      <c r="AN428" s="456"/>
      <c r="AO428" s="456"/>
    </row>
    <row r="429" spans="1:41" x14ac:dyDescent="0.2">
      <c r="A429" s="456"/>
      <c r="B429" s="456"/>
      <c r="C429" s="456"/>
      <c r="D429" s="456"/>
      <c r="E429" s="456"/>
      <c r="F429" s="456"/>
      <c r="G429" s="456"/>
      <c r="H429" s="456"/>
      <c r="I429" s="456"/>
      <c r="J429" s="456"/>
      <c r="K429" s="456"/>
      <c r="L429" s="456"/>
      <c r="M429" s="456"/>
      <c r="N429" s="456"/>
      <c r="O429" s="456"/>
      <c r="P429" s="456"/>
      <c r="Q429" s="456"/>
      <c r="R429" s="456"/>
      <c r="S429" s="456"/>
      <c r="T429" s="456"/>
      <c r="U429" s="456"/>
      <c r="V429" s="456"/>
      <c r="W429" s="456"/>
      <c r="X429" s="456"/>
      <c r="Y429" s="456"/>
      <c r="Z429" s="456"/>
      <c r="AA429" s="456"/>
      <c r="AB429" s="456"/>
      <c r="AC429" s="456"/>
      <c r="AD429" s="456"/>
      <c r="AE429" s="456"/>
      <c r="AF429" s="456"/>
      <c r="AG429" s="456"/>
      <c r="AH429" s="456"/>
      <c r="AI429" s="456"/>
      <c r="AJ429" s="456"/>
      <c r="AK429" s="456"/>
      <c r="AL429" s="456"/>
      <c r="AM429" s="456"/>
      <c r="AN429" s="456"/>
      <c r="AO429" s="456"/>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36</vt:i4>
      </vt:variant>
      <vt:variant>
        <vt:lpstr>Benannte Bereiche</vt:lpstr>
      </vt:variant>
      <vt:variant>
        <vt:i4>31</vt:i4>
      </vt:variant>
    </vt:vector>
  </HeadingPairs>
  <TitlesOfParts>
    <vt:vector size="67" baseType="lpstr">
      <vt:lpstr>Deckblatt</vt:lpstr>
      <vt:lpstr>Impressum</vt:lpstr>
      <vt:lpstr>Inhaltsverzeichnis</vt:lpstr>
      <vt:lpstr>1</vt:lpstr>
      <vt:lpstr>roh_1</vt:lpstr>
      <vt:lpstr>2.1</vt:lpstr>
      <vt:lpstr>roh_2_1</vt:lpstr>
      <vt:lpstr>2.2</vt:lpstr>
      <vt:lpstr>roh_2_2</vt:lpstr>
      <vt:lpstr>2.3</vt:lpstr>
      <vt:lpstr>roh_2_3</vt:lpstr>
      <vt:lpstr>3.1</vt:lpstr>
      <vt:lpstr>roh_3.1</vt:lpstr>
      <vt:lpstr>3.2</vt:lpstr>
      <vt:lpstr>roh_3.2</vt:lpstr>
      <vt:lpstr>4</vt:lpstr>
      <vt:lpstr>roh_4</vt:lpstr>
      <vt:lpstr>5</vt:lpstr>
      <vt:lpstr>roh_5</vt:lpstr>
      <vt:lpstr>6</vt:lpstr>
      <vt:lpstr>roh_6</vt:lpstr>
      <vt:lpstr>7.1</vt:lpstr>
      <vt:lpstr>7.2</vt:lpstr>
      <vt:lpstr>7.3</vt:lpstr>
      <vt:lpstr>7.4</vt:lpstr>
      <vt:lpstr>8.1</vt:lpstr>
      <vt:lpstr>roh_8_1</vt:lpstr>
      <vt:lpstr>8.2</vt:lpstr>
      <vt:lpstr>roh_8_2</vt:lpstr>
      <vt:lpstr>Hilfstabelle für Grafike</vt:lpstr>
      <vt:lpstr>Hinweis_Ausbildungsmarkt</vt:lpstr>
      <vt:lpstr>Hinweis_Revision_Stellen_2022</vt:lpstr>
      <vt:lpstr>Hinweis_Berufsklassifikation</vt:lpstr>
      <vt:lpstr>Statistik-Infoseite</vt:lpstr>
      <vt:lpstr>alt_Steuerung Klapplisten</vt:lpstr>
      <vt:lpstr>Steuerung Klapplisten</vt:lpstr>
      <vt:lpstr>'3.2'!Druckbereich</vt:lpstr>
      <vt:lpstr>'4'!Druckbereich</vt:lpstr>
      <vt:lpstr>Hinweis_Ausbildungsmarkt!Druckbereich</vt:lpstr>
      <vt:lpstr>Hinweis_Berufsklassifikation!Druckbereich</vt:lpstr>
      <vt:lpstr>Hinweis_Revision_Stellen_2022!Druckbereich</vt:lpstr>
      <vt:lpstr>Impressum!Druckbereich</vt:lpstr>
      <vt:lpstr>Hinweis_Ausbildungsmarkt!Drucktitel</vt:lpstr>
      <vt:lpstr>Hinweis_Berufsklassifikation!Drucktitel</vt:lpstr>
      <vt:lpstr>Hinweis_Revision_Stellen_2022!Drucktitel</vt:lpstr>
      <vt:lpstr>'1'!Print_Area</vt:lpstr>
      <vt:lpstr>'3.1'!Print_Area</vt:lpstr>
      <vt:lpstr>'3.2'!Print_Area</vt:lpstr>
      <vt:lpstr>'4'!Print_Area</vt:lpstr>
      <vt:lpstr>'5'!Print_Area</vt:lpstr>
      <vt:lpstr>'6'!Print_Area</vt:lpstr>
      <vt:lpstr>'7.1'!Print_Area</vt:lpstr>
      <vt:lpstr>'7.3'!Print_Area</vt:lpstr>
      <vt:lpstr>'8.1'!Print_Area</vt:lpstr>
      <vt:lpstr>'8.2'!Print_Area</vt:lpstr>
      <vt:lpstr>Deckblatt!Print_Area</vt:lpstr>
      <vt:lpstr>Hinweis_Ausbildungsmarkt!Print_Area</vt:lpstr>
      <vt:lpstr>Hinweis_Berufsklassifikation!Print_Area</vt:lpstr>
      <vt:lpstr>Hinweis_Revision_Stellen_2022!Print_Area</vt:lpstr>
      <vt:lpstr>Impressum!Print_Area</vt:lpstr>
      <vt:lpstr>'Statistik-Infoseite'!Print_Area</vt:lpstr>
      <vt:lpstr>'7.2'!Print_Titles</vt:lpstr>
      <vt:lpstr>'7.3'!Print_Titles</vt:lpstr>
      <vt:lpstr>'7.4'!Print_Titles</vt:lpstr>
      <vt:lpstr>Hinweis_Ausbildungsmarkt!Print_Titles</vt:lpstr>
      <vt:lpstr>Hinweis_Berufsklassifikation!Print_Titles</vt:lpstr>
      <vt:lpstr>Hinweis_Revision_Stellen_2022!Print_Titles</vt:lpstr>
    </vt:vector>
  </TitlesOfParts>
  <Company>Bundesagentur für Arbeit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BRaunT006</dc:creator>
  <cp:lastModifiedBy>BraunT006</cp:lastModifiedBy>
  <cp:lastPrinted>2023-03-02T09:13:32Z</cp:lastPrinted>
  <dcterms:created xsi:type="dcterms:W3CDTF">2016-04-25T08:27:21Z</dcterms:created>
  <dcterms:modified xsi:type="dcterms:W3CDTF">2023-03-21T16:40:32Z</dcterms:modified>
</cp:coreProperties>
</file>